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9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pivotTables/pivotTable1.xml" ContentType="application/vnd.openxmlformats-officedocument.spreadsheetml.pivotTable+xml"/>
  <Override PartName="/xl/drawings/drawing1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5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6.xml" ContentType="application/vnd.openxmlformats-officedocument.drawing+xml"/>
  <Override PartName="/xl/slicers/slicer1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2.xml" ContentType="application/vnd.openxmlformats-officedocument.spreadsheetml.pivotTable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3.xml" ContentType="application/vnd.openxmlformats-officedocument.spreadsheetml.pivotTable+xml"/>
  <Override PartName="/xl/drawings/drawing18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9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tables/table5.xml" ContentType="application/vnd.openxmlformats-officedocument.spreadsheetml.table+xml"/>
  <Override PartName="/xl/drawings/drawing20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4c3fa8c3b60ea7cf/Documenten Onedrive/Cursussen/1. Alle werkboek cursussen/Excel/2. Excel gevorderden/"/>
    </mc:Choice>
  </mc:AlternateContent>
  <xr:revisionPtr revIDLastSave="0" documentId="8_{FBC046C8-1F7A-46F4-9165-7303EC544015}" xr6:coauthVersionLast="45" xr6:coauthVersionMax="45" xr10:uidLastSave="{00000000-0000-0000-0000-000000000000}"/>
  <bookViews>
    <workbookView xWindow="-98" yWindow="-98" windowWidth="21795" windowHeight="13096" tabRatio="924" xr2:uid="{00000000-000D-0000-FFFF-FFFF00000000}"/>
  </bookViews>
  <sheets>
    <sheet name="Inhoud gevorderd deel 2" sheetId="1" r:id="rId1"/>
    <sheet name="1. Subtotalen" sheetId="45" r:id="rId2"/>
    <sheet name="2. Tabel en Opmaak " sheetId="3" r:id="rId3"/>
    <sheet name="3. Validatie lijsten maken " sheetId="46" r:id="rId4"/>
    <sheet name="Validatie-gereedschap" sheetId="49" state="hidden" r:id="rId5"/>
    <sheet name="4. Interval van 10 tallen" sheetId="6" r:id="rId6"/>
    <sheet name=" 5. Rang hoogste of laagste" sheetId="7" r:id="rId7"/>
    <sheet name="6. RANG.GELIJK hoog &amp; laag" sheetId="8" r:id="rId8"/>
    <sheet name="7. Modus meest voorkomend" sheetId="9" r:id="rId9"/>
    <sheet name="8. Datum toekomst opmaken" sheetId="10" r:id="rId10"/>
    <sheet name="9. Tijd berekenen &amp; acties" sheetId="11" r:id="rId11"/>
    <sheet name="10. Uren over 24 uur " sheetId="12" r:id="rId12"/>
    <sheet name="11. VERT.ZOEKEN benaderen" sheetId="14" r:id="rId13"/>
    <sheet name="12. VERT.Z via externe database" sheetId="15" r:id="rId14"/>
    <sheet name="Electronics" sheetId="35" state="hidden" r:id="rId15"/>
    <sheet name="13. HORZ.ZOEKEN &amp; Transponeren" sheetId="16" r:id="rId16"/>
    <sheet name="14. Horiz.Zoeken gecombineerd" sheetId="17" r:id="rId17"/>
    <sheet name="15. INDEX en VERGELIJKEN" sheetId="42" r:id="rId18"/>
    <sheet name="16. VERGELIJKEN nestelen" sheetId="43" r:id="rId19"/>
    <sheet name="DVD-Lijst" sheetId="38" r:id="rId20"/>
    <sheet name="17.Extra Formulieren onderdelen" sheetId="50" r:id="rId21"/>
    <sheet name="18. Draaitabel" sheetId="19" r:id="rId22"/>
    <sheet name="Database Electronics " sheetId="20" r:id="rId23"/>
    <sheet name="19. Omzetten Vergelijken" sheetId="21" r:id="rId24"/>
    <sheet name="Tab Gegevens vergelijken" sheetId="22" r:id="rId25"/>
    <sheet name=" 20.Jaren&amp;dubbelen vergelijken " sheetId="47" r:id="rId26"/>
    <sheet name="21. Sorteren &amp; Voorwaard.opmaak" sheetId="23" r:id="rId27"/>
    <sheet name="22. Berekend veld in draaitabel" sheetId="25" r:id="rId28"/>
    <sheet name="23. Draaigrafiek maken" sheetId="28" r:id="rId29"/>
    <sheet name="24. Draaigrafiek vernieuwen" sheetId="30" r:id="rId30"/>
    <sheet name="25. Draaigrafiek vergelijken" sheetId="31" r:id="rId31"/>
    <sheet name="Data 2e hands auto's" sheetId="24" state="hidden" r:id="rId32"/>
    <sheet name="22. Data Verkoop" sheetId="29" state="hidden" r:id="rId33"/>
    <sheet name="Data Ledenlijst " sheetId="32" r:id="rId34"/>
    <sheet name="26. Macro's opnemen" sheetId="48" r:id="rId35"/>
    <sheet name="27. Blokkeren en verbergen" sheetId="34" r:id="rId36"/>
    <sheet name="21. Data personeel" sheetId="26" state="hidden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123Graph_A" localSheetId="25" hidden="1">#REF!</definedName>
    <definedName name="__123Graph_A" localSheetId="6" hidden="1">#REF!</definedName>
    <definedName name="__123Graph_A" localSheetId="1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A" localSheetId="20" hidden="1">#REF!</definedName>
    <definedName name="__123Graph_A" localSheetId="23" hidden="1">#REF!</definedName>
    <definedName name="__123Graph_A" localSheetId="2" hidden="1">#REF!</definedName>
    <definedName name="__123Graph_A" localSheetId="36" hidden="1">#REF!</definedName>
    <definedName name="__123Graph_A" localSheetId="26" hidden="1">#REF!</definedName>
    <definedName name="__123Graph_A" localSheetId="27" hidden="1">#REF!</definedName>
    <definedName name="__123Graph_A" localSheetId="32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4" hidden="1">#REF!</definedName>
    <definedName name="__123Graph_A" localSheetId="35" hidden="1">#REF!</definedName>
    <definedName name="__123Graph_A" localSheetId="3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31" hidden="1">#REF!</definedName>
    <definedName name="__123Graph_A" localSheetId="33" hidden="1">#REF!</definedName>
    <definedName name="__123Graph_A" localSheetId="22" hidden="1">#REF!</definedName>
    <definedName name="__123Graph_A" localSheetId="14" hidden="1">#REF!</definedName>
    <definedName name="__123Graph_A" localSheetId="24" hidden="1">#REF!</definedName>
    <definedName name="__123Graph_A" hidden="1">#REF!</definedName>
    <definedName name="__123Graph_B" localSheetId="25" hidden="1">#REF!</definedName>
    <definedName name="__123Graph_B" localSheetId="6" hidden="1">#REF!</definedName>
    <definedName name="__123Graph_B" localSheetId="1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B" localSheetId="20" hidden="1">#REF!</definedName>
    <definedName name="__123Graph_B" localSheetId="23" hidden="1">#REF!</definedName>
    <definedName name="__123Graph_B" localSheetId="2" hidden="1">#REF!</definedName>
    <definedName name="__123Graph_B" localSheetId="36" hidden="1">#REF!</definedName>
    <definedName name="__123Graph_B" localSheetId="26" hidden="1">#REF!</definedName>
    <definedName name="__123Graph_B" localSheetId="27" hidden="1">#REF!</definedName>
    <definedName name="__123Graph_B" localSheetId="32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4" hidden="1">#REF!</definedName>
    <definedName name="__123Graph_B" localSheetId="35" hidden="1">#REF!</definedName>
    <definedName name="__123Graph_B" localSheetId="3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31" hidden="1">#REF!</definedName>
    <definedName name="__123Graph_B" localSheetId="33" hidden="1">#REF!</definedName>
    <definedName name="__123Graph_B" localSheetId="22" hidden="1">#REF!</definedName>
    <definedName name="__123Graph_B" localSheetId="14" hidden="1">#REF!</definedName>
    <definedName name="__123Graph_B" localSheetId="24" hidden="1">#REF!</definedName>
    <definedName name="__123Graph_B" hidden="1">#REF!</definedName>
    <definedName name="__123Graph_X" localSheetId="25" hidden="1">#REF!</definedName>
    <definedName name="__123Graph_X" localSheetId="6" hidden="1">#REF!</definedName>
    <definedName name="__123Graph_X" localSheetId="1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20" hidden="1">#REF!</definedName>
    <definedName name="__123Graph_X" localSheetId="23" hidden="1">#REF!</definedName>
    <definedName name="__123Graph_X" localSheetId="2" hidden="1">#REF!</definedName>
    <definedName name="__123Graph_X" localSheetId="36" hidden="1">#REF!</definedName>
    <definedName name="__123Graph_X" localSheetId="26" hidden="1">#REF!</definedName>
    <definedName name="__123Graph_X" localSheetId="27" hidden="1">#REF!</definedName>
    <definedName name="__123Graph_X" localSheetId="32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4" hidden="1">#REF!</definedName>
    <definedName name="__123Graph_X" localSheetId="35" hidden="1">#REF!</definedName>
    <definedName name="__123Graph_X" localSheetId="3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31" hidden="1">#REF!</definedName>
    <definedName name="__123Graph_X" localSheetId="33" hidden="1">#REF!</definedName>
    <definedName name="__123Graph_X" localSheetId="22" hidden="1">#REF!</definedName>
    <definedName name="__123Graph_X" localSheetId="14" hidden="1">#REF!</definedName>
    <definedName name="__123Graph_X" localSheetId="24" hidden="1">#REF!</definedName>
    <definedName name="__123Graph_X" hidden="1">#REF!</definedName>
    <definedName name="_xlnm._FilterDatabase" localSheetId="25" hidden="1">' 20.Jaren&amp;dubbelen vergelijken '!$A$13:$E$112</definedName>
    <definedName name="_xlnm._FilterDatabase" localSheetId="1" hidden="1">'1. Subtotalen'!$A$17:$B$28</definedName>
    <definedName name="_xlnm._FilterDatabase" localSheetId="13" hidden="1">'12. VERT.Z via externe database'!#REF!</definedName>
    <definedName name="_xlnm._FilterDatabase" localSheetId="23" hidden="1">'19. Omzetten Vergelijken'!$A$14:$E$113</definedName>
    <definedName name="_xlnm._FilterDatabase" localSheetId="3" hidden="1">'3. Validatie lijsten maken '!#REF!</definedName>
    <definedName name="_xlnm._FilterDatabase" localSheetId="22" hidden="1">'Database Electronics '!$A$1:$G$1001</definedName>
    <definedName name="_xlnm._FilterDatabase" localSheetId="19" hidden="1">'DVD-Lijst'!$B$2:$H$2</definedName>
    <definedName name="_xlnm._FilterDatabase" localSheetId="14" hidden="1">Electronics!$A$1:$G$1001</definedName>
    <definedName name="adres" localSheetId="25">#REF!</definedName>
    <definedName name="adres" localSheetId="17">'[1]Tabellen en Opmaak'!$B$14:$B$600</definedName>
    <definedName name="adres">[1]Blad1!$A$14:$A$24</definedName>
    <definedName name="adressen" localSheetId="25">#REF!</definedName>
    <definedName name="adressen" localSheetId="1">[1]Blad1!$A$14:$A$24</definedName>
    <definedName name="adressen" localSheetId="17">'[1]Tabellen en Opmaak'!$B$14:$B$600</definedName>
    <definedName name="adressen" localSheetId="18">'[1]Tabellen en Opmaak'!$B$14:$B$600</definedName>
    <definedName name="adressen" localSheetId="20">[1]Blad1!$A$14:$A$24</definedName>
    <definedName name="adressen" localSheetId="34">'[1]Tabellen en Opmaak'!$A$14:$A$24</definedName>
    <definedName name="adressen">'[1]Tabellen en Opmaak'!$A$14:$A$24</definedName>
    <definedName name="_xlnm.Print_Area" localSheetId="25">' 20.Jaren&amp;dubbelen vergelijken '!$A$1:$V$60</definedName>
    <definedName name="_xlnm.Print_Area" localSheetId="1">'1. Subtotalen'!$A$1:$H$56</definedName>
    <definedName name="_xlnm.Print_Area" localSheetId="11">'10. Uren over 24 uur '!$A$1:$M$36</definedName>
    <definedName name="_xlnm.Print_Area" localSheetId="12">'11. VERT.ZOEKEN benaderen'!$A$1:$G$40</definedName>
    <definedName name="_xlnm.Print_Area" localSheetId="16">'14. Horiz.Zoeken gecombineerd'!$A$1:$N$37</definedName>
    <definedName name="_xlnm.Print_Area" localSheetId="17">'15. INDEX en VERGELIJKEN'!$A$2:$M$33</definedName>
    <definedName name="_xlnm.Print_Area" localSheetId="18">'16. VERGELIJKEN nestelen'!$A$1:$O$41</definedName>
    <definedName name="_xlnm.Print_Area" localSheetId="20">'17.Extra Formulieren onderdelen'!$A$1:$N$93</definedName>
    <definedName name="_xlnm.Print_Area" localSheetId="21">'18. Draaitabel'!$A$1:$I$51</definedName>
    <definedName name="_xlnm.Print_Area" localSheetId="23">'19. Omzetten Vergelijken'!$A$1:$R$53</definedName>
    <definedName name="_xlnm.Print_Area" localSheetId="26">'21. Sorteren &amp; Voorwaard.opmaak'!$A$1:$M$37</definedName>
    <definedName name="_xlnm.Print_Area" localSheetId="27">'22. Berekend veld in draaitabel'!$A$1:$I$47</definedName>
    <definedName name="_xlnm.Print_Area" localSheetId="28">'23. Draaigrafiek maken'!$A$1:$M$29</definedName>
    <definedName name="_xlnm.Print_Area" localSheetId="35">'27. Blokkeren en verbergen'!$A$1:$G$30</definedName>
    <definedName name="_xlnm.Print_Area" localSheetId="5">'4. Interval van 10 tallen'!$A$1:$K$29</definedName>
    <definedName name="_xlnm.Print_Area" localSheetId="7">'6. RANG.GELIJK hoog &amp; laag'!$A$1:$J$44</definedName>
    <definedName name="_xlnm.Print_Area" localSheetId="10">'9. Tijd berekenen &amp; acties'!$A$1:$G$43</definedName>
    <definedName name="_xlnm.Print_Area" localSheetId="33">'Data Ledenlijst '!$A$1:$N$28</definedName>
    <definedName name="_xlnm.Print_Area" localSheetId="22">'Database Electronics '!$A$1:$G$30</definedName>
    <definedName name="_xlnm.Print_Area" localSheetId="19">'DVD-Lijst'!$A$1:$J$52</definedName>
    <definedName name="Artikel" localSheetId="25">#REF!</definedName>
    <definedName name="Artikel" localSheetId="1">[2]!artikellijst5[#All]</definedName>
    <definedName name="Artikel" localSheetId="17">[2]!artikellijst5[#All]</definedName>
    <definedName name="Artikel" localSheetId="18">#REF!</definedName>
    <definedName name="Artikel" localSheetId="20">#REF!</definedName>
    <definedName name="Artikel" localSheetId="32">#REF!</definedName>
    <definedName name="Artikel" localSheetId="34">#REF!</definedName>
    <definedName name="Artikel">#REF!</definedName>
    <definedName name="Berekenen" localSheetId="25" hidden="1">#REF!</definedName>
    <definedName name="Berekenen" localSheetId="6" hidden="1">#REF!</definedName>
    <definedName name="Berekenen" localSheetId="1" hidden="1">#REF!</definedName>
    <definedName name="Berekenen" localSheetId="11" hidden="1">#REF!</definedName>
    <definedName name="Berekenen" localSheetId="12" hidden="1">#REF!</definedName>
    <definedName name="Berekenen" localSheetId="13" hidden="1">#REF!</definedName>
    <definedName name="Berekenen" localSheetId="15" hidden="1">#REF!</definedName>
    <definedName name="Berekenen" localSheetId="16" hidden="1">#REF!</definedName>
    <definedName name="Berekenen" localSheetId="17" hidden="1">#REF!</definedName>
    <definedName name="Berekenen" localSheetId="18" hidden="1">#REF!</definedName>
    <definedName name="Berekenen" localSheetId="20" hidden="1">#REF!</definedName>
    <definedName name="Berekenen" localSheetId="23" hidden="1">#REF!</definedName>
    <definedName name="Berekenen" localSheetId="2" hidden="1">#REF!</definedName>
    <definedName name="Berekenen" localSheetId="36" hidden="1">#REF!</definedName>
    <definedName name="Berekenen" localSheetId="26" hidden="1">#REF!</definedName>
    <definedName name="Berekenen" localSheetId="27" hidden="1">#REF!</definedName>
    <definedName name="Berekenen" localSheetId="32" hidden="1">#REF!</definedName>
    <definedName name="Berekenen" localSheetId="28" hidden="1">#REF!</definedName>
    <definedName name="Berekenen" localSheetId="29" hidden="1">#REF!</definedName>
    <definedName name="Berekenen" localSheetId="30" hidden="1">#REF!</definedName>
    <definedName name="Berekenen" localSheetId="34" hidden="1">#REF!</definedName>
    <definedName name="Berekenen" localSheetId="35" hidden="1">#REF!</definedName>
    <definedName name="Berekenen" localSheetId="3" hidden="1">#REF!</definedName>
    <definedName name="Berekenen" localSheetId="5" hidden="1">#REF!</definedName>
    <definedName name="Berekenen" localSheetId="7" hidden="1">#REF!</definedName>
    <definedName name="Berekenen" localSheetId="8" hidden="1">#REF!</definedName>
    <definedName name="Berekenen" localSheetId="9" hidden="1">#REF!</definedName>
    <definedName name="Berekenen" localSheetId="10" hidden="1">#REF!</definedName>
    <definedName name="Berekenen" localSheetId="31" hidden="1">#REF!</definedName>
    <definedName name="Berekenen" localSheetId="33" hidden="1">#REF!</definedName>
    <definedName name="Berekenen" localSheetId="22" hidden="1">#REF!</definedName>
    <definedName name="Berekenen" localSheetId="14" hidden="1">#REF!</definedName>
    <definedName name="Berekenen" localSheetId="24" hidden="1">#REF!</definedName>
    <definedName name="Berekenen" hidden="1">#REF!</definedName>
    <definedName name="boter" localSheetId="25">#REF!</definedName>
    <definedName name="boter" localSheetId="1">#REF!</definedName>
    <definedName name="boter" localSheetId="17">#REF!</definedName>
    <definedName name="boter" localSheetId="18">#REF!</definedName>
    <definedName name="boter" localSheetId="32">#REF!</definedName>
    <definedName name="boter">#REF!</definedName>
    <definedName name="campinginkomsten" localSheetId="1">'[3]Blok 6 Statistiche functie'!$C$34:$I$39</definedName>
    <definedName name="campinginkomsten">'[4]Blok 6 Statistiche functie'!$C$34:$I$39</definedName>
    <definedName name="codenr_vervangen" localSheetId="20">'[5]Codes oud en nieuw'!$A$2:$C$52</definedName>
    <definedName name="codenr_vervangen">'[6]Codes oud en nieuw'!$A$2:$C$52</definedName>
    <definedName name="Exlusief" localSheetId="25">'[7]Blok 5 Autosom'!#REF!</definedName>
    <definedName name="Exlusief" localSheetId="17">'[7]Blok 5 Autosom'!#REF!</definedName>
    <definedName name="Exlusief" localSheetId="18">'[7]Blok 5 Autosom'!#REF!</definedName>
    <definedName name="Exlusief" localSheetId="20">'[7]Blok 5 Autosom'!#REF!</definedName>
    <definedName name="Exlusief" localSheetId="34">'[7]Blok 5 Autosom'!#REF!</definedName>
    <definedName name="Exlusief">'[7]Blok 5 Autosom'!#REF!</definedName>
    <definedName name="Fruit" localSheetId="1">'[8]Gegevens lijst'!$C$2:$C$6</definedName>
    <definedName name="Fruit">'[9]Gegevens lijst'!$C$2:$C$6</definedName>
    <definedName name="geg_vern" localSheetId="25" hidden="1">#REF!</definedName>
    <definedName name="geg_vern" localSheetId="6" hidden="1">#REF!</definedName>
    <definedName name="geg_vern" localSheetId="1" hidden="1">#REF!</definedName>
    <definedName name="geg_vern" localSheetId="11" hidden="1">#REF!</definedName>
    <definedName name="geg_vern" localSheetId="12" hidden="1">#REF!</definedName>
    <definedName name="geg_vern" localSheetId="13" hidden="1">#REF!</definedName>
    <definedName name="geg_vern" localSheetId="15" hidden="1">#REF!</definedName>
    <definedName name="geg_vern" localSheetId="16" hidden="1">#REF!</definedName>
    <definedName name="geg_vern" localSheetId="17" hidden="1">#REF!</definedName>
    <definedName name="geg_vern" localSheetId="18" hidden="1">#REF!</definedName>
    <definedName name="geg_vern" localSheetId="20" hidden="1">#REF!</definedName>
    <definedName name="geg_vern" localSheetId="23" hidden="1">#REF!</definedName>
    <definedName name="geg_vern" localSheetId="2" hidden="1">#REF!</definedName>
    <definedName name="geg_vern" localSheetId="36" hidden="1">#REF!</definedName>
    <definedName name="geg_vern" localSheetId="26" hidden="1">#REF!</definedName>
    <definedName name="geg_vern" localSheetId="27" hidden="1">#REF!</definedName>
    <definedName name="geg_vern" localSheetId="32" hidden="1">#REF!</definedName>
    <definedName name="geg_vern" localSheetId="28" hidden="1">#REF!</definedName>
    <definedName name="geg_vern" localSheetId="29" hidden="1">#REF!</definedName>
    <definedName name="geg_vern" localSheetId="30" hidden="1">#REF!</definedName>
    <definedName name="geg_vern" localSheetId="34" hidden="1">#REF!</definedName>
    <definedName name="geg_vern" localSheetId="35" hidden="1">#REF!</definedName>
    <definedName name="geg_vern" localSheetId="3" hidden="1">#REF!</definedName>
    <definedName name="geg_vern" localSheetId="5" hidden="1">#REF!</definedName>
    <definedName name="geg_vern" localSheetId="7" hidden="1">#REF!</definedName>
    <definedName name="geg_vern" localSheetId="8" hidden="1">#REF!</definedName>
    <definedName name="geg_vern" localSheetId="9" hidden="1">#REF!</definedName>
    <definedName name="geg_vern" localSheetId="10" hidden="1">#REF!</definedName>
    <definedName name="geg_vern" localSheetId="31" hidden="1">#REF!</definedName>
    <definedName name="geg_vern" localSheetId="33" hidden="1">#REF!</definedName>
    <definedName name="geg_vern" localSheetId="22" hidden="1">#REF!</definedName>
    <definedName name="geg_vern" localSheetId="14" hidden="1">#REF!</definedName>
    <definedName name="geg_vern" localSheetId="24" hidden="1">#REF!</definedName>
    <definedName name="geg_vern" hidden="1">#REF!</definedName>
    <definedName name="Gegevens_vernieuwen" localSheetId="25" hidden="1">#REF!</definedName>
    <definedName name="Gegevens_vernieuwen" localSheetId="6" hidden="1">#REF!</definedName>
    <definedName name="Gegevens_vernieuwen" localSheetId="1" hidden="1">#REF!</definedName>
    <definedName name="Gegevens_vernieuwen" localSheetId="11" hidden="1">#REF!</definedName>
    <definedName name="Gegevens_vernieuwen" localSheetId="12" hidden="1">#REF!</definedName>
    <definedName name="Gegevens_vernieuwen" localSheetId="13" hidden="1">#REF!</definedName>
    <definedName name="Gegevens_vernieuwen" localSheetId="15" hidden="1">#REF!</definedName>
    <definedName name="Gegevens_vernieuwen" localSheetId="16" hidden="1">#REF!</definedName>
    <definedName name="Gegevens_vernieuwen" localSheetId="17" hidden="1">#REF!</definedName>
    <definedName name="Gegevens_vernieuwen" localSheetId="18" hidden="1">#REF!</definedName>
    <definedName name="Gegevens_vernieuwen" localSheetId="20" hidden="1">#REF!</definedName>
    <definedName name="Gegevens_vernieuwen" localSheetId="23" hidden="1">#REF!</definedName>
    <definedName name="Gegevens_vernieuwen" localSheetId="2" hidden="1">#REF!</definedName>
    <definedName name="Gegevens_vernieuwen" localSheetId="36" hidden="1">#REF!</definedName>
    <definedName name="Gegevens_vernieuwen" localSheetId="26" hidden="1">#REF!</definedName>
    <definedName name="Gegevens_vernieuwen" localSheetId="27" hidden="1">#REF!</definedName>
    <definedName name="Gegevens_vernieuwen" localSheetId="32" hidden="1">#REF!</definedName>
    <definedName name="Gegevens_vernieuwen" localSheetId="28" hidden="1">#REF!</definedName>
    <definedName name="Gegevens_vernieuwen" localSheetId="29" hidden="1">#REF!</definedName>
    <definedName name="Gegevens_vernieuwen" localSheetId="30" hidden="1">#REF!</definedName>
    <definedName name="Gegevens_vernieuwen" localSheetId="34" hidden="1">#REF!</definedName>
    <definedName name="Gegevens_vernieuwen" localSheetId="35" hidden="1">#REF!</definedName>
    <definedName name="Gegevens_vernieuwen" localSheetId="3" hidden="1">#REF!</definedName>
    <definedName name="Gegevens_vernieuwen" localSheetId="5" hidden="1">#REF!</definedName>
    <definedName name="Gegevens_vernieuwen" localSheetId="7" hidden="1">#REF!</definedName>
    <definedName name="Gegevens_vernieuwen" localSheetId="8" hidden="1">#REF!</definedName>
    <definedName name="Gegevens_vernieuwen" localSheetId="9" hidden="1">#REF!</definedName>
    <definedName name="Gegevens_vernieuwen" localSheetId="10" hidden="1">#REF!</definedName>
    <definedName name="Gegevens_vernieuwen" localSheetId="31" hidden="1">#REF!</definedName>
    <definedName name="Gegevens_vernieuwen" localSheetId="33" hidden="1">#REF!</definedName>
    <definedName name="Gegevens_vernieuwen" localSheetId="22" hidden="1">#REF!</definedName>
    <definedName name="Gegevens_vernieuwen" localSheetId="14" hidden="1">#REF!</definedName>
    <definedName name="Gegevens_vernieuwen" localSheetId="24" hidden="1">#REF!</definedName>
    <definedName name="Gegevens_vernieuwen" hidden="1">#REF!</definedName>
    <definedName name="gereedschappen" localSheetId="1">'[10]Validatie externe lijst'!$E$3:$E$9</definedName>
    <definedName name="gereedschappen" localSheetId="17">'[11]Validatie externe lijst'!$E$3:$E$9</definedName>
    <definedName name="gereedschappen" localSheetId="18">'[11]Validatie externe lijst'!$E$3:$E$9</definedName>
    <definedName name="gereedschappen">'[12]Validatie externe lijst'!$E$3:$E$9</definedName>
    <definedName name="Getallen" localSheetId="1">'[8]Gegevens lijst'!$A$2:$A$6</definedName>
    <definedName name="Getallen">'[9]Gegevens lijst'!$A$2:$A$6</definedName>
    <definedName name="HTML_CodePage" hidden="1">1252</definedName>
    <definedName name="HTML_Control" localSheetId="25" hidden="1">{"'Cijfers'!$A$1:$L$22"}</definedName>
    <definedName name="HTML_Control" localSheetId="6" hidden="1">{"'Cijfers'!$A$1:$L$22"}</definedName>
    <definedName name="HTML_Control" localSheetId="1" hidden="1">{"'Cijfers'!$A$1:$L$22"}</definedName>
    <definedName name="HTML_Control" localSheetId="11" hidden="1">{"'Cijfers'!$A$1:$L$22"}</definedName>
    <definedName name="HTML_Control" localSheetId="12" hidden="1">{"'Cijfers'!$A$1:$L$22"}</definedName>
    <definedName name="HTML_Control" localSheetId="13" hidden="1">{"'Cijfers'!$A$1:$L$22"}</definedName>
    <definedName name="HTML_Control" localSheetId="15" hidden="1">{"'Cijfers'!$A$1:$L$22"}</definedName>
    <definedName name="HTML_Control" localSheetId="16" hidden="1">{"'Cijfers'!$A$1:$L$22"}</definedName>
    <definedName name="HTML_Control" localSheetId="17" hidden="1">{"'Cijfers'!$A$1:$L$22"}</definedName>
    <definedName name="HTML_Control" localSheetId="18" hidden="1">{"'Cijfers'!$A$1:$L$22"}</definedName>
    <definedName name="HTML_Control" localSheetId="20" hidden="1">{"'Cijfers'!$A$1:$L$22"}</definedName>
    <definedName name="HTML_Control" localSheetId="21" hidden="1">{"'Cijfers'!$A$1:$L$22"}</definedName>
    <definedName name="HTML_Control" localSheetId="23" hidden="1">{"'Cijfers'!$A$1:$L$22"}</definedName>
    <definedName name="HTML_Control" localSheetId="2" hidden="1">{"'Cijfers'!$A$1:$L$22"}</definedName>
    <definedName name="HTML_Control" localSheetId="36" hidden="1">{"'Cijfers'!$A$1:$L$22"}</definedName>
    <definedName name="HTML_Control" localSheetId="26" hidden="1">{"'Cijfers'!$A$1:$L$22"}</definedName>
    <definedName name="HTML_Control" localSheetId="27" hidden="1">{"'Cijfers'!$A$1:$L$22"}</definedName>
    <definedName name="HTML_Control" localSheetId="32" hidden="1">{"'Cijfers'!$A$1:$L$22"}</definedName>
    <definedName name="HTML_Control" localSheetId="28" hidden="1">{"'Cijfers'!$A$1:$L$22"}</definedName>
    <definedName name="HTML_Control" localSheetId="29" hidden="1">{"'Cijfers'!$A$1:$L$22"}</definedName>
    <definedName name="HTML_Control" localSheetId="30" hidden="1">{"'Cijfers'!$A$1:$L$22"}</definedName>
    <definedName name="HTML_Control" localSheetId="34" hidden="1">{"'Cijfers'!$A$1:$L$22"}</definedName>
    <definedName name="HTML_Control" localSheetId="35" hidden="1">{"'Cijfers'!$A$1:$L$22"}</definedName>
    <definedName name="HTML_Control" localSheetId="3" hidden="1">{"'Cijfers'!$A$1:$L$22"}</definedName>
    <definedName name="HTML_Control" localSheetId="5" hidden="1">{"'Cijfers'!$A$1:$L$22"}</definedName>
    <definedName name="HTML_Control" localSheetId="7" hidden="1">{"'Cijfers'!$A$1:$L$22"}</definedName>
    <definedName name="HTML_Control" localSheetId="8" hidden="1">{"'Cijfers'!$A$1:$L$22"}</definedName>
    <definedName name="HTML_Control" localSheetId="9" hidden="1">{"'Cijfers'!$A$1:$L$22"}</definedName>
    <definedName name="HTML_Control" localSheetId="10" hidden="1">{"'Cijfers'!$A$1:$L$22"}</definedName>
    <definedName name="HTML_Control" localSheetId="31" hidden="1">{"'Cijfers'!$A$1:$L$22"}</definedName>
    <definedName name="HTML_Control" localSheetId="33" hidden="1">{"'Cijfers'!$A$1:$L$22"}</definedName>
    <definedName name="HTML_Control" localSheetId="22" hidden="1">{"'Cijfers'!$A$1:$L$22"}</definedName>
    <definedName name="HTML_Control" localSheetId="14" hidden="1">{"'Cijfers'!$A$1:$L$22"}</definedName>
    <definedName name="HTML_Control" localSheetId="24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Inclusief" localSheetId="25">'[7]Blok 5 Autosom'!#REF!</definedName>
    <definedName name="Inclusief" localSheetId="17">'[7]Blok 5 Autosom'!#REF!</definedName>
    <definedName name="Inclusief" localSheetId="18">'[7]Blok 5 Autosom'!#REF!</definedName>
    <definedName name="Inclusief" localSheetId="20">'[7]Blok 5 Autosom'!#REF!</definedName>
    <definedName name="Inclusief" localSheetId="34">'[7]Blok 5 Autosom'!#REF!</definedName>
    <definedName name="Inclusief">'[7]Blok 5 Autosom'!#REF!</definedName>
    <definedName name="inkomsten" localSheetId="25">'[7]Blok 5 Autosom'!#REF!</definedName>
    <definedName name="inkomsten" localSheetId="17">'[7]Blok 5 Autosom'!#REF!</definedName>
    <definedName name="inkomsten" localSheetId="18">'[7]Blok 5 Autosom'!#REF!</definedName>
    <definedName name="inkomsten" localSheetId="20">'[7]Blok 5 Autosom'!#REF!</definedName>
    <definedName name="inkomsten" localSheetId="34">'[7]Blok 5 Autosom'!#REF!</definedName>
    <definedName name="inkomsten">'[7]Blok 5 Autosom'!#REF!</definedName>
    <definedName name="kosten" localSheetId="25">'[7]Blok 5 Autosom'!#REF!</definedName>
    <definedName name="kosten" localSheetId="17">'[7]Blok 5 Autosom'!#REF!</definedName>
    <definedName name="kosten" localSheetId="18">'[7]Blok 5 Autosom'!#REF!</definedName>
    <definedName name="kosten" localSheetId="20">'[7]Blok 5 Autosom'!#REF!</definedName>
    <definedName name="kosten" localSheetId="34">'[7]Blok 5 Autosom'!#REF!</definedName>
    <definedName name="kosten">'[7]Blok 5 Autosom'!#REF!</definedName>
    <definedName name="levensmiddelen" localSheetId="25">#REF!</definedName>
    <definedName name="levensmiddelen" localSheetId="1">'[10]Opdr. 6 Validatie lijst'!$J$5:$J$12</definedName>
    <definedName name="levensmiddelen" localSheetId="17">'[11]Opdr. 6 Validatie lijst'!$J$5:$J$12</definedName>
    <definedName name="levensmiddelen" localSheetId="18">#REF!</definedName>
    <definedName name="levensmiddelen" localSheetId="20">#REF!</definedName>
    <definedName name="levensmiddelen" localSheetId="32">#REF!</definedName>
    <definedName name="levensmiddelen" localSheetId="34">#REF!</definedName>
    <definedName name="levensmiddelen">#REF!</definedName>
    <definedName name="Managertabel" localSheetId="17" hidden="1">#REF!</definedName>
    <definedName name="Managertabel" localSheetId="18" hidden="1">#REF!</definedName>
    <definedName name="Managertabel" localSheetId="20" hidden="1">#REF!</definedName>
    <definedName name="Managertabel" localSheetId="34" hidden="1">#REF!</definedName>
    <definedName name="Managertabel" hidden="1">#REF!</definedName>
    <definedName name="netto" localSheetId="25">'[7]Blok 5 Autosom'!#REF!</definedName>
    <definedName name="netto" localSheetId="17">'[7]Blok 5 Autosom'!#REF!</definedName>
    <definedName name="netto" localSheetId="18">'[7]Blok 5 Autosom'!#REF!</definedName>
    <definedName name="netto" localSheetId="20">'[7]Blok 5 Autosom'!#REF!</definedName>
    <definedName name="netto" localSheetId="34">'[7]Blok 5 Autosom'!#REF!</definedName>
    <definedName name="netto">'[7]Blok 5 Autosom'!#REF!</definedName>
    <definedName name="nummer">[13]Artikelen!$A$8:$A$15</definedName>
    <definedName name="omzet" localSheetId="25">'[7]Blok 5 Autosom'!#REF!</definedName>
    <definedName name="omzet" localSheetId="17">'[7]Blok 5 Autosom'!#REF!</definedName>
    <definedName name="omzet" localSheetId="18">'[7]Blok 5 Autosom'!#REF!</definedName>
    <definedName name="omzet" localSheetId="20">'[7]Blok 5 Autosom'!#REF!</definedName>
    <definedName name="omzet" localSheetId="34">'[7]Blok 5 Autosom'!#REF!</definedName>
    <definedName name="omzet">'[7]Blok 5 Autosom'!#REF!</definedName>
    <definedName name="oud_naar_nieuw" localSheetId="20">'[5]Codes oud en nieuw'!$A$2:$C$52</definedName>
    <definedName name="oud_naar_nieuw">'[6]Codes oud en nieuw'!$A$2:$C$52</definedName>
    <definedName name="Oude_codes" localSheetId="20">'[5]Codes oud en nieuw'!$A$2:$A$34</definedName>
    <definedName name="Oude_codes">'[6]Codes oud en nieuw'!$A$2:$A$34</definedName>
    <definedName name="Print_Area" localSheetId="13">'12. VERT.Z via externe database'!$A$1:$E$32</definedName>
    <definedName name="Print_Area" localSheetId="31">'Data 2e hands auto''s'!$K$1</definedName>
    <definedName name="Print_Area" localSheetId="33">'Data Ledenlijst '!$A$1:$N$32</definedName>
    <definedName name="Print_Area" localSheetId="24">'Tab Gegevens vergelijken'!$A$1:$J$49</definedName>
    <definedName name="product" localSheetId="25">#REF!</definedName>
    <definedName name="product" localSheetId="1">#REF!</definedName>
    <definedName name="product" localSheetId="17">#REF!</definedName>
    <definedName name="product" localSheetId="18">#REF!</definedName>
    <definedName name="product" localSheetId="20">#REF!</definedName>
    <definedName name="product" localSheetId="32">#REF!</definedName>
    <definedName name="product" localSheetId="34">#REF!</definedName>
    <definedName name="product">#REF!</definedName>
    <definedName name="Slicer_Product">#N/A</definedName>
    <definedName name="Slicer_Verkoper">#N/A</definedName>
    <definedName name="Uiterlijk" localSheetId="25" hidden="1">#REF!</definedName>
    <definedName name="Uiterlijk" localSheetId="6" hidden="1">#REF!</definedName>
    <definedName name="Uiterlijk" localSheetId="1" hidden="1">#REF!</definedName>
    <definedName name="Uiterlijk" localSheetId="11" hidden="1">#REF!</definedName>
    <definedName name="Uiterlijk" localSheetId="12" hidden="1">#REF!</definedName>
    <definedName name="Uiterlijk" localSheetId="13" hidden="1">#REF!</definedName>
    <definedName name="Uiterlijk" localSheetId="15" hidden="1">#REF!</definedName>
    <definedName name="Uiterlijk" localSheetId="16" hidden="1">#REF!</definedName>
    <definedName name="Uiterlijk" localSheetId="17" hidden="1">#REF!</definedName>
    <definedName name="Uiterlijk" localSheetId="18" hidden="1">#REF!</definedName>
    <definedName name="Uiterlijk" localSheetId="20" hidden="1">#REF!</definedName>
    <definedName name="Uiterlijk" localSheetId="23" hidden="1">#REF!</definedName>
    <definedName name="Uiterlijk" localSheetId="2" hidden="1">#REF!</definedName>
    <definedName name="Uiterlijk" localSheetId="36" hidden="1">#REF!</definedName>
    <definedName name="Uiterlijk" localSheetId="26" hidden="1">#REF!</definedName>
    <definedName name="Uiterlijk" localSheetId="27" hidden="1">#REF!</definedName>
    <definedName name="Uiterlijk" localSheetId="32" hidden="1">#REF!</definedName>
    <definedName name="Uiterlijk" localSheetId="28" hidden="1">#REF!</definedName>
    <definedName name="Uiterlijk" localSheetId="29" hidden="1">#REF!</definedName>
    <definedName name="Uiterlijk" localSheetId="30" hidden="1">#REF!</definedName>
    <definedName name="Uiterlijk" localSheetId="34" hidden="1">#REF!</definedName>
    <definedName name="Uiterlijk" localSheetId="35" hidden="1">#REF!</definedName>
    <definedName name="Uiterlijk" localSheetId="3" hidden="1">#REF!</definedName>
    <definedName name="Uiterlijk" localSheetId="5" hidden="1">#REF!</definedName>
    <definedName name="Uiterlijk" localSheetId="7" hidden="1">#REF!</definedName>
    <definedName name="Uiterlijk" localSheetId="8" hidden="1">#REF!</definedName>
    <definedName name="Uiterlijk" localSheetId="9" hidden="1">#REF!</definedName>
    <definedName name="Uiterlijk" localSheetId="10" hidden="1">#REF!</definedName>
    <definedName name="Uiterlijk" localSheetId="31" hidden="1">#REF!</definedName>
    <definedName name="Uiterlijk" localSheetId="33" hidden="1">#REF!</definedName>
    <definedName name="Uiterlijk" localSheetId="22" hidden="1">#REF!</definedName>
    <definedName name="Uiterlijk" localSheetId="14" hidden="1">#REF!</definedName>
    <definedName name="Uiterlijk" localSheetId="24" hidden="1">#REF!</definedName>
    <definedName name="Uiterlijk" hidden="1">#REF!</definedName>
    <definedName name="uitgaven" localSheetId="25">'[7]Blok 5 Autosom'!#REF!</definedName>
    <definedName name="uitgaven" localSheetId="20">'[7]Blok 5 Autosom'!#REF!</definedName>
    <definedName name="uitgaven" localSheetId="32">'[7]Blok 5 Autosom'!#REF!</definedName>
    <definedName name="uitgaven" localSheetId="33">'[7]Blok 5 Autosom'!#REF!</definedName>
    <definedName name="uitgaven">'[7]Blok 5 Autosom'!#REF!</definedName>
    <definedName name="Vernieuwen" localSheetId="25" hidden="1">#REF!</definedName>
    <definedName name="Vernieuwen" localSheetId="6" hidden="1">#REF!</definedName>
    <definedName name="Vernieuwen" localSheetId="1" hidden="1">#REF!</definedName>
    <definedName name="Vernieuwen" localSheetId="11" hidden="1">#REF!</definedName>
    <definedName name="Vernieuwen" localSheetId="12" hidden="1">#REF!</definedName>
    <definedName name="Vernieuwen" localSheetId="13" hidden="1">#REF!</definedName>
    <definedName name="Vernieuwen" localSheetId="15" hidden="1">#REF!</definedName>
    <definedName name="Vernieuwen" localSheetId="16" hidden="1">#REF!</definedName>
    <definedName name="Vernieuwen" localSheetId="17" hidden="1">#REF!</definedName>
    <definedName name="Vernieuwen" localSheetId="18" hidden="1">#REF!</definedName>
    <definedName name="Vernieuwen" localSheetId="20" hidden="1">#REF!</definedName>
    <definedName name="Vernieuwen" localSheetId="23" hidden="1">#REF!</definedName>
    <definedName name="Vernieuwen" localSheetId="2" hidden="1">#REF!</definedName>
    <definedName name="Vernieuwen" localSheetId="36" hidden="1">#REF!</definedName>
    <definedName name="Vernieuwen" localSheetId="26" hidden="1">#REF!</definedName>
    <definedName name="Vernieuwen" localSheetId="27" hidden="1">#REF!</definedName>
    <definedName name="Vernieuwen" localSheetId="32" hidden="1">#REF!</definedName>
    <definedName name="Vernieuwen" localSheetId="28" hidden="1">#REF!</definedName>
    <definedName name="Vernieuwen" localSheetId="29" hidden="1">#REF!</definedName>
    <definedName name="Vernieuwen" localSheetId="30" hidden="1">#REF!</definedName>
    <definedName name="Vernieuwen" localSheetId="34" hidden="1">#REF!</definedName>
    <definedName name="Vernieuwen" localSheetId="35" hidden="1">#REF!</definedName>
    <definedName name="Vernieuwen" localSheetId="3" hidden="1">#REF!</definedName>
    <definedName name="Vernieuwen" localSheetId="5" hidden="1">#REF!</definedName>
    <definedName name="Vernieuwen" localSheetId="7" hidden="1">#REF!</definedName>
    <definedName name="Vernieuwen" localSheetId="8" hidden="1">#REF!</definedName>
    <definedName name="Vernieuwen" localSheetId="9" hidden="1">#REF!</definedName>
    <definedName name="Vernieuwen" localSheetId="10" hidden="1">#REF!</definedName>
    <definedName name="Vernieuwen" localSheetId="31" hidden="1">#REF!</definedName>
    <definedName name="Vernieuwen" localSheetId="33" hidden="1">#REF!</definedName>
    <definedName name="Vernieuwen" localSheetId="22" hidden="1">#REF!</definedName>
    <definedName name="Vernieuwen" localSheetId="14" hidden="1">#REF!</definedName>
    <definedName name="Vernieuwen" localSheetId="24" hidden="1">#REF!</definedName>
    <definedName name="Vernieuwen" hidden="1">#REF!</definedName>
  </definedNames>
  <calcPr calcId="191029" concurrentCalc="0"/>
  <pivotCaches>
    <pivotCache cacheId="0" r:id="rId52"/>
    <pivotCache cacheId="1" r:id="rId53"/>
    <pivotCache cacheId="2" r:id="rId54"/>
    <pivotCache cacheId="3" r:id="rId55"/>
    <pivotCache cacheId="4" r:id="rId56"/>
    <pivotCache cacheId="5" r:id="rId57"/>
    <pivotCache cacheId="6" r:id="rId58"/>
    <pivotCache cacheId="7" r:id="rId59"/>
    <pivotCache cacheId="8" r:id="rId60"/>
    <pivotCache cacheId="9" r:id="rId61"/>
    <pivotCache cacheId="10" r:id="rId62"/>
  </pivotCaches>
  <extLst>
    <ext xmlns:x14="http://schemas.microsoft.com/office/spreadsheetml/2009/9/main" uri="{BBE1A952-AA13-448e-AADC-164F8A28A991}">
      <x14:slicerCaches>
        <x14:slicerCache r:id="rId63"/>
        <x14:slicerCache r:id="rId6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4" i="50" l="1"/>
  <c r="K64" i="50"/>
  <c r="I64" i="50"/>
  <c r="E56" i="50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C16" i="15"/>
  <c r="C15" i="15"/>
  <c r="C14" i="15"/>
  <c r="F42" i="11"/>
  <c r="C30" i="11"/>
  <c r="C31" i="11"/>
  <c r="C39" i="11"/>
  <c r="C40" i="11"/>
  <c r="C41" i="11"/>
  <c r="C42" i="11"/>
  <c r="G42" i="11"/>
  <c r="F41" i="11"/>
  <c r="G41" i="11"/>
  <c r="F40" i="11"/>
  <c r="G40" i="11"/>
  <c r="F39" i="11"/>
  <c r="G39" i="11"/>
  <c r="F38" i="11"/>
  <c r="C32" i="11"/>
  <c r="C33" i="11"/>
  <c r="C34" i="11"/>
  <c r="C35" i="11"/>
  <c r="C36" i="11"/>
  <c r="C37" i="11"/>
  <c r="C38" i="11"/>
  <c r="G38" i="11"/>
  <c r="F37" i="11"/>
  <c r="G37" i="11"/>
  <c r="F36" i="11"/>
  <c r="G36" i="11"/>
  <c r="F35" i="11"/>
  <c r="G35" i="11"/>
  <c r="F34" i="11"/>
  <c r="G34" i="11"/>
  <c r="F33" i="11"/>
  <c r="G33" i="11"/>
  <c r="F32" i="11"/>
  <c r="G32" i="11"/>
  <c r="F31" i="11"/>
  <c r="G31" i="11"/>
  <c r="F30" i="11"/>
  <c r="G30" i="11"/>
  <c r="F25" i="11"/>
  <c r="C13" i="11"/>
  <c r="C14" i="11"/>
  <c r="C22" i="11"/>
  <c r="C23" i="11"/>
  <c r="C24" i="11"/>
  <c r="C25" i="11"/>
  <c r="F24" i="11"/>
  <c r="F23" i="11"/>
  <c r="F22" i="11"/>
  <c r="F21" i="11"/>
  <c r="C15" i="11"/>
  <c r="C16" i="11"/>
  <c r="C17" i="11"/>
  <c r="C18" i="11"/>
  <c r="C19" i="11"/>
  <c r="C20" i="11"/>
  <c r="C21" i="11"/>
  <c r="F20" i="11"/>
  <c r="F19" i="11"/>
  <c r="F18" i="11"/>
  <c r="F17" i="11"/>
  <c r="F16" i="11"/>
  <c r="F15" i="11"/>
  <c r="F14" i="11"/>
  <c r="F13" i="11"/>
  <c r="I31" i="48"/>
  <c r="I30" i="48"/>
  <c r="I29" i="48"/>
  <c r="I28" i="48"/>
  <c r="I27" i="48"/>
  <c r="I26" i="48"/>
  <c r="I25" i="48"/>
  <c r="I24" i="48"/>
  <c r="I23" i="48"/>
  <c r="I22" i="48"/>
  <c r="C17" i="48"/>
  <c r="B28" i="45"/>
  <c r="B13" i="45"/>
  <c r="B12" i="45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M26" i="43"/>
  <c r="N26" i="43"/>
  <c r="K27" i="43"/>
  <c r="M22" i="43"/>
  <c r="K22" i="43"/>
  <c r="K21" i="43"/>
  <c r="K19" i="43"/>
  <c r="B18" i="42"/>
  <c r="B17" i="42"/>
  <c r="E17" i="42"/>
  <c r="D17" i="42"/>
  <c r="D22" i="12"/>
  <c r="H4" i="10"/>
  <c r="A11" i="10"/>
  <c r="H17" i="7"/>
  <c r="H18" i="7"/>
  <c r="H19" i="7"/>
  <c r="H20" i="7"/>
  <c r="H21" i="7"/>
  <c r="H22" i="7"/>
  <c r="H23" i="7"/>
  <c r="H24" i="7"/>
  <c r="D32" i="14"/>
  <c r="J9" i="9"/>
  <c r="K10" i="38"/>
  <c r="K9" i="38"/>
  <c r="N10" i="38"/>
  <c r="M10" i="38"/>
  <c r="K7" i="38"/>
  <c r="K12" i="38"/>
  <c r="G33" i="12"/>
  <c r="D26" i="34"/>
  <c r="D25" i="34"/>
  <c r="D24" i="34"/>
  <c r="D23" i="34"/>
  <c r="D22" i="34"/>
  <c r="D21" i="34"/>
  <c r="D20" i="34"/>
  <c r="D19" i="34"/>
  <c r="D18" i="34"/>
  <c r="D17" i="34"/>
  <c r="D27" i="34"/>
  <c r="M73" i="32"/>
  <c r="C73" i="32"/>
  <c r="M72" i="32"/>
  <c r="C72" i="32"/>
  <c r="M71" i="32"/>
  <c r="C71" i="32"/>
  <c r="M70" i="32"/>
  <c r="C70" i="32"/>
  <c r="M69" i="32"/>
  <c r="C69" i="32"/>
  <c r="M68" i="32"/>
  <c r="C68" i="32"/>
  <c r="M67" i="32"/>
  <c r="C67" i="32"/>
  <c r="M66" i="32"/>
  <c r="C66" i="32"/>
  <c r="M65" i="32"/>
  <c r="C65" i="32"/>
  <c r="M64" i="32"/>
  <c r="C64" i="32"/>
  <c r="M63" i="32"/>
  <c r="C63" i="32"/>
  <c r="M62" i="32"/>
  <c r="C62" i="32"/>
  <c r="M61" i="32"/>
  <c r="C61" i="32"/>
  <c r="M60" i="32"/>
  <c r="C60" i="32"/>
  <c r="M59" i="32"/>
  <c r="C59" i="32"/>
  <c r="M58" i="32"/>
  <c r="C58" i="32"/>
  <c r="M57" i="32"/>
  <c r="C57" i="32"/>
  <c r="M56" i="32"/>
  <c r="C56" i="32"/>
  <c r="M55" i="32"/>
  <c r="C55" i="32"/>
  <c r="M54" i="32"/>
  <c r="C54" i="32"/>
  <c r="M53" i="32"/>
  <c r="C53" i="32"/>
  <c r="M52" i="32"/>
  <c r="C52" i="32"/>
  <c r="M51" i="32"/>
  <c r="C51" i="32"/>
  <c r="M50" i="32"/>
  <c r="C50" i="32"/>
  <c r="M49" i="32"/>
  <c r="C49" i="32"/>
  <c r="M48" i="32"/>
  <c r="C48" i="32"/>
  <c r="M47" i="32"/>
  <c r="C47" i="32"/>
  <c r="M46" i="32"/>
  <c r="C46" i="32"/>
  <c r="M45" i="32"/>
  <c r="C45" i="32"/>
  <c r="M44" i="32"/>
  <c r="C44" i="32"/>
  <c r="M43" i="32"/>
  <c r="C43" i="32"/>
  <c r="M42" i="32"/>
  <c r="C42" i="32"/>
  <c r="M41" i="32"/>
  <c r="C41" i="32"/>
  <c r="M40" i="32"/>
  <c r="C40" i="32"/>
  <c r="M39" i="32"/>
  <c r="C39" i="32"/>
  <c r="M38" i="32"/>
  <c r="C38" i="32"/>
  <c r="M37" i="32"/>
  <c r="C37" i="32"/>
  <c r="M36" i="32"/>
  <c r="C36" i="32"/>
  <c r="M35" i="32"/>
  <c r="C35" i="32"/>
  <c r="M34" i="32"/>
  <c r="C34" i="32"/>
  <c r="M33" i="32"/>
  <c r="C33" i="32"/>
  <c r="M32" i="32"/>
  <c r="C32" i="32"/>
  <c r="M31" i="32"/>
  <c r="C31" i="32"/>
  <c r="M30" i="32"/>
  <c r="C30" i="32"/>
  <c r="M29" i="32"/>
  <c r="C29" i="32"/>
  <c r="M28" i="32"/>
  <c r="C28" i="32"/>
  <c r="M27" i="32"/>
  <c r="C27" i="32"/>
  <c r="M26" i="32"/>
  <c r="C26" i="32"/>
  <c r="M25" i="32"/>
  <c r="C25" i="32"/>
  <c r="M24" i="32"/>
  <c r="C24" i="32"/>
  <c r="M23" i="32"/>
  <c r="C23" i="32"/>
  <c r="M22" i="32"/>
  <c r="C22" i="32"/>
  <c r="M21" i="32"/>
  <c r="C21" i="32"/>
  <c r="M20" i="32"/>
  <c r="C20" i="32"/>
  <c r="M19" i="32"/>
  <c r="C19" i="32"/>
  <c r="M18" i="32"/>
  <c r="C18" i="32"/>
  <c r="M17" i="32"/>
  <c r="C17" i="32"/>
  <c r="M16" i="32"/>
  <c r="C16" i="32"/>
  <c r="M15" i="32"/>
  <c r="C15" i="32"/>
  <c r="M14" i="32"/>
  <c r="C14" i="32"/>
  <c r="M13" i="32"/>
  <c r="C13" i="32"/>
  <c r="M12" i="32"/>
  <c r="C12" i="32"/>
  <c r="M11" i="32"/>
  <c r="C11" i="32"/>
  <c r="M10" i="32"/>
  <c r="C10" i="32"/>
  <c r="M9" i="32"/>
  <c r="C9" i="32"/>
  <c r="M8" i="32"/>
  <c r="C8" i="32"/>
  <c r="M7" i="32"/>
  <c r="C7" i="32"/>
  <c r="M6" i="32"/>
  <c r="C6" i="32"/>
  <c r="M5" i="32"/>
  <c r="C5" i="32"/>
  <c r="M4" i="32"/>
  <c r="C4" i="32"/>
  <c r="M3" i="32"/>
  <c r="C3" i="32"/>
  <c r="M2" i="32"/>
  <c r="C2" i="32"/>
  <c r="H14" i="24"/>
  <c r="H13" i="24"/>
  <c r="H12" i="24"/>
  <c r="H11" i="24"/>
  <c r="H10" i="24"/>
  <c r="H9" i="24"/>
  <c r="H8" i="24"/>
  <c r="H7" i="24"/>
  <c r="H6" i="24"/>
  <c r="H5" i="24"/>
  <c r="H4" i="24"/>
  <c r="H3" i="24"/>
  <c r="H2" i="24"/>
  <c r="L26" i="17"/>
  <c r="B18" i="17"/>
  <c r="D18" i="17"/>
  <c r="F47" i="16"/>
  <c r="E47" i="16"/>
  <c r="D47" i="16"/>
  <c r="C47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F16" i="16"/>
  <c r="E16" i="16"/>
  <c r="D16" i="16"/>
  <c r="C16" i="16"/>
  <c r="D35" i="14"/>
  <c r="D34" i="14"/>
  <c r="D33" i="14"/>
  <c r="D31" i="14"/>
  <c r="G35" i="12"/>
  <c r="D35" i="12"/>
  <c r="G34" i="12"/>
  <c r="D34" i="12"/>
  <c r="D33" i="12"/>
  <c r="G24" i="12"/>
  <c r="G23" i="12"/>
  <c r="G36" i="12"/>
  <c r="D36" i="12"/>
  <c r="J33" i="12"/>
  <c r="I34" i="12"/>
  <c r="I33" i="12"/>
  <c r="A9" i="10"/>
  <c r="A7" i="10"/>
  <c r="A8" i="10"/>
  <c r="H9" i="10"/>
  <c r="H11" i="10"/>
  <c r="H7" i="10"/>
  <c r="H8" i="10"/>
  <c r="H6" i="10"/>
  <c r="H10" i="10"/>
  <c r="A10" i="10"/>
  <c r="C10" i="10"/>
  <c r="C11" i="10"/>
  <c r="A6" i="10"/>
  <c r="C7" i="10"/>
  <c r="C6" i="10"/>
  <c r="C8" i="10"/>
  <c r="C9" i="10"/>
  <c r="L36" i="9"/>
  <c r="K36" i="9"/>
  <c r="L35" i="9"/>
  <c r="K35" i="9"/>
  <c r="L34" i="9"/>
  <c r="K34" i="9"/>
  <c r="L33" i="9"/>
  <c r="K33" i="9"/>
  <c r="L32" i="9"/>
  <c r="K32" i="9"/>
  <c r="L31" i="9"/>
  <c r="K31" i="9"/>
  <c r="L30" i="9"/>
  <c r="K30" i="9"/>
  <c r="L29" i="9"/>
  <c r="K29" i="9"/>
  <c r="L28" i="9"/>
  <c r="K28" i="9"/>
  <c r="L27" i="9"/>
  <c r="K27" i="9"/>
  <c r="L26" i="9"/>
  <c r="K26" i="9"/>
  <c r="L25" i="9"/>
  <c r="K25" i="9"/>
  <c r="L24" i="9"/>
  <c r="K24" i="9"/>
  <c r="L23" i="9"/>
  <c r="K23" i="9"/>
  <c r="L22" i="9"/>
  <c r="K22" i="9"/>
  <c r="L21" i="9"/>
  <c r="K21" i="9"/>
  <c r="L20" i="9"/>
  <c r="K20" i="9"/>
  <c r="L19" i="9"/>
  <c r="K19" i="9"/>
  <c r="L18" i="9"/>
  <c r="K18" i="9"/>
  <c r="L17" i="9"/>
  <c r="K17" i="9"/>
  <c r="L16" i="9"/>
  <c r="K16" i="9"/>
  <c r="C44" i="8"/>
  <c r="C43" i="8"/>
  <c r="C42" i="8"/>
  <c r="C41" i="8"/>
  <c r="C40" i="8"/>
  <c r="C39" i="8"/>
  <c r="C38" i="8"/>
  <c r="C37" i="8"/>
  <c r="C28" i="8"/>
  <c r="C27" i="8"/>
  <c r="C26" i="8"/>
  <c r="C25" i="8"/>
  <c r="C24" i="8"/>
  <c r="C23" i="8"/>
  <c r="C22" i="8"/>
  <c r="C21" i="8"/>
  <c r="C20" i="8"/>
  <c r="C19" i="8"/>
  <c r="H16" i="7"/>
  <c r="J24" i="6" a="1"/>
  <c r="J28" i="6"/>
  <c r="J25" i="6"/>
  <c r="J27" i="6"/>
  <c r="J24" i="6"/>
  <c r="J26" i="6"/>
  <c r="F28" i="3"/>
  <c r="F27" i="3"/>
  <c r="F26" i="3"/>
  <c r="F25" i="3"/>
  <c r="F24" i="3"/>
  <c r="F23" i="3"/>
  <c r="F22" i="3"/>
  <c r="F21" i="3"/>
  <c r="F20" i="3"/>
  <c r="F19" i="3"/>
  <c r="F18" i="3"/>
  <c r="F2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computraining</author>
  </authors>
  <commentList>
    <comment ref="M20" authorId="0" shapeId="0" xr:uid="{763AE280-B3AE-4D71-B2EF-CA255299F105}">
      <text>
        <r>
          <rPr>
            <b/>
            <sz val="9"/>
            <color indexed="81"/>
            <rFont val="Tahoma"/>
            <family val="2"/>
          </rPr>
          <t>computraining:</t>
        </r>
        <r>
          <rPr>
            <sz val="9"/>
            <color indexed="81"/>
            <rFont val="Tahoma"/>
            <family val="2"/>
          </rPr>
          <t xml:space="preserve">
VERGELIJKEN geeft alleen het rij- of kolomnummer van gewenst onderdeel in dit geval de TITEL</t>
        </r>
      </text>
    </comment>
  </commentList>
</comments>
</file>

<file path=xl/sharedStrings.xml><?xml version="1.0" encoding="utf-8"?>
<sst xmlns="http://schemas.openxmlformats.org/spreadsheetml/2006/main" count="15265" uniqueCount="2913">
  <si>
    <t>Inhoudsopgave van Excel voor gevorderden Deel 2</t>
  </si>
  <si>
    <t>Opdrachten</t>
  </si>
  <si>
    <t>Opdracht 1</t>
  </si>
  <si>
    <t>Opdracht 2</t>
  </si>
  <si>
    <t>Opdracht 3</t>
  </si>
  <si>
    <t>Opdracht 4</t>
  </si>
  <si>
    <t>Opdracht 5</t>
  </si>
  <si>
    <t>Opdracht 6</t>
  </si>
  <si>
    <t>Opdracht 7</t>
  </si>
  <si>
    <t>Opdracht 8</t>
  </si>
  <si>
    <t>Opdracht 9</t>
  </si>
  <si>
    <t>Opdracht 10</t>
  </si>
  <si>
    <t>Opdracht 11</t>
  </si>
  <si>
    <t>Opdracht 12</t>
  </si>
  <si>
    <t>Opdracht 13</t>
  </si>
  <si>
    <t>Opdracht 14</t>
  </si>
  <si>
    <t>Opdracht 15</t>
  </si>
  <si>
    <t>Opdracht 16</t>
  </si>
  <si>
    <t>Opdracht 17</t>
  </si>
  <si>
    <t>Opdracht 18</t>
  </si>
  <si>
    <t>Opdracht 19</t>
  </si>
  <si>
    <t>Opdracht 20</t>
  </si>
  <si>
    <t>Opdracht 21</t>
  </si>
  <si>
    <t>Opdracht 22</t>
  </si>
  <si>
    <t>Excel cursus gevorderd</t>
  </si>
  <si>
    <t>Aantal</t>
  </si>
  <si>
    <t>Regio</t>
  </si>
  <si>
    <t>Omzet</t>
  </si>
  <si>
    <t>Zuid</t>
  </si>
  <si>
    <t>West</t>
  </si>
  <si>
    <t>Oost</t>
  </si>
  <si>
    <t>Een tabel maken en indelen, opmaken, gegevens en formules toevoegen</t>
  </si>
  <si>
    <r>
      <t xml:space="preserve">Klik in cel I18 van de te maken tabel - klik </t>
    </r>
    <r>
      <rPr>
        <b/>
        <sz val="12"/>
        <color indexed="8"/>
        <rFont val="Calibri"/>
        <family val="2"/>
      </rPr>
      <t>Opmaken als tabel</t>
    </r>
    <r>
      <rPr>
        <sz val="12"/>
        <color indexed="8"/>
        <rFont val="Calibri"/>
        <family val="2"/>
      </rPr>
      <t xml:space="preserve"> in het lint</t>
    </r>
  </si>
  <si>
    <r>
      <t xml:space="preserve">Kies de </t>
    </r>
    <r>
      <rPr>
        <b/>
        <sz val="12"/>
        <rFont val="Calibri"/>
        <family val="2"/>
      </rPr>
      <t>Tabelstijl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Normaal 4</t>
    </r>
  </si>
  <si>
    <t>Alle formules worden in tabel automatisch bijgewerkt  als een nieuwe rij is ingevoegd</t>
  </si>
  <si>
    <r>
      <rPr>
        <b/>
        <sz val="12"/>
        <rFont val="Calibri"/>
        <family val="2"/>
      </rPr>
      <t>I kolom</t>
    </r>
    <r>
      <rPr>
        <sz val="12"/>
        <rFont val="Calibri"/>
        <family val="2"/>
      </rPr>
      <t xml:space="preserve"> (Aantal) selecteren -  </t>
    </r>
    <r>
      <rPr>
        <b/>
        <sz val="12"/>
        <rFont val="Calibri"/>
        <family val="2"/>
      </rPr>
      <t>klik op bovenrand cel</t>
    </r>
    <r>
      <rPr>
        <sz val="12"/>
        <rFont val="Calibri"/>
        <family val="2"/>
      </rPr>
      <t xml:space="preserve"> voor kolomselectie - kolom invoegen met: </t>
    </r>
  </si>
  <si>
    <t>Tabel verwijderen - selecteren "ctrl+a+a" - Delete</t>
  </si>
  <si>
    <t>Artikel</t>
  </si>
  <si>
    <t>Prijs</t>
  </si>
  <si>
    <t>Totaal</t>
  </si>
  <si>
    <t>dranken</t>
  </si>
  <si>
    <t>zuid</t>
  </si>
  <si>
    <t>groenten</t>
  </si>
  <si>
    <t>oost</t>
  </si>
  <si>
    <t>Fruit</t>
  </si>
  <si>
    <t>noord</t>
  </si>
  <si>
    <t>fruit</t>
  </si>
  <si>
    <t>west</t>
  </si>
  <si>
    <t xml:space="preserve">De 10 voordelen van een tabel </t>
  </si>
  <si>
    <t>Fraai opmaak uiterlijk naar wens</t>
  </si>
  <si>
    <t>Filteren en sorteren standaard geactiveerd in de titelrij</t>
  </si>
  <si>
    <t>Automatisch subtotaal bij filteren (alleen de gefilterde waarden worden berekend)</t>
  </si>
  <si>
    <t>Bij scrollen blijven de titels van de tabel zichtbaar in de kolommen  (scroll de tabel door de kolom naar boven)</t>
  </si>
  <si>
    <t>Klik in laatste cel met Tab - nieuwe rij wordt ingevoegd - formules worden automatisch toegevoegd</t>
  </si>
  <si>
    <t>Selecteer rijen met 1 klik -  "Shift - spatie"</t>
  </si>
  <si>
    <t>Hetzelfde geldt voor de kolom - "ctrl - spatie"</t>
  </si>
  <si>
    <t>Rij invoegen of verwijderen  - "ctrl+" of  "ctrl-"</t>
  </si>
  <si>
    <t>Tabel selecteren - "ctrl+a" en met Titels erbij "ctrl+aa"</t>
  </si>
  <si>
    <t>Inhoud kolom selecteren = klik bovenkant cel</t>
  </si>
  <si>
    <t>Tabel verwijderen - selecteren - Delete</t>
  </si>
  <si>
    <t>Opdracht</t>
  </si>
  <si>
    <t>Verkoop</t>
  </si>
  <si>
    <t>bedrag</t>
  </si>
  <si>
    <t>Voorbeeld</t>
  </si>
  <si>
    <t>Excel cursus  gevorderd</t>
  </si>
  <si>
    <t>Beoordeling</t>
  </si>
  <si>
    <t>Trekking</t>
  </si>
  <si>
    <t>Lottogetallen</t>
  </si>
  <si>
    <t>Intervals</t>
  </si>
  <si>
    <t>Aantal van en tussen tientallen</t>
  </si>
  <si>
    <t>week 1</t>
  </si>
  <si>
    <t>Tot de 10</t>
  </si>
  <si>
    <t>week 2</t>
  </si>
  <si>
    <t>alle twintigtallen</t>
  </si>
  <si>
    <t>week 3</t>
  </si>
  <si>
    <t>alle dertigtallen</t>
  </si>
  <si>
    <t>week 4</t>
  </si>
  <si>
    <t>alle veertigtallen</t>
  </si>
  <si>
    <t>week 5</t>
  </si>
  <si>
    <t>alle vijftigtallen</t>
  </si>
  <si>
    <t>week 6</t>
  </si>
  <si>
    <t>Aantal van diverse  tientallen</t>
  </si>
  <si>
    <t>Deze reeks is een matrix</t>
  </si>
  <si>
    <t>RANG functie, bepaald het hoogste/laagste getal bijv. om winnaars te bepalen</t>
  </si>
  <si>
    <t>Winnaars bepalen met de beste 3 scores  (hoogste waardes)</t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</si>
  <si>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D16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</t>
    </r>
  </si>
  <si>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in het venster de </t>
    </r>
    <r>
      <rPr>
        <i/>
        <sz val="12"/>
        <rFont val="Calibri"/>
        <family val="2"/>
      </rPr>
      <t>categorie - Alles</t>
    </r>
    <r>
      <rPr>
        <sz val="12"/>
        <rFont val="Calibri"/>
        <family val="2"/>
      </rPr>
      <t xml:space="preserve"> en kies of zoek de functie - </t>
    </r>
    <r>
      <rPr>
        <i/>
        <sz val="12"/>
        <rFont val="Calibri"/>
        <family val="2"/>
      </rPr>
      <t>Rang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</si>
  <si>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1e venster </t>
    </r>
    <r>
      <rPr>
        <i/>
        <sz val="12"/>
        <rFont val="Calibri"/>
        <family val="2"/>
      </rPr>
      <t>Getal</t>
    </r>
    <r>
      <rPr>
        <sz val="12"/>
        <rFont val="Calibri"/>
        <family val="2"/>
      </rPr>
      <t xml:space="preserve"> - cel C16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</si>
  <si>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2e venster </t>
    </r>
    <r>
      <rPr>
        <i/>
        <sz val="12"/>
        <rFont val="Calibri"/>
        <family val="2"/>
      </rPr>
      <t>Verw</t>
    </r>
    <r>
      <rPr>
        <sz val="12"/>
        <rFont val="Calibri"/>
        <family val="2"/>
      </rPr>
      <t xml:space="preserve"> (alle scores) - C16:C24 - Absoluut maken met "</t>
    </r>
    <r>
      <rPr>
        <b/>
        <sz val="12"/>
        <rFont val="Calibri"/>
        <family val="2"/>
      </rPr>
      <t>fn+F4"</t>
    </r>
    <r>
      <rPr>
        <sz val="12"/>
        <rFont val="Calibri"/>
        <family val="2"/>
      </rPr>
      <t xml:space="preserve"> toets </t>
    </r>
  </si>
  <si>
    <t>Formules met de vulgreep doorvoeren en voorwaardelijke opmaak instellen voor de 3 winnaars</t>
  </si>
  <si>
    <r>
      <rPr>
        <b/>
        <sz val="11"/>
        <rFont val="Calibri"/>
        <family val="2"/>
      </rPr>
      <t>Start</t>
    </r>
    <r>
      <rPr>
        <sz val="11"/>
        <rFont val="Calibri"/>
        <family val="2"/>
      </rPr>
      <t xml:space="preserve"> - </t>
    </r>
    <r>
      <rPr>
        <b/>
        <sz val="11"/>
        <rFont val="Calibri"/>
        <family val="2"/>
      </rPr>
      <t>Voorwaardelijke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opmaak</t>
    </r>
    <r>
      <rPr>
        <sz val="11"/>
        <rFont val="Calibri"/>
        <family val="2"/>
      </rPr>
      <t xml:space="preserve"> -</t>
    </r>
    <r>
      <rPr>
        <b/>
        <sz val="11"/>
        <rFont val="Calibri"/>
        <family val="2"/>
      </rPr>
      <t xml:space="preserve"> Markeerregels voor cellen</t>
    </r>
    <r>
      <rPr>
        <sz val="11"/>
        <rFont val="Calibri"/>
        <family val="2"/>
      </rPr>
      <t xml:space="preserve"> - </t>
    </r>
    <r>
      <rPr>
        <b/>
        <sz val="11"/>
        <rFont val="Calibri"/>
        <family val="2"/>
      </rPr>
      <t>Gelijk aan</t>
    </r>
    <r>
      <rPr>
        <sz val="11"/>
        <rFont val="Calibri"/>
        <family val="2"/>
      </rPr>
      <t xml:space="preserve"> - 1 is groen - 2 is geel - 3 is rood</t>
    </r>
  </si>
  <si>
    <t>Deelnemer</t>
  </si>
  <si>
    <t>Score</t>
  </si>
  <si>
    <t>Winnaars</t>
  </si>
  <si>
    <t>Jo</t>
  </si>
  <si>
    <t>Els</t>
  </si>
  <si>
    <t>Piet</t>
  </si>
  <si>
    <t>Ger</t>
  </si>
  <si>
    <t>Toos</t>
  </si>
  <si>
    <t>Jack</t>
  </si>
  <si>
    <t>Lee</t>
  </si>
  <si>
    <t>Theo</t>
  </si>
  <si>
    <t>Ge</t>
  </si>
  <si>
    <t>RANG.GELIJK functie (oplopend en aflopend)</t>
  </si>
  <si>
    <t>Tevens is een voorwaardelijke opmaak gebruikt op de drie hoogste plaatsen</t>
  </si>
  <si>
    <t>Wedstrijd uitslagen</t>
  </si>
  <si>
    <t>Dames</t>
  </si>
  <si>
    <t>Heren</t>
  </si>
  <si>
    <t>Tijd</t>
  </si>
  <si>
    <t>Plaats</t>
  </si>
  <si>
    <t>Astrid</t>
  </si>
  <si>
    <t>Petra</t>
  </si>
  <si>
    <t>Esther</t>
  </si>
  <si>
    <t>Janny</t>
  </si>
  <si>
    <t>Corine</t>
  </si>
  <si>
    <t>Lisa</t>
  </si>
  <si>
    <t>Amber</t>
  </si>
  <si>
    <t>Cel B27 leeg: dan ALS.FOUT om geen foutmelding te krijgen</t>
  </si>
  <si>
    <t>Saskia</t>
  </si>
  <si>
    <t>Examen  uitslagen</t>
  </si>
  <si>
    <t>Meisjes</t>
  </si>
  <si>
    <t>Jongens</t>
  </si>
  <si>
    <t>Leerling</t>
  </si>
  <si>
    <t>Cijfer</t>
  </si>
  <si>
    <t xml:space="preserve"> Functie MODUS</t>
  </si>
  <si>
    <t>Modus functie in een reeks geeft de meest voorkomende waardes weer</t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</si>
  <si>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J10 om het meest voorkomende cijfer weer te laten geven</t>
    </r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</si>
  <si>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op de Functie invoegen        (naast de formulebalk)</t>
    </r>
  </si>
  <si>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in het venster de </t>
    </r>
    <r>
      <rPr>
        <i/>
        <sz val="12"/>
        <rFont val="Calibri"/>
        <family val="2"/>
      </rPr>
      <t>Categorie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Alles</t>
    </r>
    <r>
      <rPr>
        <sz val="12"/>
        <rFont val="Calibri"/>
        <family val="2"/>
      </rPr>
      <t xml:space="preserve"> en typ of zoek de functie </t>
    </r>
    <r>
      <rPr>
        <b/>
        <sz val="12"/>
        <rFont val="Calibri"/>
        <family val="2"/>
      </rPr>
      <t>MODUS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</si>
  <si>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venster </t>
    </r>
    <r>
      <rPr>
        <i/>
        <sz val="12"/>
        <rFont val="Calibri"/>
        <family val="2"/>
      </rPr>
      <t>Getal1</t>
    </r>
    <r>
      <rPr>
        <b/>
        <sz val="12"/>
        <rFont val="Calibri"/>
        <family val="2"/>
      </rPr>
      <t xml:space="preserve"> - B15:J35 (</t>
    </r>
    <r>
      <rPr>
        <sz val="12"/>
        <rFont val="Calibri"/>
        <family val="2"/>
      </rPr>
      <t>alle gegevens uit de tentamencijfers tabel)</t>
    </r>
  </si>
  <si>
    <t>voorbeeld</t>
  </si>
  <si>
    <t>Meest voorkomend cijfer</t>
  </si>
  <si>
    <t>opdracht</t>
  </si>
  <si>
    <t>1e trimester</t>
  </si>
  <si>
    <t>2e trimester</t>
  </si>
  <si>
    <t>3e trimester</t>
  </si>
  <si>
    <t>Naam</t>
  </si>
  <si>
    <t>1e ten</t>
  </si>
  <si>
    <t>2e ten</t>
  </si>
  <si>
    <t>3e ten</t>
  </si>
  <si>
    <t>4e ten</t>
  </si>
  <si>
    <t>5e ten</t>
  </si>
  <si>
    <t>6e ten</t>
  </si>
  <si>
    <t>7e ten</t>
  </si>
  <si>
    <t>8e ten</t>
  </si>
  <si>
    <t>9e ten</t>
  </si>
  <si>
    <t>Gemiddeld</t>
  </si>
  <si>
    <t>Marion</t>
  </si>
  <si>
    <t>Sela</t>
  </si>
  <si>
    <t>Chris</t>
  </si>
  <si>
    <t>Odille</t>
  </si>
  <si>
    <t>Miriam</t>
  </si>
  <si>
    <t>Henk</t>
  </si>
  <si>
    <t>Willem</t>
  </si>
  <si>
    <t>Kees</t>
  </si>
  <si>
    <t>Dimitri</t>
  </si>
  <si>
    <t>Marco</t>
  </si>
  <si>
    <t>Cato</t>
  </si>
  <si>
    <t>Alfred</t>
  </si>
  <si>
    <t>Lily</t>
  </si>
  <si>
    <t>Gerrit</t>
  </si>
  <si>
    <t>Sophie</t>
  </si>
  <si>
    <t>Jinne</t>
  </si>
  <si>
    <t>Adrienne</t>
  </si>
  <si>
    <t>Max</t>
  </si>
  <si>
    <t>Jolanda</t>
  </si>
  <si>
    <t>Maarten</t>
  </si>
  <si>
    <t>Dorien</t>
  </si>
  <si>
    <t>Cellen opmaken aan datums 10 dagen in de toekomst via een formule in Voorwaardelijk opmaak</t>
  </si>
  <si>
    <t>is vandaag</t>
  </si>
  <si>
    <t>Verlof binnen 10 dgn</t>
  </si>
  <si>
    <t>Werknemer</t>
  </si>
  <si>
    <t>Verlof</t>
  </si>
  <si>
    <t>Janssen P</t>
  </si>
  <si>
    <t>Klaessen K</t>
  </si>
  <si>
    <t>Schreurs W</t>
  </si>
  <si>
    <t>Peeters M</t>
  </si>
  <si>
    <t>Peet J</t>
  </si>
  <si>
    <t>Puts G</t>
  </si>
  <si>
    <t>Doelstelling voor:</t>
  </si>
  <si>
    <t xml:space="preserve">In kolom A worden toekomstige verlofdagen (binnen 10 dagen) in rood weergegeven; </t>
  </si>
  <si>
    <t>in kolom C wordt 'ja' voor een herinnering weergegeven d.m.v. een geneste functie ALS</t>
  </si>
  <si>
    <t>Factuur</t>
  </si>
  <si>
    <t>Betaald</t>
  </si>
  <si>
    <t>nummer</t>
  </si>
  <si>
    <t>datum</t>
  </si>
  <si>
    <t>1e termijn</t>
  </si>
  <si>
    <t>deze tabel invullen met de formules en functie zoals in het voorbeeld</t>
  </si>
  <si>
    <t>Controle</t>
  </si>
  <si>
    <t>Werkuren berekenen die over middernacht gaan</t>
  </si>
  <si>
    <t>Let ook op de celeigenschappen van tijd - tijd wordt aangeven met : dus 12:00 - hiervan zijn de celeigenschappen instelling - Tijd</t>
  </si>
  <si>
    <t>De berekening van tijd over middernacht (denk aan nachtdiensten) gaat als volgt:</t>
  </si>
  <si>
    <t>zaterdag</t>
  </si>
  <si>
    <t>zondag</t>
  </si>
  <si>
    <t>uren</t>
  </si>
  <si>
    <t>NAAM</t>
  </si>
  <si>
    <t>Janssen</t>
  </si>
  <si>
    <t>aanvang</t>
  </si>
  <si>
    <t>einde</t>
  </si>
  <si>
    <t>netto</t>
  </si>
  <si>
    <t>uur en minuut samen</t>
  </si>
  <si>
    <t>werkuren</t>
  </si>
  <si>
    <t>let op celeigenschappen</t>
  </si>
  <si>
    <t>Grote pauze</t>
  </si>
  <si>
    <t>Kleine pauze</t>
  </si>
  <si>
    <t>Totale werktijd</t>
  </si>
  <si>
    <t>Tijd berekening</t>
  </si>
  <si>
    <t>Zaterdag</t>
  </si>
  <si>
    <t>UUR functie</t>
  </si>
  <si>
    <t>let op Celeigenschappen = Tijd</t>
  </si>
  <si>
    <t>MINUUT functie</t>
  </si>
  <si>
    <t>Analyseer de voorbeelden in de grijze cellen en maak deze in de opdracht (gele cellen) na</t>
  </si>
  <si>
    <t>Leeftijd</t>
  </si>
  <si>
    <t>Locatie</t>
  </si>
  <si>
    <t>Mobiel</t>
  </si>
  <si>
    <t>Kamer</t>
  </si>
  <si>
    <t>Straat</t>
  </si>
  <si>
    <t>postcode</t>
  </si>
  <si>
    <t>geb. datum</t>
  </si>
  <si>
    <t>Telefoon</t>
  </si>
  <si>
    <t>T. Janssen</t>
  </si>
  <si>
    <t>Park</t>
  </si>
  <si>
    <t>6097 EL</t>
  </si>
  <si>
    <t>Baexem</t>
  </si>
  <si>
    <t>Puts</t>
  </si>
  <si>
    <t>Geuzert</t>
  </si>
  <si>
    <t>6103 EL</t>
  </si>
  <si>
    <t>Dorpsstraat</t>
  </si>
  <si>
    <t>6114 EL</t>
  </si>
  <si>
    <t>Heythuysen</t>
  </si>
  <si>
    <t>Verdonschot</t>
  </si>
  <si>
    <t>Klosstraat</t>
  </si>
  <si>
    <t>6120 EL</t>
  </si>
  <si>
    <t>Bospad</t>
  </si>
  <si>
    <t>Neer</t>
  </si>
  <si>
    <t>Kilt</t>
  </si>
  <si>
    <t>Peskens</t>
  </si>
  <si>
    <t>Ganz</t>
  </si>
  <si>
    <t>6109 EL</t>
  </si>
  <si>
    <t>Goor</t>
  </si>
  <si>
    <t>Laak</t>
  </si>
  <si>
    <t>6115 EL</t>
  </si>
  <si>
    <t>Bosstraat</t>
  </si>
  <si>
    <t>6121 EL</t>
  </si>
  <si>
    <t>Klooster</t>
  </si>
  <si>
    <t>6094 EL</t>
  </si>
  <si>
    <t>Kaleweg</t>
  </si>
  <si>
    <t>6100 EL</t>
  </si>
  <si>
    <t>Roggel</t>
  </si>
  <si>
    <t>pad</t>
  </si>
  <si>
    <t>6106 EL</t>
  </si>
  <si>
    <t>Timmermans</t>
  </si>
  <si>
    <t>Ram</t>
  </si>
  <si>
    <t>6112 EL</t>
  </si>
  <si>
    <t>Loosdrecht</t>
  </si>
  <si>
    <t>6118 EL</t>
  </si>
  <si>
    <t>Hei</t>
  </si>
  <si>
    <t>Inkomen</t>
  </si>
  <si>
    <t>Belasting</t>
  </si>
  <si>
    <t>belastb. inkomen</t>
  </si>
  <si>
    <t>Percentage</t>
  </si>
  <si>
    <t>Belastbaar inkomen</t>
  </si>
  <si>
    <t>Belastingpercentage vd schijf</t>
  </si>
  <si>
    <t>Jansen</t>
  </si>
  <si>
    <t>Pietersen</t>
  </si>
  <si>
    <t>Klaassen</t>
  </si>
  <si>
    <t>Cornelissen</t>
  </si>
  <si>
    <t>Willemsen</t>
  </si>
  <si>
    <t>Benaderen ingevuld met 1</t>
  </si>
  <si>
    <t>Benaderen ingevuld met 0 = foutmelding</t>
  </si>
  <si>
    <t>Controleer in het voorbeeld de opbouw van de Functie Verticaal zoeken</t>
  </si>
  <si>
    <t>Functie Verticaal.zoeken via externe werkbladen</t>
  </si>
  <si>
    <t>Verticaal zoeken met gegevens uit een ander werkblad of werkmap</t>
  </si>
  <si>
    <r>
      <t xml:space="preserve">3. 2e veld </t>
    </r>
    <r>
      <rPr>
        <b/>
        <sz val="12"/>
        <rFont val="Calibri"/>
        <family val="2"/>
        <scheme val="minor"/>
      </rPr>
      <t>Tabelmatrix</t>
    </r>
    <r>
      <rPr>
        <sz val="12"/>
        <rFont val="Calibri"/>
        <family val="2"/>
        <scheme val="minor"/>
      </rPr>
      <t xml:space="preserve"> - activeer werkblad </t>
    </r>
    <r>
      <rPr>
        <b/>
        <sz val="12"/>
        <rFont val="Calibri"/>
        <family val="2"/>
        <scheme val="minor"/>
      </rPr>
      <t>Electronics</t>
    </r>
    <r>
      <rPr>
        <sz val="12"/>
        <rFont val="Calibri"/>
        <family val="2"/>
        <scheme val="minor"/>
      </rPr>
      <t xml:space="preserve"> en selecteer alle gegevens "ctrl+a"</t>
    </r>
  </si>
  <si>
    <r>
      <t xml:space="preserve">4. 3e veld </t>
    </r>
    <r>
      <rPr>
        <b/>
        <sz val="12"/>
        <rFont val="Calibri"/>
        <family val="2"/>
        <scheme val="minor"/>
      </rPr>
      <t>Kolomindex_getal</t>
    </r>
    <r>
      <rPr>
        <sz val="12"/>
        <rFont val="Calibri"/>
        <family val="2"/>
        <scheme val="minor"/>
      </rPr>
      <t xml:space="preserve"> - typ 2 voor de kolom waar de nieuwe codenummers in staan</t>
    </r>
  </si>
  <si>
    <r>
      <t xml:space="preserve">5. 4e veld </t>
    </r>
    <r>
      <rPr>
        <b/>
        <sz val="12"/>
        <rFont val="Calibri"/>
        <family val="2"/>
        <scheme val="minor"/>
      </rPr>
      <t>Benaderen</t>
    </r>
    <r>
      <rPr>
        <sz val="12"/>
        <rFont val="Calibri"/>
        <family val="2"/>
        <scheme val="minor"/>
      </rPr>
      <t xml:space="preserve"> - typ 0 om zoekwaarde exact te vinden</t>
    </r>
  </si>
  <si>
    <t>Voorbeeld Zoekwaarde</t>
  </si>
  <si>
    <t>Gevalideerd</t>
  </si>
  <si>
    <t>voorbeelden</t>
  </si>
  <si>
    <t>Productnaam</t>
  </si>
  <si>
    <t>Opdracht Zoekwaarde</t>
  </si>
  <si>
    <t>Valideren</t>
  </si>
  <si>
    <t xml:space="preserve">Stel u bent groepsleider en houdt het verlof bij om te zien wie binnenkort verlof heeft en vervanging nodig heeft. </t>
  </si>
  <si>
    <t>A11 makkelijk alternatief</t>
  </si>
  <si>
    <t>Gegevens zoals kamernummer of telefoonnummer met horizon.zoeken op naam automatisch naar voren halen</t>
  </si>
  <si>
    <t>Informatie overzicht bewoners voor bij de receptie bejaardenhuis via HORIZON.ZOEKEN</t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</si>
  <si>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B21:P21</t>
    </r>
  </si>
  <si>
    <r>
      <t xml:space="preserve">2. </t>
    </r>
    <r>
      <rPr>
        <b/>
        <sz val="12"/>
        <rFont val="Calibri"/>
        <family val="2"/>
        <scheme val="minor"/>
      </rPr>
      <t>Zoekwaarde</t>
    </r>
    <r>
      <rPr>
        <sz val="12"/>
        <rFont val="Calibri"/>
        <family val="2"/>
        <scheme val="minor"/>
      </rPr>
      <t xml:space="preserve">: Selecteer de waarde/gegevens  waarop gezocht moet worden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 xml:space="preserve">B19 </t>
    </r>
    <r>
      <rPr>
        <i/>
        <sz val="12"/>
        <rFont val="Calibri"/>
        <family val="2"/>
        <scheme val="minor"/>
      </rPr>
      <t>(op naam)</t>
    </r>
  </si>
  <si>
    <r>
      <t xml:space="preserve">3. </t>
    </r>
    <r>
      <rPr>
        <b/>
        <sz val="12"/>
        <rFont val="Calibri"/>
        <family val="2"/>
        <scheme val="minor"/>
      </rPr>
      <t>Tabelmatrix: Selecteer</t>
    </r>
    <r>
      <rPr>
        <sz val="12"/>
        <rFont val="Calibri"/>
        <family val="2"/>
        <scheme val="minor"/>
      </rPr>
      <t xml:space="preserve"> de volledige </t>
    </r>
    <r>
      <rPr>
        <b/>
        <sz val="12"/>
        <rFont val="Calibri"/>
        <family val="2"/>
        <scheme val="minor"/>
      </rPr>
      <t>tabel.</t>
    </r>
  </si>
  <si>
    <r>
      <t xml:space="preserve">4. </t>
    </r>
    <r>
      <rPr>
        <b/>
        <sz val="12"/>
        <rFont val="Calibri"/>
        <family val="2"/>
        <scheme val="minor"/>
      </rPr>
      <t>Rij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index_getal</t>
    </r>
    <r>
      <rPr>
        <sz val="12"/>
        <rFont val="Calibri"/>
        <family val="2"/>
        <scheme val="minor"/>
      </rPr>
      <t xml:space="preserve">: kies het juiste rummer van de rij waar het gezochte gegeven staat - </t>
    </r>
    <r>
      <rPr>
        <b/>
        <sz val="12"/>
        <rFont val="Calibri"/>
        <family val="2"/>
        <scheme val="minor"/>
      </rPr>
      <t xml:space="preserve">typ - 7 </t>
    </r>
    <r>
      <rPr>
        <sz val="12"/>
        <rFont val="Calibri"/>
        <family val="2"/>
        <scheme val="minor"/>
      </rPr>
      <t>voor leeftijd</t>
    </r>
  </si>
  <si>
    <r>
      <t xml:space="preserve">5. </t>
    </r>
    <r>
      <rPr>
        <b/>
        <sz val="12"/>
        <rFont val="Calibri"/>
        <family val="2"/>
        <scheme val="minor"/>
      </rPr>
      <t>Bereik</t>
    </r>
    <r>
      <rPr>
        <sz val="12"/>
        <rFont val="Calibri"/>
        <family val="2"/>
        <scheme val="minor"/>
      </rPr>
      <t xml:space="preserve">: maak een keuze uit “waar = 1” of “onwaar = 0” -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>een</t>
    </r>
    <r>
      <rPr>
        <b/>
        <sz val="12"/>
        <rFont val="Calibri"/>
        <family val="2"/>
        <scheme val="minor"/>
      </rPr>
      <t xml:space="preserve"> 0</t>
    </r>
  </si>
  <si>
    <t>Voorbeeld horizontale gegevens</t>
  </si>
  <si>
    <t>Jaap Ullings</t>
  </si>
  <si>
    <t>Luts</t>
  </si>
  <si>
    <t>R. Janssen</t>
  </si>
  <si>
    <t>Jenssen</t>
  </si>
  <si>
    <t>Nevel</t>
  </si>
  <si>
    <t>Ellings</t>
  </si>
  <si>
    <t>Kamernr.</t>
  </si>
  <si>
    <t xml:space="preserve">Gegevens van horizontaal naar verticaal transponeren en met die gegevens VERT.ZOEKEN op naam </t>
  </si>
  <si>
    <t>De tabel Kopieren en transponeren van horizontaal naar verticaal (om te kunnen VERT.ZOEKEN)</t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</si>
  <si>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bovenstaande tabel - </t>
    </r>
    <r>
      <rPr>
        <b/>
        <sz val="12"/>
        <rFont val="Calibri"/>
        <family val="2"/>
        <scheme val="minor"/>
      </rPr>
      <t>Kopieer</t>
    </r>
    <r>
      <rPr>
        <sz val="12"/>
        <rFont val="Calibri"/>
        <family val="2"/>
        <scheme val="minor"/>
      </rPr>
      <t xml:space="preserve"> de hele tabel met kopteksten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B52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Plakken speciaal</t>
    </r>
    <r>
      <rPr>
        <sz val="12"/>
        <rFont val="Calibri"/>
        <family val="2"/>
        <scheme val="minor"/>
      </rPr>
      <t xml:space="preserve"> met rechtermuisknop - </t>
    </r>
    <r>
      <rPr>
        <b/>
        <sz val="12"/>
        <rFont val="Calibri"/>
        <family val="2"/>
        <scheme val="minor"/>
      </rPr>
      <t>Transponeren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OK</t>
    </r>
  </si>
  <si>
    <t>Nu kan deze tabel gebruikt worden voor VERT.ZOEKEN</t>
  </si>
  <si>
    <r>
      <t xml:space="preserve">1. </t>
    </r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lijst met de namen in cel B49 -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namen in de A kolom  </t>
    </r>
  </si>
  <si>
    <r>
      <t xml:space="preserve">2.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C49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= teken - open de functie </t>
    </r>
    <r>
      <rPr>
        <b/>
        <sz val="12"/>
        <rFont val="Calibri"/>
        <family val="2"/>
        <scheme val="minor"/>
      </rPr>
      <t>VERT.ZOEKEN</t>
    </r>
  </si>
  <si>
    <r>
      <rPr>
        <sz val="12"/>
        <rFont val="Calibri"/>
        <family val="2"/>
        <scheme val="minor"/>
      </rPr>
      <t>3.</t>
    </r>
    <r>
      <rPr>
        <b/>
        <sz val="12"/>
        <rFont val="Calibri"/>
        <family val="2"/>
        <scheme val="minor"/>
      </rPr>
      <t xml:space="preserve"> Zoekwaarden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B49</t>
    </r>
  </si>
  <si>
    <r>
      <t xml:space="preserve">4. </t>
    </r>
    <r>
      <rPr>
        <b/>
        <sz val="12"/>
        <rFont val="Calibri"/>
        <family val="2"/>
        <scheme val="minor"/>
      </rPr>
      <t>Tabelmatrix</t>
    </r>
    <r>
      <rPr>
        <sz val="12"/>
        <rFont val="Calibri"/>
        <family val="2"/>
        <scheme val="minor"/>
      </rPr>
      <t xml:space="preserve"> - Selecteer de hele tabel</t>
    </r>
    <r>
      <rPr>
        <b/>
        <sz val="12"/>
        <rFont val="Calibri"/>
        <family val="2"/>
        <scheme val="minor"/>
      </rPr>
      <t xml:space="preserve"> B52:J66</t>
    </r>
  </si>
  <si>
    <r>
      <rPr>
        <sz val="12"/>
        <rFont val="Calibri"/>
        <family val="2"/>
        <scheme val="minor"/>
      </rPr>
      <t>5.</t>
    </r>
    <r>
      <rPr>
        <b/>
        <sz val="12"/>
        <rFont val="Calibri"/>
        <family val="2"/>
        <scheme val="minor"/>
      </rPr>
      <t xml:space="preserve"> Kolomindex getal - </t>
    </r>
    <r>
      <rPr>
        <sz val="12"/>
        <rFont val="Calibri"/>
        <family val="2"/>
        <scheme val="minor"/>
      </rPr>
      <t xml:space="preserve">Kies het juiste nummer van de gewenste kolom - </t>
    </r>
    <r>
      <rPr>
        <b/>
        <sz val="12"/>
        <rFont val="Calibri"/>
        <family val="2"/>
        <scheme val="minor"/>
      </rPr>
      <t xml:space="preserve">typ 7 </t>
    </r>
    <r>
      <rPr>
        <sz val="12"/>
        <rFont val="Calibri"/>
        <family val="2"/>
        <scheme val="minor"/>
      </rPr>
      <t xml:space="preserve"> voor leeftijd</t>
    </r>
  </si>
  <si>
    <r>
      <rPr>
        <sz val="12"/>
        <rFont val="Calibri"/>
        <family val="2"/>
        <scheme val="minor"/>
      </rPr>
      <t>6.</t>
    </r>
    <r>
      <rPr>
        <b/>
        <sz val="12"/>
        <rFont val="Calibri"/>
        <family val="2"/>
        <scheme val="minor"/>
      </rPr>
      <t xml:space="preserve"> Benaderen: </t>
    </r>
    <r>
      <rPr>
        <sz val="12"/>
        <rFont val="Calibri"/>
        <family val="2"/>
        <scheme val="minor"/>
      </rPr>
      <t>maak een keuze uit</t>
    </r>
    <r>
      <rPr>
        <b/>
        <sz val="12"/>
        <rFont val="Calibri"/>
        <family val="2"/>
        <scheme val="minor"/>
      </rPr>
      <t xml:space="preserve"> “waar = 1” of “onwaar = 0” - typ een 0</t>
    </r>
  </si>
  <si>
    <t>Een vereiste bij Verticaal zoeken is dat de zoekwaarden in de tabel altijd uiterst links staat</t>
  </si>
  <si>
    <t>Ook is sorteren van de gegevens altijd vereist als het Benaderen veld leeg gelaten is</t>
  </si>
  <si>
    <t>Voorbeeld Verticaal zoeken B46</t>
  </si>
  <si>
    <t>Voorbeeld Verticale gegevens</t>
  </si>
  <si>
    <t>Verticaal zoeken op basis van meerdere criteria</t>
  </si>
  <si>
    <t xml:space="preserve">Met Verticaal zoeken kan bijv. alleen de waarden van de examentoetsen worden weergegeven </t>
  </si>
  <si>
    <r>
      <t xml:space="preserve">1.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L27 </t>
    </r>
    <r>
      <rPr>
        <i/>
        <sz val="12"/>
        <rFont val="Calibri"/>
        <family val="2"/>
        <scheme val="minor"/>
      </rPr>
      <t>om kolomnummers te genereren</t>
    </r>
  </si>
  <si>
    <r>
      <rPr>
        <b/>
        <sz val="12"/>
        <rFont val="Calibri"/>
        <family val="2"/>
        <scheme val="minor"/>
      </rPr>
      <t>–&gt; Zoekwaarde:</t>
    </r>
    <r>
      <rPr>
        <sz val="12"/>
        <rFont val="Calibri"/>
        <family val="2"/>
        <scheme val="minor"/>
      </rPr>
      <t> selecteer de waarde die je wilt zoeken, de cel van de naam B21</t>
    </r>
  </si>
  <si>
    <r>
      <rPr>
        <b/>
        <sz val="12"/>
        <rFont val="Calibri"/>
        <family val="2"/>
        <scheme val="minor"/>
      </rPr>
      <t>–&gt; Tabelmatrix:</t>
    </r>
    <r>
      <rPr>
        <sz val="12"/>
        <rFont val="Calibri"/>
        <family val="2"/>
        <scheme val="minor"/>
      </rPr>
      <t xml:space="preserve"> Selecteer rij 25 en 26 (namen en kolomnummer)</t>
    </r>
  </si>
  <si>
    <t>Vak</t>
  </si>
  <si>
    <t>Engels</t>
  </si>
  <si>
    <t>Natuurkunde</t>
  </si>
  <si>
    <t>Verdonk</t>
  </si>
  <si>
    <t>Timmer</t>
  </si>
  <si>
    <t>kolomnr voor zoeken</t>
  </si>
  <si>
    <t>rij 26 verbergen indien niet meer nodig</t>
  </si>
  <si>
    <t>Nederlands</t>
  </si>
  <si>
    <t>Wiskunde</t>
  </si>
  <si>
    <t>Biologie</t>
  </si>
  <si>
    <t>Vaktheorie</t>
  </si>
  <si>
    <t>Scheikunde</t>
  </si>
  <si>
    <t>Geschiedenis</t>
  </si>
  <si>
    <t>Formulieren maken via het Ontwikkelaars menu</t>
  </si>
  <si>
    <t>Formulier maken met Keuzelijst met invoervak</t>
  </si>
  <si>
    <t xml:space="preserve">Maak onderstaande voorbeelden na </t>
  </si>
  <si>
    <r>
      <rPr>
        <b/>
        <sz val="12"/>
        <rFont val="Calibri"/>
        <family val="2"/>
        <scheme val="minor"/>
      </rPr>
      <t>Open</t>
    </r>
    <r>
      <rPr>
        <sz val="12"/>
        <rFont val="Calibri"/>
        <family val="2"/>
        <scheme val="minor"/>
      </rPr>
      <t xml:space="preserve"> tabblad </t>
    </r>
    <r>
      <rPr>
        <b/>
        <sz val="12"/>
        <rFont val="Calibri"/>
        <family val="2"/>
        <scheme val="minor"/>
      </rPr>
      <t>Ontwikkelaar</t>
    </r>
    <r>
      <rPr>
        <sz val="12"/>
        <rFont val="Calibri"/>
        <family val="2"/>
        <scheme val="minor"/>
      </rPr>
      <t xml:space="preserve"> (indien niet aanwezig: </t>
    </r>
    <r>
      <rPr>
        <b/>
        <sz val="12"/>
        <rFont val="Calibri"/>
        <family val="2"/>
        <scheme val="minor"/>
      </rPr>
      <t>Bestand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Opties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Lint Aanpassen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Ontwikkelaars</t>
    </r>
    <r>
      <rPr>
        <sz val="12"/>
        <rFont val="Calibri"/>
        <family val="2"/>
        <scheme val="minor"/>
      </rPr>
      <t xml:space="preserve"> aanvinken)</t>
    </r>
  </si>
  <si>
    <t xml:space="preserve">Rechtermuisklik- Besturingelement opmaken - controleer eerst het voorbeeld hoe het besturingselement is opgemaakt </t>
  </si>
  <si>
    <r>
      <t xml:space="preserve">Tab </t>
    </r>
    <r>
      <rPr>
        <b/>
        <sz val="12"/>
        <rFont val="Calibri"/>
        <family val="2"/>
        <scheme val="minor"/>
      </rPr>
      <t>Besturingelement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Invoerbereik</t>
    </r>
    <r>
      <rPr>
        <sz val="12"/>
        <rFont val="Calibri"/>
        <family val="2"/>
        <scheme val="minor"/>
      </rPr>
      <t xml:space="preserve">  - selecteer O19:O21 - </t>
    </r>
    <r>
      <rPr>
        <b/>
        <sz val="12"/>
        <rFont val="Calibri"/>
        <family val="2"/>
        <scheme val="minor"/>
      </rPr>
      <t>OK</t>
    </r>
  </si>
  <si>
    <t>Indien opdracht gemaakt</t>
  </si>
  <si>
    <t>hier maken</t>
  </si>
  <si>
    <t>deze kolom verbergen</t>
  </si>
  <si>
    <t xml:space="preserve">             land</t>
  </si>
  <si>
    <t>land</t>
  </si>
  <si>
    <t>keuzelijst met invoervak 2e icoon</t>
  </si>
  <si>
    <t>Formulier maken met Keuzerondje</t>
  </si>
  <si>
    <r>
      <rPr>
        <b/>
        <sz val="12"/>
        <rFont val="Calibri"/>
        <family val="2"/>
        <scheme val="minor"/>
      </rPr>
      <t>Ontwikkelaar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Invoegen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kies</t>
    </r>
    <r>
      <rPr>
        <sz val="12"/>
        <rFont val="Calibri"/>
        <family val="2"/>
        <scheme val="minor"/>
      </rPr>
      <t xml:space="preserve"> de gewenste knop (invoervak </t>
    </r>
    <r>
      <rPr>
        <b/>
        <sz val="12"/>
        <rFont val="Calibri"/>
        <family val="2"/>
        <scheme val="minor"/>
      </rPr>
      <t>laatste icoon</t>
    </r>
    <r>
      <rPr>
        <sz val="12"/>
        <rFont val="Calibri"/>
        <family val="2"/>
        <scheme val="minor"/>
      </rPr>
      <t>) -</t>
    </r>
    <r>
      <rPr>
        <i/>
        <sz val="12"/>
        <rFont val="Calibri"/>
        <family val="2"/>
        <scheme val="minor"/>
      </rPr>
      <t xml:space="preserve"> alleen Formulierbesturingselementen gebruiken</t>
    </r>
  </si>
  <si>
    <r>
      <rPr>
        <b/>
        <sz val="12"/>
        <rFont val="Calibri"/>
        <family val="2"/>
        <scheme val="minor"/>
      </rPr>
      <t>Sleep</t>
    </r>
    <r>
      <rPr>
        <sz val="12"/>
        <rFont val="Calibri"/>
        <family val="2"/>
        <scheme val="minor"/>
      </rPr>
      <t xml:space="preserve"> het rondje op de juiste maat boven de tekst; </t>
    </r>
    <r>
      <rPr>
        <i/>
        <sz val="12"/>
        <rFont val="Calibri"/>
        <family val="2"/>
        <scheme val="minor"/>
      </rPr>
      <t>hier maken</t>
    </r>
  </si>
  <si>
    <t>Duitsland</t>
  </si>
  <si>
    <r>
      <t xml:space="preserve">Rechtermuisklik- </t>
    </r>
    <r>
      <rPr>
        <b/>
        <sz val="12"/>
        <rFont val="Calibri"/>
        <family val="2"/>
        <scheme val="minor"/>
      </rPr>
      <t>Besturingelement opmaken</t>
    </r>
    <r>
      <rPr>
        <sz val="12"/>
        <rFont val="Calibri"/>
        <family val="2"/>
        <scheme val="minor"/>
      </rPr>
      <t xml:space="preserve"> - tab </t>
    </r>
    <r>
      <rPr>
        <i/>
        <sz val="12"/>
        <rFont val="Calibri"/>
        <family val="2"/>
        <scheme val="minor"/>
      </rPr>
      <t xml:space="preserve">Besturingselement - Waarde Ingeschakeld </t>
    </r>
    <r>
      <rPr>
        <sz val="12"/>
        <rFont val="Calibri"/>
        <family val="2"/>
        <scheme val="minor"/>
      </rPr>
      <t xml:space="preserve">aanvinken - 3D arcering aanvinken - </t>
    </r>
    <r>
      <rPr>
        <b/>
        <sz val="12"/>
        <rFont val="Calibri"/>
        <family val="2"/>
        <scheme val="minor"/>
      </rPr>
      <t>OK</t>
    </r>
  </si>
  <si>
    <t>Belgie</t>
  </si>
  <si>
    <t>Rechtermuisklik - Tekst bewerken - Man intypen</t>
  </si>
  <si>
    <t>Frankrijk</t>
  </si>
  <si>
    <t>Geslacht</t>
  </si>
  <si>
    <t>man</t>
  </si>
  <si>
    <t>nee</t>
  </si>
  <si>
    <r>
      <rPr>
        <b/>
        <sz val="12"/>
        <rFont val="Calibri"/>
        <family val="2"/>
        <scheme val="minor"/>
      </rPr>
      <t>Ontwikkelaar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Invoegen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kies</t>
    </r>
    <r>
      <rPr>
        <sz val="12"/>
        <rFont val="Calibri"/>
        <family val="2"/>
        <scheme val="minor"/>
      </rPr>
      <t xml:space="preserve"> de gewenste knop (zie kolom H) -</t>
    </r>
    <r>
      <rPr>
        <i/>
        <sz val="12"/>
        <rFont val="Calibri"/>
        <family val="2"/>
        <scheme val="minor"/>
      </rPr>
      <t xml:space="preserve"> </t>
    </r>
  </si>
  <si>
    <r>
      <rPr>
        <b/>
        <sz val="12"/>
        <rFont val="Calibri"/>
        <family val="2"/>
        <scheme val="minor"/>
      </rPr>
      <t>Sleep</t>
    </r>
    <r>
      <rPr>
        <sz val="12"/>
        <rFont val="Calibri"/>
        <family val="2"/>
        <scheme val="minor"/>
      </rPr>
      <t xml:space="preserve"> de vakken naast het voorbeeld</t>
    </r>
  </si>
  <si>
    <r>
      <t xml:space="preserve">Rechtermuisklik- </t>
    </r>
    <r>
      <rPr>
        <b/>
        <sz val="12"/>
        <rFont val="Calibri"/>
        <family val="2"/>
        <scheme val="minor"/>
      </rPr>
      <t>Besturingelement opmaken</t>
    </r>
    <r>
      <rPr>
        <sz val="12"/>
        <rFont val="Calibri"/>
        <family val="2"/>
        <scheme val="minor"/>
      </rPr>
      <t xml:space="preserve"> - tab </t>
    </r>
    <r>
      <rPr>
        <i/>
        <sz val="12"/>
        <rFont val="Calibri"/>
        <family val="2"/>
        <scheme val="minor"/>
      </rPr>
      <t>Besturingselement - Waardes instellen zoals het voorbeeld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OK</t>
    </r>
  </si>
  <si>
    <t xml:space="preserve">Rechtermuisklik - eventueel voorbeeld controleren </t>
  </si>
  <si>
    <t>Telt met 10 op</t>
  </si>
  <si>
    <t>Tientallen</t>
  </si>
  <si>
    <t>4e icoon</t>
  </si>
  <si>
    <t>Telt met 1 op</t>
  </si>
  <si>
    <t>Aantal punten</t>
  </si>
  <si>
    <t>Telt met 2 op</t>
  </si>
  <si>
    <t>3e icoon 2e rij</t>
  </si>
  <si>
    <t>Kies hier uw leeftijd</t>
  </si>
  <si>
    <t>Aantal jaren</t>
  </si>
  <si>
    <t>Keuzelijst</t>
  </si>
  <si>
    <t>5e icoon</t>
  </si>
  <si>
    <r>
      <t xml:space="preserve">Tab </t>
    </r>
    <r>
      <rPr>
        <b/>
        <sz val="10"/>
        <rFont val="Arial"/>
        <family val="2"/>
      </rPr>
      <t>Ontwikkelaars</t>
    </r>
    <r>
      <rPr>
        <sz val="10"/>
        <rFont val="Arial"/>
        <family val="2"/>
      </rPr>
      <t xml:space="preserve"> - kopje Besturingsellement - </t>
    </r>
    <r>
      <rPr>
        <b/>
        <sz val="10"/>
        <rFont val="Arial"/>
        <family val="2"/>
      </rPr>
      <t>Invoegen</t>
    </r>
    <r>
      <rPr>
        <sz val="10"/>
        <rFont val="Arial"/>
        <family val="2"/>
      </rPr>
      <t xml:space="preserve"> - kies de gewenste knop (alleen Formulierbesturingselementen gebruiken)</t>
    </r>
  </si>
  <si>
    <t>ALS(D46&lt;25;"Verlies";ALS(D46&lt;50;"Onvoldoende";ALS(D46&lt;75;"Voldoende";"Winst")))</t>
  </si>
  <si>
    <t>Geplande dagen in kaart brengen</t>
  </si>
  <si>
    <t>Gerealiseerd</t>
  </si>
  <si>
    <t>Over</t>
  </si>
  <si>
    <t>Procent</t>
  </si>
  <si>
    <t>dagen</t>
  </si>
  <si>
    <t>realisatie</t>
  </si>
  <si>
    <t>Basis Draaitabel maken</t>
  </si>
  <si>
    <t>Maak een basis Draaitabel en filter op verkoper en product</t>
  </si>
  <si>
    <t>Maak hiervan een draaitabel en plaats deze in dit werkblad.</t>
  </si>
  <si>
    <r>
      <t xml:space="preserve">1.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tab </t>
    </r>
    <r>
      <rPr>
        <b/>
        <sz val="12"/>
        <rFont val="Calibri"/>
        <family val="2"/>
      </rPr>
      <t xml:space="preserve">Invoegen -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Draaitabel -</t>
    </r>
    <r>
      <rPr>
        <sz val="12"/>
        <rFont val="Calibri"/>
        <family val="2"/>
      </rPr>
      <t>er opent zich een</t>
    </r>
    <r>
      <rPr>
        <b/>
        <sz val="12"/>
        <rFont val="Calibri"/>
        <family val="2"/>
      </rPr>
      <t xml:space="preserve"> lijst met velden</t>
    </r>
  </si>
  <si>
    <t>Selecteer de hele tabel met kopteksten (of de hele database van blad Data)</t>
  </si>
  <si>
    <t xml:space="preserve"> BEPAAL VAN TEVOREN WELKE ANALYSE JE VAN DE DATA WILT MAKEN of experimenteer wat het overzichtelijkste is </t>
  </si>
  <si>
    <t xml:space="preserve">    Wilt u bijvoorbeeld de verkopen van iedere medewerker per regio zien? Of de verkopen per maand per regio? Etc. etc…..</t>
  </si>
  <si>
    <t>Sleep de titelnamen die als rij of kolom moet worden weergegeven - naar het veld KOLOMMEN of RIJEN in het neerzetgebied</t>
  </si>
  <si>
    <t>Productgroep</t>
  </si>
  <si>
    <t>(Meerdere items)</t>
  </si>
  <si>
    <t>Rijlabels</t>
  </si>
  <si>
    <t>Som van Prijs</t>
  </si>
  <si>
    <t>AliExpress</t>
  </si>
  <si>
    <t>Amsterdam</t>
  </si>
  <si>
    <t>Eindhoven</t>
  </si>
  <si>
    <t>Rotterdam</t>
  </si>
  <si>
    <t>Utrecht</t>
  </si>
  <si>
    <t>Venlo</t>
  </si>
  <si>
    <t>BCC</t>
  </si>
  <si>
    <t>Maastricht</t>
  </si>
  <si>
    <t>CoolBlue</t>
  </si>
  <si>
    <t>Eletronics</t>
  </si>
  <si>
    <t>MediaMarkt</t>
  </si>
  <si>
    <t>Saturn</t>
  </si>
  <si>
    <t>Eindtotaal</t>
  </si>
  <si>
    <t>ProductNr</t>
  </si>
  <si>
    <t>Winkel</t>
  </si>
  <si>
    <t>Merk</t>
  </si>
  <si>
    <t>Computer &amp; tablets</t>
  </si>
  <si>
    <t xml:space="preserve"> Apple MacBook 12'' 256 GB Space Gray </t>
  </si>
  <si>
    <t>Apple</t>
  </si>
  <si>
    <t>Beeld &amp; geluid</t>
  </si>
  <si>
    <t xml:space="preserve"> Lenovo Ideapad 100S-14IBR 80R900BBMH </t>
  </si>
  <si>
    <t>Lenovo</t>
  </si>
  <si>
    <t>Huishouden &amp; wonen</t>
  </si>
  <si>
    <t xml:space="preserve"> HP Pavilion 15-bc076nd </t>
  </si>
  <si>
    <t>HP</t>
  </si>
  <si>
    <t>Telefonie</t>
  </si>
  <si>
    <t xml:space="preserve"> Apple MacBook Pro 15'' Touch Bar MLH42N/A Space Gray </t>
  </si>
  <si>
    <t>Printers &amp; netwerk</t>
  </si>
  <si>
    <t xml:space="preserve"> Lenovo 110S-11IBR 80WG000WMH </t>
  </si>
  <si>
    <t>Koken &amp; tafelen</t>
  </si>
  <si>
    <t xml:space="preserve"> HP Pavilion 15-au110nd </t>
  </si>
  <si>
    <t>Foto &amp; video</t>
  </si>
  <si>
    <t xml:space="preserve"> HP Stream 11-y000nd </t>
  </si>
  <si>
    <t>Sport &amp; fitness</t>
  </si>
  <si>
    <t xml:space="preserve"> HP Spectre x360 13-4200nd </t>
  </si>
  <si>
    <t>Verzorging &amp; gezondheid</t>
  </si>
  <si>
    <t xml:space="preserve"> HP Omen 15-ax010nd </t>
  </si>
  <si>
    <t>Speelgoed &amp; gaming</t>
  </si>
  <si>
    <t xml:space="preserve"> HP Omen 15-ax280nd </t>
  </si>
  <si>
    <t>Navigatie &amp; reizen</t>
  </si>
  <si>
    <t xml:space="preserve"> Apple MacBook Pro 15'' Touch Bar MLH32N/A Space Gray </t>
  </si>
  <si>
    <t>Tuin &amp; gereedschap</t>
  </si>
  <si>
    <t xml:space="preserve"> Acer Chromebook 11 CB3-131-C2E2 </t>
  </si>
  <si>
    <t>Acer</t>
  </si>
  <si>
    <t>Aanbiedingen</t>
  </si>
  <si>
    <t xml:space="preserve"> HP Pavilion 15-bc010nd </t>
  </si>
  <si>
    <t xml:space="preserve"> Apple MacBook Pro 13'' Touch Bar MLH12N/A Space Gray </t>
  </si>
  <si>
    <t xml:space="preserve"> Toshiba Tecra A50-C-1FW </t>
  </si>
  <si>
    <t>Toshiba</t>
  </si>
  <si>
    <t xml:space="preserve"> Lenovo Ideapad 310-15IAP 80TT0030MH </t>
  </si>
  <si>
    <t xml:space="preserve"> HP 17-x000nd </t>
  </si>
  <si>
    <t xml:space="preserve"> Acer Aspire R3-131T-P36R </t>
  </si>
  <si>
    <t xml:space="preserve"> Asus ZenBook UX310UA-FC212T </t>
  </si>
  <si>
    <t>Asus</t>
  </si>
  <si>
    <t xml:space="preserve"> Asus Zenbook Pro BX510UX-DM198R </t>
  </si>
  <si>
    <t xml:space="preserve"> Acer Aspire F5-771G-76LA </t>
  </si>
  <si>
    <t xml:space="preserve"> Asus ZenBook 3 UX390UA-GS031T </t>
  </si>
  <si>
    <t xml:space="preserve"> Acer Aspire VX-591G-78J8 </t>
  </si>
  <si>
    <t xml:space="preserve"> Microsoft Surface Pro 4 - i7 - 16 GB - 256 GB </t>
  </si>
  <si>
    <t>Microsoft</t>
  </si>
  <si>
    <t xml:space="preserve"> Lenovo 110S-11IBR 80WG000VMH </t>
  </si>
  <si>
    <t xml:space="preserve"> HP Pavilion 17-ab040nd </t>
  </si>
  <si>
    <t xml:space="preserve"> Asus ZenBook Flip UX360UAK-BB281T </t>
  </si>
  <si>
    <t xml:space="preserve"> Asus ZenBook 3 UX390UA-GS073T </t>
  </si>
  <si>
    <t xml:space="preserve"> Asus Essential Pro P2530UA-DM0050E </t>
  </si>
  <si>
    <t xml:space="preserve"> HP Stream 11-y010nd </t>
  </si>
  <si>
    <t xml:space="preserve"> HP Pavilion 17-ab200nd </t>
  </si>
  <si>
    <t xml:space="preserve"> Asus ROG Strix GL553VD-FY040T </t>
  </si>
  <si>
    <t xml:space="preserve"> HP Envy x360 15-aq015nd </t>
  </si>
  <si>
    <t xml:space="preserve"> Acer Spin 3 SP315-51-55WE </t>
  </si>
  <si>
    <t xml:space="preserve"> MSI GE72 7RE-050NL Apache Pro </t>
  </si>
  <si>
    <t>MSI</t>
  </si>
  <si>
    <t xml:space="preserve"> Lenovo 110S-11IBR 80WG000UMH </t>
  </si>
  <si>
    <t xml:space="preserve"> Asus Strix FX502VM-DM115T </t>
  </si>
  <si>
    <t xml:space="preserve"> Asus ROG Strix GL502VS-FY247T </t>
  </si>
  <si>
    <t xml:space="preserve"> Lenovo Yoga Book YB1-X90F Goud </t>
  </si>
  <si>
    <t xml:space="preserve"> HP Spectre x360 15-bl020nd </t>
  </si>
  <si>
    <t xml:space="preserve"> HP 14-am013nd </t>
  </si>
  <si>
    <t xml:space="preserve"> Asus VivoBook R753UV-T4209T </t>
  </si>
  <si>
    <t xml:space="preserve"> HP Spectre 13-v011nd </t>
  </si>
  <si>
    <t xml:space="preserve"> HP Spectre 13-v000nd </t>
  </si>
  <si>
    <t xml:space="preserve"> HP 14-am005nd </t>
  </si>
  <si>
    <t xml:space="preserve"> Asus Zenbook Pro BX310UA-GL616R </t>
  </si>
  <si>
    <t xml:space="preserve"> Toshiba A30-C-14C </t>
  </si>
  <si>
    <t xml:space="preserve"> HP Probook 430 G3 W4N67ET </t>
  </si>
  <si>
    <t xml:space="preserve"> HP Probook 430 G3 i5-8G-256SSD </t>
  </si>
  <si>
    <t xml:space="preserve"> Apple MacBook Pro 13'' Touch Bar MNQF2N/A 16-512 Space Gray </t>
  </si>
  <si>
    <t xml:space="preserve"> MSI GP62M 7RD-014NL Leopard </t>
  </si>
  <si>
    <t xml:space="preserve"> HP Pavilion 15-aw021nd </t>
  </si>
  <si>
    <t xml:space="preserve"> Asus VivoBook R558UQ-DM741T </t>
  </si>
  <si>
    <t xml:space="preserve"> Lenovo Essential E51-80 80QB000AMH </t>
  </si>
  <si>
    <t xml:space="preserve"> HP Elite x2 1012 G1 L5H20ET </t>
  </si>
  <si>
    <t xml:space="preserve"> Acer Chromebook 14 CP5-471-C8KZ </t>
  </si>
  <si>
    <t xml:space="preserve"> Toshiba Satellite Pro A50-C-1GL </t>
  </si>
  <si>
    <t xml:space="preserve"> HP ProBook 430 G4 i3-8gb-128ssd </t>
  </si>
  <si>
    <t xml:space="preserve"> Asus VivoBook R301UA-FN170T </t>
  </si>
  <si>
    <t xml:space="preserve"> Apple MacBook Pro 13'' Touch Bar MNQF2N/A Space Gray </t>
  </si>
  <si>
    <t xml:space="preserve"> Lenovo Yoga 300-11IBR 80M100SPMH </t>
  </si>
  <si>
    <t xml:space="preserve"> Acer Aspire ES1-132-C4YX </t>
  </si>
  <si>
    <t xml:space="preserve"> HP ProBook 450 G4 i5-8gb-128ssd+1tb-930mx </t>
  </si>
  <si>
    <t xml:space="preserve"> HP 15-ay135nd </t>
  </si>
  <si>
    <t xml:space="preserve"> Asus VivoBook Pro N552VX-FY312T </t>
  </si>
  <si>
    <t xml:space="preserve"> Apple MacBook Pro 13'' MF839N/A 16GB - 256GB </t>
  </si>
  <si>
    <t xml:space="preserve"> Apple MacBook 12'' 512 GB Silver </t>
  </si>
  <si>
    <t xml:space="preserve"> MSI GL72 6QF-407NL </t>
  </si>
  <si>
    <t xml:space="preserve"> HP ProBook 470 G4 Y8A82ET </t>
  </si>
  <si>
    <t xml:space="preserve"> HP Envy 15-as130nd </t>
  </si>
  <si>
    <t xml:space="preserve"> Asus Zenbook Pro BX310UA-FC617R </t>
  </si>
  <si>
    <t xml:space="preserve"> Apple MacBook Pro 15'' Touch Bar MLW82N/A Silver </t>
  </si>
  <si>
    <t xml:space="preserve"> Apple MacBook Pro 13'' MLL42N/A 16GB - 256GB Space Gray </t>
  </si>
  <si>
    <t xml:space="preserve"> Acer Aspire E5-774G-5660 </t>
  </si>
  <si>
    <t xml:space="preserve"> MSI GP62 7RD-200NL Leopard </t>
  </si>
  <si>
    <t xml:space="preserve"> Lenovo Yoga 910-13IKB 80VF007RMH </t>
  </si>
  <si>
    <t xml:space="preserve"> Lenovo IdeaPad 110-15IBR 80T7004EMH </t>
  </si>
  <si>
    <t xml:space="preserve"> Lenovo 110S-11IBR 80WG000XMH </t>
  </si>
  <si>
    <t xml:space="preserve"> HP Chromebook 11 G5 X0P00EA </t>
  </si>
  <si>
    <t xml:space="preserve"> Acer Aspire V3-372-39B5 </t>
  </si>
  <si>
    <t xml:space="preserve"> Acer Aspire ES1-132-C8QN </t>
  </si>
  <si>
    <t xml:space="preserve"> MSI GP72VR 6RF-233NL Leopard Pro </t>
  </si>
  <si>
    <t xml:space="preserve"> Medion Erazer P7643 30020580 </t>
  </si>
  <si>
    <t>Medion</t>
  </si>
  <si>
    <t xml:space="preserve"> Lenovo IdeaPad Y700-17ISK 80Q000ABMH </t>
  </si>
  <si>
    <t xml:space="preserve"> Asus ROG G752VS-BA422T </t>
  </si>
  <si>
    <t xml:space="preserve"> MSI GP62MVR 6RF-233NL Leopard Pro </t>
  </si>
  <si>
    <t xml:space="preserve"> Lenovo Ideapad Y700-17ISK 80Q000DXMH </t>
  </si>
  <si>
    <t xml:space="preserve"> Lenovo IdeaPad 710S-13ISK 80SW006AMH </t>
  </si>
  <si>
    <t xml:space="preserve"> HP Pavilion 15-bc075nd </t>
  </si>
  <si>
    <t xml:space="preserve"> HP Omen 17-w110nd </t>
  </si>
  <si>
    <t xml:space="preserve"> HP Chromebook 11-v001nd </t>
  </si>
  <si>
    <t xml:space="preserve"> Acer Aspire V3-372-324Y </t>
  </si>
  <si>
    <t xml:space="preserve"> Lenovo Ideapad 510-15IKB 80SV00K5MH </t>
  </si>
  <si>
    <t xml:space="preserve"> HP ProBook 450 G3 W4P21ET </t>
  </si>
  <si>
    <t xml:space="preserve"> HP Omen 17-w041nd </t>
  </si>
  <si>
    <t xml:space="preserve"> Asus VivoBook X555QA-DM020T </t>
  </si>
  <si>
    <t xml:space="preserve"> Asus VivoBook R540SA-XX608T </t>
  </si>
  <si>
    <t xml:space="preserve"> Apple MacBook Pro 13'' Touch Bar MLVP2N/A Silver </t>
  </si>
  <si>
    <t xml:space="preserve"> Apple MacBook 12'' 512 GB Space Gray </t>
  </si>
  <si>
    <t xml:space="preserve"> Acer Aspire E5-774G-70BN </t>
  </si>
  <si>
    <t xml:space="preserve"> Lenovo ThinkPad Yoga 460 20EM000QMH </t>
  </si>
  <si>
    <t xml:space="preserve"> HP Envy 15-as031nd </t>
  </si>
  <si>
    <t xml:space="preserve"> HP Chromebook 11 G4 T6Q72EA </t>
  </si>
  <si>
    <t xml:space="preserve"> Asus VivoBook Flip TP201SA-FV0017T </t>
  </si>
  <si>
    <t xml:space="preserve"> Asus ROG Strix GL502VM-FY022T </t>
  </si>
  <si>
    <t xml:space="preserve"> Acer Aspire R3-131T-P6YX </t>
  </si>
  <si>
    <t xml:space="preserve"> Microsoft Surface Pro 4 - i7 - 16 GB - 512 GB </t>
  </si>
  <si>
    <t xml:space="preserve"> Lenovo Yoga 910-13 80VF00D6MH </t>
  </si>
  <si>
    <t xml:space="preserve"> HP ProBook 470 G4 Y8A89ET </t>
  </si>
  <si>
    <t xml:space="preserve"> HP Probook 440 G4 Y7Z67ET </t>
  </si>
  <si>
    <t xml:space="preserve"> HP Pavilion x360 11-u004nd </t>
  </si>
  <si>
    <t xml:space="preserve"> Asus Strix FX502VM-FY250T </t>
  </si>
  <si>
    <t xml:space="preserve"> Medion S2217 64GB </t>
  </si>
  <si>
    <t xml:space="preserve"> HP ProBook 650 G2 T4J07ET </t>
  </si>
  <si>
    <t xml:space="preserve"> HP ProBook 470 G3 W4P76ET </t>
  </si>
  <si>
    <t xml:space="preserve"> Apple MacBook Pro 13'' MF839N/A 16GB - 128GB </t>
  </si>
  <si>
    <t xml:space="preserve"> Toshiba Satellite Pro A50-C-1GR </t>
  </si>
  <si>
    <t xml:space="preserve"> Lenovo Yoga 900s-12ISK 80ML0074MH </t>
  </si>
  <si>
    <t xml:space="preserve"> Lenovo Ideapad 510S-14ISK 80TK002YMH </t>
  </si>
  <si>
    <t xml:space="preserve"> Lenovo Ideapad 500S-14ISK 80Q3007NMH </t>
  </si>
  <si>
    <t xml:space="preserve"> Asus ROG Strix GL502VM-FY263T </t>
  </si>
  <si>
    <t xml:space="preserve"> MSI GE62VR 7RF-298NL Apache Pro </t>
  </si>
  <si>
    <t xml:space="preserve"> Medion Akoya E6421 </t>
  </si>
  <si>
    <t xml:space="preserve"> Lenovo Yoga 910-13 80VF00D5MH </t>
  </si>
  <si>
    <t xml:space="preserve"> Asus VivoBook A555QG-DM045T </t>
  </si>
  <si>
    <t xml:space="preserve"> Apple MacBook Pro 15'' Touch Bar MLH42/A Space Gray </t>
  </si>
  <si>
    <t xml:space="preserve"> Acer Chromebook 15 CB3-532-C968 </t>
  </si>
  <si>
    <t xml:space="preserve"> Acer Aspire VX-591G-71TS </t>
  </si>
  <si>
    <t xml:space="preserve"> Toshiba A40-C-1D8 </t>
  </si>
  <si>
    <t xml:space="preserve"> MSI GS73VR 7RF-213NL Stealth Pro 4K </t>
  </si>
  <si>
    <t xml:space="preserve"> Medion Akoya E7415 30020627 </t>
  </si>
  <si>
    <t xml:space="preserve"> Medion Akoya E6415 </t>
  </si>
  <si>
    <t xml:space="preserve"> HP Probook 450 G4 T8B72ET </t>
  </si>
  <si>
    <t xml:space="preserve"> HP ProBook 430 G3 W4N75ET </t>
  </si>
  <si>
    <t xml:space="preserve"> HP Pavilion x360 13-u140nd </t>
  </si>
  <si>
    <t xml:space="preserve"> Asus ROG Strix GL702VM-GC156T </t>
  </si>
  <si>
    <t xml:space="preserve"> Apple MacBook 12'' 512 GB Gold </t>
  </si>
  <si>
    <t xml:space="preserve"> Acer Switch Alpha 12 SA5-271P-58V8 </t>
  </si>
  <si>
    <t xml:space="preserve"> Acer Spin 3 SP315-51-79ZY </t>
  </si>
  <si>
    <t xml:space="preserve"> Medion Akoya P7641-I7-1128 </t>
  </si>
  <si>
    <t xml:space="preserve"> HP Stream x360 11-aa000nd </t>
  </si>
  <si>
    <t xml:space="preserve"> Acer Chromebook 14 CP5-471-53B9 </t>
  </si>
  <si>
    <t xml:space="preserve"> Acer Chromebook 14 CP5-471-33PC </t>
  </si>
  <si>
    <t xml:space="preserve"> Acer Chromebook 14 CB3-431-C73M </t>
  </si>
  <si>
    <t xml:space="preserve"> HP Elitebook 1040 G3 i5-8gb-256ssd </t>
  </si>
  <si>
    <t xml:space="preserve"> Asus VivoBook R417SA-WX235T </t>
  </si>
  <si>
    <t xml:space="preserve"> Acer Swift 5 SF514-51-5330 </t>
  </si>
  <si>
    <t xml:space="preserve"> Toshiba Satellite Pro A50-C-147 </t>
  </si>
  <si>
    <t xml:space="preserve"> MSI GE62 7RE-094NL Apache Pro </t>
  </si>
  <si>
    <t xml:space="preserve"> Lenovo Ideapad 110-17ISK 80VL000PMH </t>
  </si>
  <si>
    <t xml:space="preserve"> HP ZBook Studio G3 Mobiel Workstation </t>
  </si>
  <si>
    <t xml:space="preserve"> HP Omen 17-w260nd </t>
  </si>
  <si>
    <t xml:space="preserve"> HP EliteBook 850 G3 T9X36EA </t>
  </si>
  <si>
    <t xml:space="preserve"> Asus Strix FX502VM-FY361T </t>
  </si>
  <si>
    <t xml:space="preserve"> Asus ROG Strix GL753VD-GC100T </t>
  </si>
  <si>
    <t xml:space="preserve"> Apple MacBook 12'' 256 GB Rose Gold </t>
  </si>
  <si>
    <t xml:space="preserve"> Acer Switch Alpha 12 SA5-271-7333 </t>
  </si>
  <si>
    <t xml:space="preserve"> Acer Switch Alpha 12 SA5-271-31JU </t>
  </si>
  <si>
    <t xml:space="preserve"> Acer Aspire V3-372-757U </t>
  </si>
  <si>
    <t xml:space="preserve"> Toshiba Satellite Pro A50-C-1MM </t>
  </si>
  <si>
    <t xml:space="preserve"> MSI GE72VR 7RF-273NL Apache Pro </t>
  </si>
  <si>
    <t xml:space="preserve"> HP Pavilion 17-ab000nd </t>
  </si>
  <si>
    <t xml:space="preserve"> HP Pavilion 15-au030nd </t>
  </si>
  <si>
    <t xml:space="preserve"> HP Omen 17-w270nd </t>
  </si>
  <si>
    <t xml:space="preserve"> Acer Aspire V3-372T-59FQ </t>
  </si>
  <si>
    <t xml:space="preserve"> MSI GS63VR 7RF-216NL Stealth Pro 4K </t>
  </si>
  <si>
    <t xml:space="preserve"> HP Spectre Pro X360 G2 V1B04EA </t>
  </si>
  <si>
    <t xml:space="preserve"> HP ProBook 450 G3 W4P35ET </t>
  </si>
  <si>
    <t xml:space="preserve"> HP Omen 15-ax025nd </t>
  </si>
  <si>
    <t xml:space="preserve"> Asus ZenBook 3 UX390UA-GS042T </t>
  </si>
  <si>
    <t xml:space="preserve"> Acer Swift 3 SF314-51-70U0 </t>
  </si>
  <si>
    <t xml:space="preserve"> Acer Chromebook 15 CB5-571-34MD </t>
  </si>
  <si>
    <t xml:space="preserve"> MSI GE62 7RD-097NL Apache </t>
  </si>
  <si>
    <t xml:space="preserve"> Lenovo ThinkPad E560 20EV003EMH </t>
  </si>
  <si>
    <t xml:space="preserve"> Lenovo Essential B71-80 80RJ0005MH </t>
  </si>
  <si>
    <t xml:space="preserve"> HP Spectre Pro X360 G2 V1B01EA </t>
  </si>
  <si>
    <t xml:space="preserve"> HP Pavilion 14-al125nd </t>
  </si>
  <si>
    <t xml:space="preserve"> HP EliteBook 850 G4 Z2W92EA </t>
  </si>
  <si>
    <t xml:space="preserve"> HP EliteBook 1030 G1 X2F04EA </t>
  </si>
  <si>
    <t xml:space="preserve"> HP Elite x2 1012 G1 L5H08EA </t>
  </si>
  <si>
    <t xml:space="preserve"> HP 14-am072nd </t>
  </si>
  <si>
    <t xml:space="preserve"> Asus VivoBook R541UA-DM984T </t>
  </si>
  <si>
    <t xml:space="preserve"> Asus Pro Essential P2530UA-DM0437R </t>
  </si>
  <si>
    <t xml:space="preserve"> Apple MacBook Pro 15'' Touch Bar MLW72N/A Silver </t>
  </si>
  <si>
    <t xml:space="preserve"> Acer Spin 1 SP111-31-C34F </t>
  </si>
  <si>
    <t xml:space="preserve"> Acer Chromebook CB5-132T-C9N4 </t>
  </si>
  <si>
    <t xml:space="preserve"> Acer Aspire VX-591G-54PD </t>
  </si>
  <si>
    <t xml:space="preserve"> Acer Aspire E5-774-37SL </t>
  </si>
  <si>
    <t xml:space="preserve"> Microsoft Surface Pro 4 - i7 - 16 GB - 1 TB </t>
  </si>
  <si>
    <t xml:space="preserve"> HP Elite x2 1012 G1 L5H36ET </t>
  </si>
  <si>
    <t xml:space="preserve"> HP Elite x2 1012 G1 L5H19ET </t>
  </si>
  <si>
    <t xml:space="preserve"> Asus Zenbook Pro BX310UA-FC223R </t>
  </si>
  <si>
    <t xml:space="preserve"> MSI GT73VR 7RE-412NL Titan </t>
  </si>
  <si>
    <t xml:space="preserve"> MSI GT72VR 7RE-437NL Dominator Pro </t>
  </si>
  <si>
    <t xml:space="preserve"> HP Spectre Pro 13 G1 X2F01EA </t>
  </si>
  <si>
    <t xml:space="preserve"> HP Elite x2 1012 G1 L5H18ET </t>
  </si>
  <si>
    <t xml:space="preserve"> Apple MacBook Pro 15'' Touch Bar MLH42/B Space Gray </t>
  </si>
  <si>
    <t xml:space="preserve"> Acer Aspire S5-371-524G </t>
  </si>
  <si>
    <t xml:space="preserve"> Toshiba A30-C-1CW </t>
  </si>
  <si>
    <t xml:space="preserve"> MSI GT62VR 7RE-232NL Dominator Pro 4K </t>
  </si>
  <si>
    <t xml:space="preserve"> MSI GS73VR 6RF-018NL Stealth Pro 4K </t>
  </si>
  <si>
    <t xml:space="preserve"> MSI GL62M 7RD-050NL </t>
  </si>
  <si>
    <t xml:space="preserve"> Medion ERAZER X6601-I7-256 </t>
  </si>
  <si>
    <t xml:space="preserve"> HP Spectre Pro 13 G1 X2F00EA </t>
  </si>
  <si>
    <t xml:space="preserve"> HP ProBook 650 G3 Z2X35ET </t>
  </si>
  <si>
    <t xml:space="preserve"> HP EliteBook 850 G4 Z2W86ET </t>
  </si>
  <si>
    <t xml:space="preserve"> HP EliteBook 840 G4 Z2V61EA </t>
  </si>
  <si>
    <t xml:space="preserve"> Asus ZenBook 3 UX390UA-GS032R </t>
  </si>
  <si>
    <t xml:space="preserve"> Apple MacBook Pro 13'' MLL42N/A 8GB - 512GB Space Gray </t>
  </si>
  <si>
    <t xml:space="preserve"> Apple MacBook 12'' 512 GB Rose Gold </t>
  </si>
  <si>
    <t xml:space="preserve"> Acer Switch Alpha 12 SA5-271-55K2 </t>
  </si>
  <si>
    <t xml:space="preserve"> Acer Predator G9-593-71VQ </t>
  </si>
  <si>
    <t xml:space="preserve"> Acer Aspire E5-553G-T6V0 </t>
  </si>
  <si>
    <t xml:space="preserve"> Medion Erazer P7643 i7-1000 </t>
  </si>
  <si>
    <t xml:space="preserve"> Lenovo Yoga 700-14ISK 80QD009JMH </t>
  </si>
  <si>
    <t xml:space="preserve"> HP ZBook 15u G3 T7W11ET </t>
  </si>
  <si>
    <t xml:space="preserve"> MSI GT62VR 7RD-229NL Dominator </t>
  </si>
  <si>
    <t xml:space="preserve"> MSI GS43VR 6RE-009NL Phantom Pro </t>
  </si>
  <si>
    <t xml:space="preserve"> Lenovo Thinkpad P50s 20FL000DMH </t>
  </si>
  <si>
    <t xml:space="preserve"> HP ProBook 650 G2 T9W99EA </t>
  </si>
  <si>
    <t xml:space="preserve"> HP Probook 430 G4 Y8B38ET </t>
  </si>
  <si>
    <t xml:space="preserve"> HP Omen 17-w121nd </t>
  </si>
  <si>
    <t xml:space="preserve"> HP EliteBook Folio G1 V1C39EA </t>
  </si>
  <si>
    <t xml:space="preserve"> HP EliteBook Folio 1040 G3 V1A84EA </t>
  </si>
  <si>
    <t xml:space="preserve"> HP EliteBook 850 G3 T9X34EA </t>
  </si>
  <si>
    <t xml:space="preserve"> HP EliteBook 840 G4 Z2V48ET </t>
  </si>
  <si>
    <t xml:space="preserve"> HP EliteBook 840 G3 T9X55EA </t>
  </si>
  <si>
    <t xml:space="preserve"> HP EliteBook 840 G3 T9X27EA </t>
  </si>
  <si>
    <t xml:space="preserve"> HP Chromebook 13 Pro G1 T6R48EA </t>
  </si>
  <si>
    <t xml:space="preserve"> HP Chromebook 11 G4 T6Q73EA </t>
  </si>
  <si>
    <t xml:space="preserve"> Asus ROG Strix GL702VM-GC178T </t>
  </si>
  <si>
    <t xml:space="preserve"> Asus ROG Strix GL702VM-GC004T </t>
  </si>
  <si>
    <t xml:space="preserve"> Asus ROG Strix GL553VD-FY217T </t>
  </si>
  <si>
    <t xml:space="preserve"> Acer Aspire V3-372T-54D1 </t>
  </si>
  <si>
    <t xml:space="preserve"> Toshiba Tecra A50-C-17C </t>
  </si>
  <si>
    <t xml:space="preserve"> MSI GT83VR 7RE-215NL Titan SLI </t>
  </si>
  <si>
    <t xml:space="preserve"> MSI GT72VR 7RD-440NL Dominator </t>
  </si>
  <si>
    <t xml:space="preserve"> MSI GT62VR 7RE-226NL Dominator Pro </t>
  </si>
  <si>
    <t xml:space="preserve"> MSI GS63VR 7RF-219NL Stealth Pro </t>
  </si>
  <si>
    <t xml:space="preserve"> MSI GS43VR 7RE-059NL Phantom Pro </t>
  </si>
  <si>
    <t xml:space="preserve"> MSI GP72VR 7RF-261NL Leopard Pro </t>
  </si>
  <si>
    <t xml:space="preserve"> MSI GP72 7RD-055NL Leopard </t>
  </si>
  <si>
    <t xml:space="preserve"> MSI GP62MVR 7RF-285NL Leopard Pro </t>
  </si>
  <si>
    <t xml:space="preserve"> MSI GL72 6QD-213NL </t>
  </si>
  <si>
    <t xml:space="preserve"> Medion Erazer X6601 30020944 </t>
  </si>
  <si>
    <t xml:space="preserve"> Medion Chromebook S2013 </t>
  </si>
  <si>
    <t xml:space="preserve"> Medion Akoya X7847-HQ-256 </t>
  </si>
  <si>
    <t xml:space="preserve"> Medion Akoya S6219 Zilver 628 </t>
  </si>
  <si>
    <t xml:space="preserve"> Medion Akoya S6219 Wit 628 </t>
  </si>
  <si>
    <t xml:space="preserve"> Medion Akoya S3409 F5 </t>
  </si>
  <si>
    <t xml:space="preserve"> Medion Akoya S3409 F3 </t>
  </si>
  <si>
    <t xml:space="preserve"> Medion Akoya E7419 </t>
  </si>
  <si>
    <t xml:space="preserve"> Medion Akoya E6435-i5-1128 </t>
  </si>
  <si>
    <t xml:space="preserve"> Medion Akoya E6415-i3-256 </t>
  </si>
  <si>
    <t xml:space="preserve"> Medion Akoya E2215T 32GB Wit </t>
  </si>
  <si>
    <t xml:space="preserve"> Lenovo Yoga 900s-12ISK 80ML0073MH </t>
  </si>
  <si>
    <t xml:space="preserve"> Lenovo ThinkPad Yoga 260 20FD001XMH </t>
  </si>
  <si>
    <t xml:space="preserve"> Lenovo IdeaPad Y910-17ISK 80V10019MH </t>
  </si>
  <si>
    <t xml:space="preserve"> Lenovo IdeaPad Y900-17ISK 80Q1004LMH </t>
  </si>
  <si>
    <t xml:space="preserve"> Lenovo Ideapad Y700-15ISK 80NV010LMH </t>
  </si>
  <si>
    <t xml:space="preserve"> Lenovo IdeaPad 700-15ISK 80RU00CLMH </t>
  </si>
  <si>
    <t xml:space="preserve"> Lenovo IdeaPad 510S-13IKB 80V0006AMH </t>
  </si>
  <si>
    <t xml:space="preserve"> HP ProBook 650 G2 Y3B07ET </t>
  </si>
  <si>
    <t xml:space="preserve"> HP ProBook 650 G2 T4J06ET </t>
  </si>
  <si>
    <t xml:space="preserve"> HP ProBook 640 G3 Z2W32EA </t>
  </si>
  <si>
    <t xml:space="preserve"> HP Probook 440 G3 W4N88ET </t>
  </si>
  <si>
    <t xml:space="preserve"> HP Probook 430 G4 Y7Z27ET </t>
  </si>
  <si>
    <t xml:space="preserve"> HP ProBook 430 G3 W4N73ET </t>
  </si>
  <si>
    <t xml:space="preserve"> HP Omen 17-w210nd </t>
  </si>
  <si>
    <t xml:space="preserve"> HP EliteBook Folio G1 X2F49EA </t>
  </si>
  <si>
    <t xml:space="preserve"> HP EliteBook Folio G1 X2F46EA </t>
  </si>
  <si>
    <t xml:space="preserve"> HP EliteBook Folio 1040 G3 V1A81EA </t>
  </si>
  <si>
    <t xml:space="preserve"> HP EliteBook Folio 1040 G2 N6Q10EA </t>
  </si>
  <si>
    <t xml:space="preserve"> HP EliteBook Folio 1040 G2 H9W00EA </t>
  </si>
  <si>
    <t xml:space="preserve"> HP EliteBook 840 G4 Z2V49ET </t>
  </si>
  <si>
    <t xml:space="preserve"> HP EliteBook 840 G3 T9X26EA </t>
  </si>
  <si>
    <t xml:space="preserve"> HP EliteBook 840 G3 T9X24EA </t>
  </si>
  <si>
    <t xml:space="preserve"> HP Elitebook 840 G3 i5-8gb-256ssd </t>
  </si>
  <si>
    <t xml:space="preserve"> HP EliteBook 820 G4 Z2V73EA </t>
  </si>
  <si>
    <t xml:space="preserve"> HP EliteBook 820 G3 T9X50EA </t>
  </si>
  <si>
    <t xml:space="preserve"> HP EliteBook 820 G3 T9X47EA </t>
  </si>
  <si>
    <t xml:space="preserve"> HP EliteBook 820 G3 T9X42EA </t>
  </si>
  <si>
    <t xml:space="preserve"> HP EliteBook 820 G2 Z2V91ET </t>
  </si>
  <si>
    <t xml:space="preserve"> HP EliteBook 1030 G1 X2F07EA </t>
  </si>
  <si>
    <t xml:space="preserve"> HP Elite x2 1012 G1 L5H07EA </t>
  </si>
  <si>
    <t xml:space="preserve"> HP Chromebook 13 Pro G1 W4M19EA </t>
  </si>
  <si>
    <t xml:space="preserve"> HP Chromebook 11 G5 X0N97EA </t>
  </si>
  <si>
    <t xml:space="preserve"> Asus ZenBook 3 UX390UA-GS036R </t>
  </si>
  <si>
    <t xml:space="preserve"> Asus VivoBook R558UV-DM350T </t>
  </si>
  <si>
    <t xml:space="preserve"> Asus Transformer Book T302CA-FL014R </t>
  </si>
  <si>
    <t xml:space="preserve"> Asus ROG Strix GL753VD-GC097T </t>
  </si>
  <si>
    <t xml:space="preserve"> Asus ROG G752VS-GC310T </t>
  </si>
  <si>
    <t xml:space="preserve"> Apple MacBook Pro 13'' Touch Bar MNQG2N/A Silver </t>
  </si>
  <si>
    <t xml:space="preserve"> Acer Spin 7 SP714-51-M0U6 </t>
  </si>
  <si>
    <t xml:space="preserve"> Acer Spin 3 SP315-51-39L3 </t>
  </si>
  <si>
    <t xml:space="preserve"> Acer Predator GX-792-76H8 </t>
  </si>
  <si>
    <t xml:space="preserve"> Acer Predator GX-792-70JL </t>
  </si>
  <si>
    <t xml:space="preserve"> Acer Predator G9-593-778F </t>
  </si>
  <si>
    <t xml:space="preserve"> Acer Predator G5-793-76E3 </t>
  </si>
  <si>
    <t xml:space="preserve"> Acer Aspire R3-131T-C9R5 </t>
  </si>
  <si>
    <t xml:space="preserve"> Acer Aspire R3-131T-C282 </t>
  </si>
  <si>
    <t xml:space="preserve"> Acer Aspire E5-523-98LZ </t>
  </si>
  <si>
    <t xml:space="preserve"> Forza MacBook 12'' 512 GB Zilver (Refurbished) </t>
  </si>
  <si>
    <t>Forza</t>
  </si>
  <si>
    <t xml:space="preserve"> Asus ZenBook 3 UX390UA-GS032T </t>
  </si>
  <si>
    <t xml:space="preserve"> Samsung Galaxy Tab A 10.1 Wifi Zwart </t>
  </si>
  <si>
    <t>Samsung</t>
  </si>
  <si>
    <t xml:space="preserve"> Apple iPad Air 2 Wifi 32 GB Space Gray </t>
  </si>
  <si>
    <t xml:space="preserve"> Apple iPad Air 2 Wifi 32 GB Zilver </t>
  </si>
  <si>
    <t xml:space="preserve"> Samsung Galaxy Tab A 10.1 Wifi Wit </t>
  </si>
  <si>
    <t xml:space="preserve"> NVIDIA Shield Tablet K1 </t>
  </si>
  <si>
    <t>NVIDIA</t>
  </si>
  <si>
    <t xml:space="preserve"> Samsung Galaxy Tab S2 9,7 inch 32GB Zwart 2016 </t>
  </si>
  <si>
    <t xml:space="preserve"> Samsung Galaxy Tab A 10.1 Wifi + 4G Zwart </t>
  </si>
  <si>
    <t xml:space="preserve"> Apple iPad Air 2 Wifi 32 GB Goud </t>
  </si>
  <si>
    <t xml:space="preserve"> Samsung Galaxy Tab E 9.6 Zwart </t>
  </si>
  <si>
    <t xml:space="preserve"> Apple iPad Air 2 Wifi 128 GB Zilver </t>
  </si>
  <si>
    <t xml:space="preserve"> Samsung Galaxy Tab A 7.0 Wifi Zwart </t>
  </si>
  <si>
    <t xml:space="preserve"> Apple iPad Air 2 Wifi 128 GB Goud </t>
  </si>
  <si>
    <t xml:space="preserve"> Lenovo Tab 2 A10-30 16 GB Blauw </t>
  </si>
  <si>
    <t xml:space="preserve"> Microsoft Surface Pro 4 - i5 - 8 GB - 256 GB </t>
  </si>
  <si>
    <t xml:space="preserve"> Lenovo Tab 2 A10-30 32 GB Blauw </t>
  </si>
  <si>
    <t xml:space="preserve"> Asus ZenPad S 8.0 Z580C Zwart </t>
  </si>
  <si>
    <t xml:space="preserve"> Microsoft Surface Pro 4 - i5 - 4 GB - 128 GB </t>
  </si>
  <si>
    <t xml:space="preserve"> Acer One 10 S1003-14XA </t>
  </si>
  <si>
    <t xml:space="preserve"> Samsung Galaxy Tab E 9.6 Wit </t>
  </si>
  <si>
    <t xml:space="preserve"> Samsung Galaxy Tab S2 8 inch 32GB Zwart 2016 </t>
  </si>
  <si>
    <t xml:space="preserve"> Lenovo Tab 3 7 Essential 16 GB </t>
  </si>
  <si>
    <t xml:space="preserve"> Microsoft Surface Pro 4 - Core M - 4 GB - 128 GB </t>
  </si>
  <si>
    <t xml:space="preserve"> Samsung Galaxy Tab S2 9.7 inch 32GB + 4G Zwart VE </t>
  </si>
  <si>
    <t xml:space="preserve"> Apple iPad Mini 2 Wifi 32 GB Silver </t>
  </si>
  <si>
    <t xml:space="preserve"> Samsung Galaxy Tab A 7.0 Wifi Wit </t>
  </si>
  <si>
    <t xml:space="preserve"> Apple iPad Mini 2 Wifi + 4G 32 GB Space Gray </t>
  </si>
  <si>
    <t xml:space="preserve"> Samsung Galaxy Tab S2 8 inch 32GB Wit 2016 </t>
  </si>
  <si>
    <t xml:space="preserve"> Samsung Galaxy Tab S2 9,7 inch 32GB Goud 2016 </t>
  </si>
  <si>
    <t xml:space="preserve"> Apple iPad Pro 12,9 inch 128 GB Wifi Gold </t>
  </si>
  <si>
    <t xml:space="preserve"> Apple iPad Air 2 Wifi + 4G 32 GB Zilver </t>
  </si>
  <si>
    <t xml:space="preserve"> Samsung Galaxy Tab A 7.0 Wifi + 4G Zwart </t>
  </si>
  <si>
    <t xml:space="preserve"> Asus ZenPad 3S Z500M Zwart </t>
  </si>
  <si>
    <t xml:space="preserve"> Kurio Telekids Tab 2 Blauw </t>
  </si>
  <si>
    <t>Kurio</t>
  </si>
  <si>
    <t xml:space="preserve"> Lenovo Tab 3 7 Essential 8 GB </t>
  </si>
  <si>
    <t xml:space="preserve"> Samsung Galaxy Tab S2 9,7 inch 32GB Wit 2016 </t>
  </si>
  <si>
    <t xml:space="preserve"> Lenovo Tab 3 850M LTE Zwart </t>
  </si>
  <si>
    <t xml:space="preserve"> Lenovo Yoga Book YB1-X90F Grijs </t>
  </si>
  <si>
    <t xml:space="preserve"> Samsung Galaxy Tab S2 9,7 inch 32GB + 4G Zwart 2016 </t>
  </si>
  <si>
    <t xml:space="preserve"> Apple iPad Mini 4 Wifi 128 GB Space Gray </t>
  </si>
  <si>
    <t xml:space="preserve"> Lenovo Tab 3 10 Plus 32GB Blauw </t>
  </si>
  <si>
    <t xml:space="preserve"> Apple iPad Pro 9,7 inch 128 GB Wifi Silver </t>
  </si>
  <si>
    <t xml:space="preserve"> ASUS ZenPad 8.0 Z380M Grijs </t>
  </si>
  <si>
    <t>ASUS</t>
  </si>
  <si>
    <t xml:space="preserve"> Acer Iconia One 8 B1-850 Wit </t>
  </si>
  <si>
    <t xml:space="preserve"> Microsoft Surface Pro 4 - i7 - 8 GB - 256 GB </t>
  </si>
  <si>
    <t xml:space="preserve"> Lenovo Tab 3 10 Business 32 GB LTE </t>
  </si>
  <si>
    <t xml:space="preserve"> Lenovo Tab 2 A10-70F Blauw </t>
  </si>
  <si>
    <t xml:space="preserve"> ASUS ZenPad C 7.0 Zwart </t>
  </si>
  <si>
    <t xml:space="preserve"> Apple iPad Mini 2 Wifi + 4G 32 GB Silver </t>
  </si>
  <si>
    <t xml:space="preserve"> Apple iPad Air 2 Wifi + 4G 128 GB Zilver </t>
  </si>
  <si>
    <t xml:space="preserve"> Apple iPad Air 2 Wifi + 4G 128 GB Goud </t>
  </si>
  <si>
    <t xml:space="preserve"> Acer Iconia Tab 10 A3-A40-N9NM </t>
  </si>
  <si>
    <t xml:space="preserve"> Kurio Telekids Tab 2 Roze </t>
  </si>
  <si>
    <t xml:space="preserve"> Lenovo Tab 3 10 Plus 32GB Zwart </t>
  </si>
  <si>
    <t xml:space="preserve"> Denver TAQ-10182MK2 </t>
  </si>
  <si>
    <t>Denver</t>
  </si>
  <si>
    <t xml:space="preserve"> Apple iPad Mini 4 Wifi 32 GB Space Gray </t>
  </si>
  <si>
    <t xml:space="preserve"> Acer Iconia One 10 B3-A30 16 GB Wit </t>
  </si>
  <si>
    <t xml:space="preserve"> Apple iPad Pro 9,7 inch 32 GB Wifi Space Gray </t>
  </si>
  <si>
    <t xml:space="preserve"> Lenovo Yoga Tab 3 Plus </t>
  </si>
  <si>
    <t xml:space="preserve"> Apple iPad Pro 9,7 inch 128 GB Wifi Gold </t>
  </si>
  <si>
    <t xml:space="preserve"> Lenovo Tab 2 A10-70F 32 GB Blauw </t>
  </si>
  <si>
    <t xml:space="preserve"> Apple iPad Air 2 Wifi + 4G 32 GB Goud </t>
  </si>
  <si>
    <t xml:space="preserve"> Apple iPad Pro 9,7 inch 32 GB Wifi Gold </t>
  </si>
  <si>
    <t xml:space="preserve"> Asus ZenPad 3S Z500M Zilver </t>
  </si>
  <si>
    <t xml:space="preserve"> Apple iPad Mini 4 Wifi 128 GB Zilver </t>
  </si>
  <si>
    <t xml:space="preserve"> Lenovo Tab 3 10 Plus 16GB Zwart </t>
  </si>
  <si>
    <t xml:space="preserve"> Apple iPad Pro 9,7 inch 32 GB Wifi Silver </t>
  </si>
  <si>
    <t xml:space="preserve"> ASUS ZenPad C 7.0 Grijs </t>
  </si>
  <si>
    <t xml:space="preserve"> Apple iPad Pro 12,9 inch 256 GB Wifi Space Gray </t>
  </si>
  <si>
    <t xml:space="preserve"> Apple iPad Pro 12,9 inch 256 GB Wifi + 4G Space Gray </t>
  </si>
  <si>
    <t xml:space="preserve"> Apple iPad Pro 12,9 inch 128 GB Wifi Space Gray </t>
  </si>
  <si>
    <t xml:space="preserve"> Asus ZenPad 10 Z300M Grijs </t>
  </si>
  <si>
    <t xml:space="preserve"> Apple iPad Pro 9,7 inch 32 GB Wifi Rose Gold </t>
  </si>
  <si>
    <t xml:space="preserve"> Acer Iconia One 10 B3-A30 Zwart </t>
  </si>
  <si>
    <t xml:space="preserve"> Acer Iconia One 8 B1-850 Blauw </t>
  </si>
  <si>
    <t xml:space="preserve"> Lenovo Tab 2 A10-30 32 GB Wit </t>
  </si>
  <si>
    <t xml:space="preserve"> Lenovo Tab 3 10 Plus 16GB Blauw </t>
  </si>
  <si>
    <t xml:space="preserve"> Lenovo Yoga Book Pro YB1-X91F Zwart </t>
  </si>
  <si>
    <t xml:space="preserve"> Apple iPad Pro 12,9 inch 32 GB Wifi Gold </t>
  </si>
  <si>
    <t xml:space="preserve"> Samsung Galaxy View Wifi 32GB </t>
  </si>
  <si>
    <t xml:space="preserve"> Asus ZenPad 10 Z300M Wit </t>
  </si>
  <si>
    <t xml:space="preserve"> Apple iPad Mini 4 Wifi 128 GB Goud </t>
  </si>
  <si>
    <t xml:space="preserve"> Lenovo Tab 3 8 </t>
  </si>
  <si>
    <t xml:space="preserve"> Huawei MediaPad M2 10,1'' 64 GB Zilver </t>
  </si>
  <si>
    <t>Huawei</t>
  </si>
  <si>
    <t xml:space="preserve"> Asus ZenPad S 8.0 Z580C Wit </t>
  </si>
  <si>
    <t xml:space="preserve"> Samsung Galaxy Tab 4 Active Wifi + 4G </t>
  </si>
  <si>
    <t xml:space="preserve"> Apple iPad Pro 12,9 inch 256 GB Wifi Gold </t>
  </si>
  <si>
    <t xml:space="preserve"> Apple iPad Mini 4 Wifi + 4G 128 GB Zilver </t>
  </si>
  <si>
    <t xml:space="preserve"> Lenovo Yoga Tab 3 Pro </t>
  </si>
  <si>
    <t xml:space="preserve"> Apple iPad Mini 4 Wifi + 4G 128 GB Space Gray </t>
  </si>
  <si>
    <t xml:space="preserve"> ASUS ZenPad 8.0 Z380M Rosé Goud </t>
  </si>
  <si>
    <t xml:space="preserve"> Asus ZenPad 10 Z300M Rosé Goud </t>
  </si>
  <si>
    <t xml:space="preserve"> Lenovo Tab 3 7 Essential 8 GB + 3G </t>
  </si>
  <si>
    <t xml:space="preserve"> Denver TIQ-11003 </t>
  </si>
  <si>
    <t xml:space="preserve"> Apple iPad Mini 4 Wifi 32 GB Goud </t>
  </si>
  <si>
    <t xml:space="preserve"> Denver TAQ-70262MK3 </t>
  </si>
  <si>
    <t xml:space="preserve"> Apple iPad Pro 9,7 inch 256 GB Wifi + 4G Space Gray </t>
  </si>
  <si>
    <t xml:space="preserve"> Apple iPad Pro 9,7 inch 256 GB Wifi + 4G Gold </t>
  </si>
  <si>
    <t xml:space="preserve"> Huawei MediaPad M2 10,1'' 16 GB Zilver </t>
  </si>
  <si>
    <t xml:space="preserve"> Huawei MediaPad T2 10,1'' Pro 16 GB Zwart </t>
  </si>
  <si>
    <t xml:space="preserve"> Asus Transformer 3 Pro T303UA-GN043R </t>
  </si>
  <si>
    <t xml:space="preserve"> Apple iPad Pro 12,9 inch 256 GB Wifi Silver </t>
  </si>
  <si>
    <t xml:space="preserve"> Apple iPad Pro 9,7 inch 256 GB Wifi Gold </t>
  </si>
  <si>
    <t xml:space="preserve"> Apple iPad Mini 4 Wifi + 4G 128 GB Goud </t>
  </si>
  <si>
    <t xml:space="preserve"> Acer Switch Alpha 12 SA5-271-711M </t>
  </si>
  <si>
    <t xml:space="preserve"> Apple iPad Pro 9,7 inch 128 GB Wifi Rose Gold </t>
  </si>
  <si>
    <t xml:space="preserve"> ASUS ZenPad C 7.0 Wit </t>
  </si>
  <si>
    <t xml:space="preserve"> Kurio Smart Roze </t>
  </si>
  <si>
    <t xml:space="preserve"> Kurio Smart Blauw </t>
  </si>
  <si>
    <t xml:space="preserve"> Apple iPad Pro 9,7 inch 128 GB Wifi + 4G Rose Gold </t>
  </si>
  <si>
    <t xml:space="preserve"> Huawei MediaPad M2 10,1'' 16 GB + 4G Zilver </t>
  </si>
  <si>
    <t xml:space="preserve"> Apple iPad Pro 9,7 inch 256 GB Wifi + 4G Rose Gold </t>
  </si>
  <si>
    <t xml:space="preserve"> Asus ZenPad 10 Z300M 32GB Grijs </t>
  </si>
  <si>
    <t xml:space="preserve"> Apple iPad Mini 4 Wifi + 4G 32 GB Zilver </t>
  </si>
  <si>
    <t xml:space="preserve"> ASUS ZenPad 8.0 Z380M Wit </t>
  </si>
  <si>
    <t xml:space="preserve"> Acer Aspire XC-230 A3800 NL </t>
  </si>
  <si>
    <t xml:space="preserve"> Acer Aspire TC-780 I6710 NL </t>
  </si>
  <si>
    <t xml:space="preserve"> Intel Compute Stick 2016 (Windows 10) </t>
  </si>
  <si>
    <t>Intel</t>
  </si>
  <si>
    <t xml:space="preserve"> Acer Aspire XC-780 I4204 NL </t>
  </si>
  <si>
    <t xml:space="preserve"> Lenovo IdeaCentre 510S-08ISH 90FN00FHNY </t>
  </si>
  <si>
    <t xml:space="preserve"> HP All-In-One 24-g020nd </t>
  </si>
  <si>
    <t xml:space="preserve"> Lenovo Ideacentre 510s-08ISH 90FN00FFNY </t>
  </si>
  <si>
    <t xml:space="preserve"> HP ProDesk 600 G2 i5 - 4GB - 256SSD </t>
  </si>
  <si>
    <t xml:space="preserve"> HP All-In-One 22-b028nd </t>
  </si>
  <si>
    <t xml:space="preserve"> Asus Chromebit </t>
  </si>
  <si>
    <t xml:space="preserve"> HP ProDesk 400 G2 P5K20EA </t>
  </si>
  <si>
    <t xml:space="preserve"> Lenovo Ideacentre 510S-08ISH 90FN008ENY </t>
  </si>
  <si>
    <t xml:space="preserve"> HP 260-a105nd </t>
  </si>
  <si>
    <t xml:space="preserve"> Apple iMac 21,5'' 1,6GHz </t>
  </si>
  <si>
    <t xml:space="preserve"> HP ProDesk 490 G3 MT P5K10EA </t>
  </si>
  <si>
    <t xml:space="preserve"> HP All-In-One 20-c005nd </t>
  </si>
  <si>
    <t xml:space="preserve"> Lenovo Ideacentre 510s-08ISH 90FN008FNY </t>
  </si>
  <si>
    <t xml:space="preserve"> HP 460-a024nd </t>
  </si>
  <si>
    <t xml:space="preserve"> Apple iMac 27'' 3.2GHz Retina 5K </t>
  </si>
  <si>
    <t xml:space="preserve"> HP Pavilion 27-a241nd </t>
  </si>
  <si>
    <t xml:space="preserve"> Apple Mac Mini 2,6GHz </t>
  </si>
  <si>
    <t xml:space="preserve"> Apple iMac 21,5'' 3.1GHz Retina 4K </t>
  </si>
  <si>
    <t xml:space="preserve"> Lenovo Ideacentre AIO 510S-23ISU F0C3001JNY All-in-One </t>
  </si>
  <si>
    <t xml:space="preserve"> HP Pavilion AIO 27-a230nd </t>
  </si>
  <si>
    <t xml:space="preserve"> HP Pavilion 510-p138nd </t>
  </si>
  <si>
    <t xml:space="preserve"> HP Omen 870-231nd </t>
  </si>
  <si>
    <t xml:space="preserve"> HP Pavilion 24-b241nd </t>
  </si>
  <si>
    <t xml:space="preserve"> HP ProDesk 400 G3PD MT P5K01EA </t>
  </si>
  <si>
    <t xml:space="preserve"> HP All-In-One 24-g039nd </t>
  </si>
  <si>
    <t xml:space="preserve"> Apple iMac 27'' 3.3GHz Retina 5K </t>
  </si>
  <si>
    <t xml:space="preserve"> Apple iMac 21,5'' 2.8GHz </t>
  </si>
  <si>
    <t xml:space="preserve"> HP ProDesk 400 G3 SFF T4R71EA </t>
  </si>
  <si>
    <t xml:space="preserve"> HP Omen 870-225nd </t>
  </si>
  <si>
    <t xml:space="preserve"> HP Pavilion 560-p143nd </t>
  </si>
  <si>
    <t xml:space="preserve"> Apple Mac Mini 1.4GHz </t>
  </si>
  <si>
    <t xml:space="preserve"> HP Omen 870-055nd </t>
  </si>
  <si>
    <t xml:space="preserve"> HP Prodesk 400 G3 i7-8gb-128SSD+1TB </t>
  </si>
  <si>
    <t xml:space="preserve"> HP Pavilion 560-p040nd </t>
  </si>
  <si>
    <t xml:space="preserve"> HP Omen 870-245nd </t>
  </si>
  <si>
    <t xml:space="preserve"> MSI Trident-007EU </t>
  </si>
  <si>
    <t xml:space="preserve"> Medion Erazer P5374 I </t>
  </si>
  <si>
    <t xml:space="preserve"> Acer Aspire TC-780 I8712 </t>
  </si>
  <si>
    <t xml:space="preserve"> HP ProDesk 490 G3 MT P5K17EA </t>
  </si>
  <si>
    <t xml:space="preserve"> Acer Aspire AC22-760 All-In-One </t>
  </si>
  <si>
    <t xml:space="preserve"> Lenovo Ideacentre Y710 Cube 90FL004LNY </t>
  </si>
  <si>
    <t xml:space="preserve"> HP ProDesk 600 G2 SFF P1G87EA </t>
  </si>
  <si>
    <t xml:space="preserve"> Lenovo Ideacentre 300S-11IBR 90DQ007BNY </t>
  </si>
  <si>
    <t xml:space="preserve"> Acer Aspire AC22-720 Silver All-In-One </t>
  </si>
  <si>
    <t xml:space="preserve"> Medion Akoya E2131 D </t>
  </si>
  <si>
    <t xml:space="preserve"> HP Pavilion 560-p032nd </t>
  </si>
  <si>
    <t xml:space="preserve"> Apple Mac Mini 2,8GHz </t>
  </si>
  <si>
    <t xml:space="preserve"> Medion Akoya P5135 D </t>
  </si>
  <si>
    <t xml:space="preserve"> HP Pavilion 510-p146nd </t>
  </si>
  <si>
    <t xml:space="preserve"> Asus VivoPC K20CD-NL004T </t>
  </si>
  <si>
    <t xml:space="preserve"> HP 260-p121nd </t>
  </si>
  <si>
    <t xml:space="preserve"> Acer Aspire AC24-760 I7008 NL Silver All-In-One </t>
  </si>
  <si>
    <t xml:space="preserve"> MSI Trident-014EU </t>
  </si>
  <si>
    <t xml:space="preserve"> Acer Aspire AC-720 I5010 NL NT All-In-One </t>
  </si>
  <si>
    <t xml:space="preserve"> MSI Aegis X-002EU </t>
  </si>
  <si>
    <t xml:space="preserve"> Medion Akoya P5021 D </t>
  </si>
  <si>
    <t xml:space="preserve"> MSI Aegis 3-002EU </t>
  </si>
  <si>
    <t xml:space="preserve"> Medion Akoya E2005 F </t>
  </si>
  <si>
    <t xml:space="preserve"> Lenovo Ideacentre 710-25ISH 90FB0053NY </t>
  </si>
  <si>
    <t xml:space="preserve"> MSI Aegis X3-011EU </t>
  </si>
  <si>
    <t xml:space="preserve"> Medion Akoya P5312 J </t>
  </si>
  <si>
    <t xml:space="preserve"> Lenovo Ideacentre AIO 910-27ISH F0C2002ENY All-in-One </t>
  </si>
  <si>
    <t xml:space="preserve"> HP ProOne 400 G2 All-in-One </t>
  </si>
  <si>
    <t xml:space="preserve"> Asus All-In-One ZN270IEUK-RA009T </t>
  </si>
  <si>
    <t xml:space="preserve"> Apple iMac 27'' MK482N/A 4,0GHz 16GB - 512GB </t>
  </si>
  <si>
    <t xml:space="preserve"> HP Prodesk 400 G3 i5-8gb-128SSD+1TB </t>
  </si>
  <si>
    <t xml:space="preserve"> HP Pavilion 560-p043nd </t>
  </si>
  <si>
    <t xml:space="preserve"> Medion Erazer X5346 G </t>
  </si>
  <si>
    <t xml:space="preserve"> Lenovo Ideacentre Y710 Cube 90FL004MNY </t>
  </si>
  <si>
    <t xml:space="preserve"> HP ProDesk 400 G2PD DM P5K21EA </t>
  </si>
  <si>
    <t xml:space="preserve"> MSI Aegis Ti3-011EU </t>
  </si>
  <si>
    <t xml:space="preserve"> MSI Aegis 3-004EU </t>
  </si>
  <si>
    <t xml:space="preserve"> HP ProDesk 400 G3 SFF T4R70EA </t>
  </si>
  <si>
    <t xml:space="preserve"> Apple iMac 27'' MK482N/A 4,0GHz 8GB - 2TB </t>
  </si>
  <si>
    <t xml:space="preserve"> MSI Vortex G65 6QF-033NL </t>
  </si>
  <si>
    <t xml:space="preserve"> MSI Vortex G65 6QD-022NL </t>
  </si>
  <si>
    <t xml:space="preserve"> MSI Nightblade X2B-276EU </t>
  </si>
  <si>
    <t xml:space="preserve"> MSI Nightblade X2-230EU </t>
  </si>
  <si>
    <t xml:space="preserve"> MSI Nightblade MIB-243EU </t>
  </si>
  <si>
    <t xml:space="preserve"> MSI Nightblade MI3-006EU </t>
  </si>
  <si>
    <t xml:space="preserve"> MSI Nightblade MI2C-220EU </t>
  </si>
  <si>
    <t xml:space="preserve"> MSI Aegis-060EU </t>
  </si>
  <si>
    <t xml:space="preserve"> MSI Aegis 3-003EU </t>
  </si>
  <si>
    <t xml:space="preserve"> MSI Aegis 3-001EU </t>
  </si>
  <si>
    <t xml:space="preserve"> Medion Erazer X5387 F </t>
  </si>
  <si>
    <t xml:space="preserve"> Medion Erazer X5373 G </t>
  </si>
  <si>
    <t xml:space="preserve"> Medion Erazer X5351 </t>
  </si>
  <si>
    <t xml:space="preserve"> Medion Erazer X5337 G </t>
  </si>
  <si>
    <t xml:space="preserve"> Medion Erazer X5319 G </t>
  </si>
  <si>
    <t xml:space="preserve"> Medion Erazer P5317 J </t>
  </si>
  <si>
    <t xml:space="preserve"> Medion Erazer P5316 J </t>
  </si>
  <si>
    <t xml:space="preserve"> Medion Erazer P5314 J </t>
  </si>
  <si>
    <t xml:space="preserve"> Medion Erazer P5313 J </t>
  </si>
  <si>
    <t xml:space="preserve"> Medion Akoya P5315 J </t>
  </si>
  <si>
    <t xml:space="preserve"> Medion Akoya P5238 F </t>
  </si>
  <si>
    <t xml:space="preserve"> Medion Akoya P5138 D </t>
  </si>
  <si>
    <t xml:space="preserve"> Medion Akoya P5036 D AIO NL </t>
  </si>
  <si>
    <t xml:space="preserve"> Medion Akoya E5138 D </t>
  </si>
  <si>
    <t xml:space="preserve"> Lenovo Ideacentre Y700 90DF003HNY </t>
  </si>
  <si>
    <t xml:space="preserve"> HP Omen 870-145nd </t>
  </si>
  <si>
    <t xml:space="preserve"> HP Omen 870-130nd </t>
  </si>
  <si>
    <t xml:space="preserve"> Asus ROGG20CB-NL027T </t>
  </si>
  <si>
    <t xml:space="preserve"> Asus ROG GR8 II-T022Z </t>
  </si>
  <si>
    <t xml:space="preserve"> Asus ROG GR8 II-T005Z </t>
  </si>
  <si>
    <t xml:space="preserve"> Asus All-In-One ZN270IEGT-RA011T </t>
  </si>
  <si>
    <t xml:space="preserve"> Asus All-In-One Z240ICGT-GJ234X </t>
  </si>
  <si>
    <t xml:space="preserve"> Asus All-In-One Z240ICGT-GJ233X </t>
  </si>
  <si>
    <t xml:space="preserve"> Apple iMac 27'' MK482N/A 3.3GHz 8GB - 512GB </t>
  </si>
  <si>
    <t xml:space="preserve"> Apple iMac 27'' MK482N/A 3.3GHz 8GB - 3TB </t>
  </si>
  <si>
    <t xml:space="preserve"> Samsung UE32J5200 </t>
  </si>
  <si>
    <t xml:space="preserve"> Samsung UE40J6240 </t>
  </si>
  <si>
    <t xml:space="preserve"> Philips 40PFK4101 </t>
  </si>
  <si>
    <t>Philips</t>
  </si>
  <si>
    <t xml:space="preserve"> Samsung UE50J6240 </t>
  </si>
  <si>
    <t xml:space="preserve"> Philips 32PFK4101 </t>
  </si>
  <si>
    <t xml:space="preserve"> Philips 43PUS6101 </t>
  </si>
  <si>
    <t xml:space="preserve"> Philips 32PFK5300 </t>
  </si>
  <si>
    <t xml:space="preserve"> Panasonic TX-40DSW404 </t>
  </si>
  <si>
    <t>Panasonic</t>
  </si>
  <si>
    <t xml:space="preserve"> Samsung UE43KU6000 </t>
  </si>
  <si>
    <t xml:space="preserve"> Samsung UE55J6240 </t>
  </si>
  <si>
    <t xml:space="preserve"> Philips 49PUS6101 </t>
  </si>
  <si>
    <t xml:space="preserve"> Samsung LT32E310EW </t>
  </si>
  <si>
    <t xml:space="preserve"> Samsung UE55KU6000 </t>
  </si>
  <si>
    <t xml:space="preserve"> Samsung UE22H5600 </t>
  </si>
  <si>
    <t xml:space="preserve"> LG 28MT41DF </t>
  </si>
  <si>
    <t>LG</t>
  </si>
  <si>
    <t xml:space="preserve"> LG 49UH610V </t>
  </si>
  <si>
    <t xml:space="preserve"> Toshiba 40L1533DG </t>
  </si>
  <si>
    <t xml:space="preserve"> Samsung UE50KU6000 </t>
  </si>
  <si>
    <t xml:space="preserve"> Samsung UE75H6400 </t>
  </si>
  <si>
    <t xml:space="preserve"> Samsung UE22H5610 </t>
  </si>
  <si>
    <t xml:space="preserve"> LG 43UH610V </t>
  </si>
  <si>
    <t xml:space="preserve"> Samsung UE40J5100 </t>
  </si>
  <si>
    <t xml:space="preserve"> LG 32LH530V </t>
  </si>
  <si>
    <t xml:space="preserve"> Samsung UE40J5200 </t>
  </si>
  <si>
    <t xml:space="preserve"> Philips 32PHK4101 </t>
  </si>
  <si>
    <t xml:space="preserve"> Philips 43PUS6201 - Ambilight </t>
  </si>
  <si>
    <t xml:space="preserve"> Samsung UE49K5600 </t>
  </si>
  <si>
    <t xml:space="preserve"> Samsung UE32K5600 </t>
  </si>
  <si>
    <t xml:space="preserve"> LG 32LH570U </t>
  </si>
  <si>
    <t xml:space="preserve"> Philips 40PFS5501 </t>
  </si>
  <si>
    <t xml:space="preserve"> Samsung UE40K5600 </t>
  </si>
  <si>
    <t xml:space="preserve"> Samsung UE32J5100 </t>
  </si>
  <si>
    <t xml:space="preserve"> Samsung LT24E310EW </t>
  </si>
  <si>
    <t xml:space="preserve"> Philips 55PUS6101 </t>
  </si>
  <si>
    <t xml:space="preserve"> Salora 32LED1500 </t>
  </si>
  <si>
    <t>Salora</t>
  </si>
  <si>
    <t xml:space="preserve"> Samsung UE58J5200 </t>
  </si>
  <si>
    <t xml:space="preserve"> Philips 65PUS6121 </t>
  </si>
  <si>
    <t xml:space="preserve"> Samsung UE48J5200 </t>
  </si>
  <si>
    <t xml:space="preserve"> LG 43LH604V </t>
  </si>
  <si>
    <t xml:space="preserve"> Sony KDL-40WD650 </t>
  </si>
  <si>
    <t>Sony</t>
  </si>
  <si>
    <t xml:space="preserve"> Samsung UE32J4500 </t>
  </si>
  <si>
    <t xml:space="preserve"> Philips 24PFS5231 </t>
  </si>
  <si>
    <t xml:space="preserve"> Samsung UE32K4100 </t>
  </si>
  <si>
    <t xml:space="preserve"> Salora 43LED9132CS </t>
  </si>
  <si>
    <t xml:space="preserve"> LG 43LH570V </t>
  </si>
  <si>
    <t xml:space="preserve"> Samsung UE55KS7000 </t>
  </si>
  <si>
    <t xml:space="preserve"> Salora 24LED1500 </t>
  </si>
  <si>
    <t xml:space="preserve"> LG 60UH615V </t>
  </si>
  <si>
    <t xml:space="preserve"> LG 32LH510B </t>
  </si>
  <si>
    <t xml:space="preserve"> Samsung LT28E310EW </t>
  </si>
  <si>
    <t xml:space="preserve"> Salora 24LED9105CD </t>
  </si>
  <si>
    <t xml:space="preserve"> Samsung UE65KU6000 </t>
  </si>
  <si>
    <t xml:space="preserve"> Salora 24LED9112CSW </t>
  </si>
  <si>
    <t xml:space="preserve"> Samsung UE28J4100 </t>
  </si>
  <si>
    <t xml:space="preserve"> Philips 43PUS6401 - Ambilight </t>
  </si>
  <si>
    <t xml:space="preserve"> LG 43UH650V </t>
  </si>
  <si>
    <t xml:space="preserve"> Samsung UE40KU6400 </t>
  </si>
  <si>
    <t xml:space="preserve"> Philips 49PUK7100 - Ambilight </t>
  </si>
  <si>
    <t xml:space="preserve"> Finlux FLD2222 </t>
  </si>
  <si>
    <t>Finlux</t>
  </si>
  <si>
    <t xml:space="preserve"> Sony KDL-43WD750 </t>
  </si>
  <si>
    <t xml:space="preserve"> Samsung UE40K5510 </t>
  </si>
  <si>
    <t xml:space="preserve"> Samsung UE49K6300 </t>
  </si>
  <si>
    <t xml:space="preserve"> Salora 42LED1500 </t>
  </si>
  <si>
    <t xml:space="preserve"> Sony KDL-32WD750 </t>
  </si>
  <si>
    <t xml:space="preserve"> Samsung UE49KU6400 </t>
  </si>
  <si>
    <t xml:space="preserve"> Sony KDL-55W809C </t>
  </si>
  <si>
    <t xml:space="preserve"> Samsung UE49KS7000 </t>
  </si>
  <si>
    <t xml:space="preserve"> Salora 49LED9132CS </t>
  </si>
  <si>
    <t xml:space="preserve"> Philips 49PFS5301 </t>
  </si>
  <si>
    <t xml:space="preserve"> Panasonic TX-40DX600E </t>
  </si>
  <si>
    <t xml:space="preserve"> Samsung UE19H4000 </t>
  </si>
  <si>
    <t xml:space="preserve"> Samsung UE70KU6000 </t>
  </si>
  <si>
    <t xml:space="preserve"> Samsung UE49KS8000 </t>
  </si>
  <si>
    <t xml:space="preserve"> Finlux FLD2422 </t>
  </si>
  <si>
    <t xml:space="preserve"> Philips 49PUS6501 - Ambilight </t>
  </si>
  <si>
    <t xml:space="preserve"> Sony KDL-40RD450 </t>
  </si>
  <si>
    <t xml:space="preserve"> Philips 49PUS6401 - Ambilight </t>
  </si>
  <si>
    <t xml:space="preserve"> LG 49UH850V </t>
  </si>
  <si>
    <t xml:space="preserve"> Philips 32PFS6401 - Ambilight </t>
  </si>
  <si>
    <t xml:space="preserve"> Salora 22LED9112CSW </t>
  </si>
  <si>
    <t xml:space="preserve"> Samsung UE49K5500 </t>
  </si>
  <si>
    <t xml:space="preserve"> Samsung UE43KS7500 </t>
  </si>
  <si>
    <t xml:space="preserve"> LG 28LF491U </t>
  </si>
  <si>
    <t xml:space="preserve"> Sony KD-43XD8005 </t>
  </si>
  <si>
    <t xml:space="preserve"> Samsung UE40K6300 </t>
  </si>
  <si>
    <t xml:space="preserve"> LG 65EF950V - OLED </t>
  </si>
  <si>
    <t xml:space="preserve"> Sony KDL-32WD600 </t>
  </si>
  <si>
    <t xml:space="preserve"> Sony KD-43X8309C </t>
  </si>
  <si>
    <t xml:space="preserve"> Philips 55PUS6201 - Ambilight </t>
  </si>
  <si>
    <t xml:space="preserve"> Sony KDL-49WD750 </t>
  </si>
  <si>
    <t xml:space="preserve"> Samsung UE55KU6400 </t>
  </si>
  <si>
    <t xml:space="preserve"> Sony KDL-32RD430 </t>
  </si>
  <si>
    <t xml:space="preserve"> Salora 32LED9102CS </t>
  </si>
  <si>
    <t xml:space="preserve"> LG 55UH850V </t>
  </si>
  <si>
    <t xml:space="preserve"> Salora 32LED9112CSW </t>
  </si>
  <si>
    <t xml:space="preserve"> Finlux FL2222 </t>
  </si>
  <si>
    <t xml:space="preserve"> Samsung UE55K6300 </t>
  </si>
  <si>
    <t xml:space="preserve"> Samsung UE43KU6500 </t>
  </si>
  <si>
    <t xml:space="preserve"> Sony KD-55XD8505 </t>
  </si>
  <si>
    <t xml:space="preserve"> Finlux FL3224 </t>
  </si>
  <si>
    <t xml:space="preserve"> Sony KD-43XD8305 </t>
  </si>
  <si>
    <t xml:space="preserve"> Philips 49PFS4131 </t>
  </si>
  <si>
    <t xml:space="preserve"> Philips 32PHS5301 </t>
  </si>
  <si>
    <t xml:space="preserve"> Finlux FL3222 </t>
  </si>
  <si>
    <t xml:space="preserve"> Salora 24LED9102CS </t>
  </si>
  <si>
    <t xml:space="preserve"> LG 49UH661V </t>
  </si>
  <si>
    <t xml:space="preserve"> Sony KD-55XD7004 </t>
  </si>
  <si>
    <t xml:space="preserve"> Samsung UE55KS8000 </t>
  </si>
  <si>
    <t xml:space="preserve"> Panasonic TX-50DXW704 </t>
  </si>
  <si>
    <t xml:space="preserve"> Finlux FL2422 </t>
  </si>
  <si>
    <t xml:space="preserve"> Samsung UE55KU6500 </t>
  </si>
  <si>
    <t xml:space="preserve"> Salora 55UHL2500 </t>
  </si>
  <si>
    <t xml:space="preserve"> LG 24MT48DF </t>
  </si>
  <si>
    <t xml:space="preserve"> Sony KD-49XD7005 </t>
  </si>
  <si>
    <t xml:space="preserve"> Samsung UE65KU6400 </t>
  </si>
  <si>
    <t xml:space="preserve"> Panasonic TX-24DS500E </t>
  </si>
  <si>
    <t xml:space="preserve"> Panasonic TX-58DX730 </t>
  </si>
  <si>
    <t xml:space="preserve"> Samsung UE32K5100 </t>
  </si>
  <si>
    <t xml:space="preserve"> Salora 28LED9112CSW </t>
  </si>
  <si>
    <t xml:space="preserve"> Philips 55PUS6401 - Ambilight </t>
  </si>
  <si>
    <t xml:space="preserve"> Sony KD-65XD8505 </t>
  </si>
  <si>
    <t xml:space="preserve"> Samsung UE65KS7000 </t>
  </si>
  <si>
    <t xml:space="preserve"> Samsung UE55KS9000 </t>
  </si>
  <si>
    <t xml:space="preserve"> Samsung UE49KU6100 </t>
  </si>
  <si>
    <t xml:space="preserve"> Samsung UE49K5510 </t>
  </si>
  <si>
    <t xml:space="preserve"> Panasonic TX-50DXW784 </t>
  </si>
  <si>
    <t xml:space="preserve"> LG OLED55E6V </t>
  </si>
  <si>
    <t xml:space="preserve"> Finlux FLD2022 </t>
  </si>
  <si>
    <t xml:space="preserve"> Sony KD-65XD7505 </t>
  </si>
  <si>
    <t xml:space="preserve"> Samsung UE49KU6500 </t>
  </si>
  <si>
    <t xml:space="preserve"> Panasonic TX-58DXW784 </t>
  </si>
  <si>
    <t xml:space="preserve"> LG 55UH661V </t>
  </si>
  <si>
    <t xml:space="preserve"> Finlux FL2022 </t>
  </si>
  <si>
    <t xml:space="preserve"> Finlux FL4322 Smart </t>
  </si>
  <si>
    <t xml:space="preserve"> Salora 28LED9102CS </t>
  </si>
  <si>
    <t xml:space="preserve"> Salora 24LED9115CDW </t>
  </si>
  <si>
    <t xml:space="preserve"> Sony KD-49XD8305 </t>
  </si>
  <si>
    <t xml:space="preserve"> Salora 20LED9105CD </t>
  </si>
  <si>
    <t xml:space="preserve"> Salora 20LED9100C </t>
  </si>
  <si>
    <t xml:space="preserve"> Panasonic TX-49DXW604 </t>
  </si>
  <si>
    <t xml:space="preserve"> LG 43UH668V </t>
  </si>
  <si>
    <t xml:space="preserve"> Hitachi 43HGW69 </t>
  </si>
  <si>
    <t>Hitachi</t>
  </si>
  <si>
    <t xml:space="preserve"> Salora 32LED9105CD </t>
  </si>
  <si>
    <t xml:space="preserve"> Philips 49PUS7101 - Ambilight </t>
  </si>
  <si>
    <t xml:space="preserve"> Samsung UE65KS8000 </t>
  </si>
  <si>
    <t xml:space="preserve"> Philips 65PUS6521 - Ambilight </t>
  </si>
  <si>
    <t xml:space="preserve"> Panasonic TX-32DSW504S </t>
  </si>
  <si>
    <t xml:space="preserve"> LG 28MT48DF </t>
  </si>
  <si>
    <t xml:space="preserve"> Philips 32PHS4131 </t>
  </si>
  <si>
    <t xml:space="preserve"> Finlux FL4926UHD </t>
  </si>
  <si>
    <t xml:space="preserve"> Finlux FL4922SMART </t>
  </si>
  <si>
    <t xml:space="preserve"> Sony KDL-48WD650 </t>
  </si>
  <si>
    <t xml:space="preserve"> Sony KD-49XD8005 </t>
  </si>
  <si>
    <t xml:space="preserve"> Samsung UE75KS8000 </t>
  </si>
  <si>
    <t xml:space="preserve"> Samsung UE49KS9000 </t>
  </si>
  <si>
    <t xml:space="preserve"> Panasonic TX-32DS600E </t>
  </si>
  <si>
    <t xml:space="preserve"> LG OLED55B6V </t>
  </si>
  <si>
    <t xml:space="preserve"> Hitachi 49HGW69 </t>
  </si>
  <si>
    <t xml:space="preserve"> Samsung UE55KS7500 </t>
  </si>
  <si>
    <t xml:space="preserve"> Salora 43LED9102CS </t>
  </si>
  <si>
    <t xml:space="preserve"> Salora 32LED9115CDW </t>
  </si>
  <si>
    <t xml:space="preserve"> Salora 20LED1500 </t>
  </si>
  <si>
    <t xml:space="preserve"> Panasonic TX-50DXW804 </t>
  </si>
  <si>
    <t xml:space="preserve"> LG 65EG960V - OLED </t>
  </si>
  <si>
    <t xml:space="preserve"> Humax Pure Vision UHD-05516 </t>
  </si>
  <si>
    <t>Humax</t>
  </si>
  <si>
    <t xml:space="preserve"> Finlux FL4922 </t>
  </si>
  <si>
    <t xml:space="preserve"> Samsung UE55KU6510 </t>
  </si>
  <si>
    <t xml:space="preserve"> Samsung UE43KU6510 </t>
  </si>
  <si>
    <t xml:space="preserve"> Salora 40UHS3500 </t>
  </si>
  <si>
    <t xml:space="preserve"> Philips 32PFS4131 </t>
  </si>
  <si>
    <t xml:space="preserve"> Sony KD-55SD8505 </t>
  </si>
  <si>
    <t xml:space="preserve"> Samsung UE78KU6500 </t>
  </si>
  <si>
    <t xml:space="preserve"> Samsung UE78KS9000 </t>
  </si>
  <si>
    <t xml:space="preserve"> Samsung UE55K5600 </t>
  </si>
  <si>
    <t xml:space="preserve"> Samsung UE55K5510 </t>
  </si>
  <si>
    <t xml:space="preserve"> Salora 55UHS3500 </t>
  </si>
  <si>
    <t xml:space="preserve"> Salora 43LED9112CSW </t>
  </si>
  <si>
    <t xml:space="preserve"> Philips 49PUS6561 - Ambilight </t>
  </si>
  <si>
    <t xml:space="preserve"> Panasonic TX-65DXW784 </t>
  </si>
  <si>
    <t xml:space="preserve"> LG OLED65C6V </t>
  </si>
  <si>
    <t xml:space="preserve"> LG OLED55C6V </t>
  </si>
  <si>
    <t xml:space="preserve"> Salora 22LED9102CS </t>
  </si>
  <si>
    <t xml:space="preserve"> Finlux FLD2022BK12 </t>
  </si>
  <si>
    <t xml:space="preserve"> Sony KD-55XD9305 </t>
  </si>
  <si>
    <t xml:space="preserve"> Samsung UE65KS9500 </t>
  </si>
  <si>
    <t xml:space="preserve"> Samsung UE65KS7500 </t>
  </si>
  <si>
    <t xml:space="preserve"> Samsung UE49KS7500 </t>
  </si>
  <si>
    <t xml:space="preserve"> Salora 49LED9102CS </t>
  </si>
  <si>
    <t xml:space="preserve"> LG 75UH855V </t>
  </si>
  <si>
    <t xml:space="preserve"> LG 65UH850V </t>
  </si>
  <si>
    <t xml:space="preserve"> Sony KD-75ZD9 </t>
  </si>
  <si>
    <t xml:space="preserve"> Sony KD-75XD9405 </t>
  </si>
  <si>
    <t xml:space="preserve"> Sony KD-75XD8505 </t>
  </si>
  <si>
    <t xml:space="preserve"> Sony KD-65ZD9 </t>
  </si>
  <si>
    <t xml:space="preserve"> Sony KD-65XE9305 </t>
  </si>
  <si>
    <t xml:space="preserve"> Sony KD-65XE9005 </t>
  </si>
  <si>
    <t xml:space="preserve"> Sony KD-65XD7504 </t>
  </si>
  <si>
    <t xml:space="preserve"> Sony KD-55XE9305 </t>
  </si>
  <si>
    <t xml:space="preserve"> Sony KD-55XE9005 </t>
  </si>
  <si>
    <t xml:space="preserve"> Samsung UE78KS9500 </t>
  </si>
  <si>
    <t xml:space="preserve"> Samsung UE65KU6500 </t>
  </si>
  <si>
    <t xml:space="preserve"> Samsung UE49KU6510 </t>
  </si>
  <si>
    <t xml:space="preserve"> Salora 49LED9112CSW </t>
  </si>
  <si>
    <t xml:space="preserve"> Salora 32LED9100C </t>
  </si>
  <si>
    <t xml:space="preserve"> Philips 65PUS7601 - Ambilight </t>
  </si>
  <si>
    <t xml:space="preserve"> Philips 55POS901F </t>
  </si>
  <si>
    <t xml:space="preserve"> Panasonic TX-65DXW904 </t>
  </si>
  <si>
    <t xml:space="preserve"> Panasonic TX-65DX780E </t>
  </si>
  <si>
    <t xml:space="preserve"> Panasonic TX-58DXW904 </t>
  </si>
  <si>
    <t xml:space="preserve"> Panasonic TX-58DXW804 </t>
  </si>
  <si>
    <t xml:space="preserve"> Panasonic TX-58DXW704 </t>
  </si>
  <si>
    <t xml:space="preserve"> Panasonic TX-58DX800E </t>
  </si>
  <si>
    <t xml:space="preserve"> Panasonic TX-58DX700F </t>
  </si>
  <si>
    <t xml:space="preserve"> Panasonic TX-55DXW604 </t>
  </si>
  <si>
    <t xml:space="preserve"> Panasonic TX-55DX600E </t>
  </si>
  <si>
    <t xml:space="preserve"> Panasonic TX-55DS500E </t>
  </si>
  <si>
    <t xml:space="preserve"> Panasonic TX-50DS630E </t>
  </si>
  <si>
    <t xml:space="preserve"> Panasonic TX-49DX650E </t>
  </si>
  <si>
    <t xml:space="preserve"> LG OLED65G6V </t>
  </si>
  <si>
    <t xml:space="preserve"> LG OLED65E6V </t>
  </si>
  <si>
    <t xml:space="preserve"> LG OLED65B6V </t>
  </si>
  <si>
    <t xml:space="preserve"> LG 86UH955V </t>
  </si>
  <si>
    <t xml:space="preserve"> LG 55EG910V - OLED </t>
  </si>
  <si>
    <t xml:space="preserve"> Humax Pure Vision UHD-04916 </t>
  </si>
  <si>
    <t xml:space="preserve"> Humax Pure Vision UHD-04316 </t>
  </si>
  <si>
    <t xml:space="preserve"> Hitachi 49HBT62 </t>
  </si>
  <si>
    <t xml:space="preserve"> Hitachi 40HB6T62 </t>
  </si>
  <si>
    <t xml:space="preserve"> Optoma HD142X </t>
  </si>
  <si>
    <t>Optoma</t>
  </si>
  <si>
    <t xml:space="preserve"> Philips PicoPix 3414 </t>
  </si>
  <si>
    <t xml:space="preserve"> BenQ TW529 </t>
  </si>
  <si>
    <t>BenQ</t>
  </si>
  <si>
    <t xml:space="preserve"> Epson EB-U04 </t>
  </si>
  <si>
    <t>Epson</t>
  </si>
  <si>
    <t xml:space="preserve"> Salora 58BHD2500 </t>
  </si>
  <si>
    <t xml:space="preserve"> Philips PicoPix 4935 </t>
  </si>
  <si>
    <t xml:space="preserve"> Acer P1500 </t>
  </si>
  <si>
    <t xml:space="preserve"> Epson EB-S04 </t>
  </si>
  <si>
    <t xml:space="preserve"> Optoma HD27 </t>
  </si>
  <si>
    <t xml:space="preserve"> Optoma GT1080e </t>
  </si>
  <si>
    <t xml:space="preserve"> Optoma H183X </t>
  </si>
  <si>
    <t xml:space="preserve"> Optoma DH400 </t>
  </si>
  <si>
    <t xml:space="preserve"> BenQ MH741 </t>
  </si>
  <si>
    <t xml:space="preserve"> Epson EH-TW5300 </t>
  </si>
  <si>
    <t xml:space="preserve"> Epson EB-W31 </t>
  </si>
  <si>
    <t xml:space="preserve"> Optoma GT1070Xe </t>
  </si>
  <si>
    <t xml:space="preserve"> Philips PicoPix 4010 </t>
  </si>
  <si>
    <t xml:space="preserve"> LG PF1000U </t>
  </si>
  <si>
    <t xml:space="preserve"> Acer P1185 </t>
  </si>
  <si>
    <t xml:space="preserve"> Acer P5515 </t>
  </si>
  <si>
    <t xml:space="preserve"> Philips PicoPix 4835 </t>
  </si>
  <si>
    <t xml:space="preserve"> BenQ MS527 </t>
  </si>
  <si>
    <t xml:space="preserve"> Epson EH-TW5350 </t>
  </si>
  <si>
    <t xml:space="preserve"> LG PH150G </t>
  </si>
  <si>
    <t xml:space="preserve"> Epson EH-TW6700 </t>
  </si>
  <si>
    <t xml:space="preserve"> BenQ TH683 </t>
  </si>
  <si>
    <t xml:space="preserve"> Philips PicoPix 3417W </t>
  </si>
  <si>
    <t xml:space="preserve"> Optoma ML750e </t>
  </si>
  <si>
    <t xml:space="preserve"> Optoma DH1017 </t>
  </si>
  <si>
    <t xml:space="preserve"> Epson EH-TW570 </t>
  </si>
  <si>
    <t xml:space="preserve"> Ricoh PJ X2240 </t>
  </si>
  <si>
    <t>Ricoh</t>
  </si>
  <si>
    <t xml:space="preserve"> LG PF1500G </t>
  </si>
  <si>
    <t xml:space="preserve"> Rif6 Cube </t>
  </si>
  <si>
    <t>Rif6</t>
  </si>
  <si>
    <t xml:space="preserve"> Optoma EH400 </t>
  </si>
  <si>
    <t xml:space="preserve"> BenQ W2000 </t>
  </si>
  <si>
    <t xml:space="preserve"> Optoma W402 </t>
  </si>
  <si>
    <t xml:space="preserve"> Optoma W340 </t>
  </si>
  <si>
    <t xml:space="preserve"> Optoma HD151X </t>
  </si>
  <si>
    <t xml:space="preserve"> LG PH450UG </t>
  </si>
  <si>
    <t xml:space="preserve"> BenQ W1070+ </t>
  </si>
  <si>
    <t xml:space="preserve"> BenQ W1070 </t>
  </si>
  <si>
    <t xml:space="preserve"> BenQ TH670 </t>
  </si>
  <si>
    <t xml:space="preserve"> Optoma GT5000 </t>
  </si>
  <si>
    <t xml:space="preserve"> Epson EB-W04 </t>
  </si>
  <si>
    <t xml:space="preserve"> BenQ W1080ST+ </t>
  </si>
  <si>
    <t xml:space="preserve"> Optoma GT760 </t>
  </si>
  <si>
    <t xml:space="preserve"> LG PW1000G </t>
  </si>
  <si>
    <t xml:space="preserve"> Epson EB-U32 </t>
  </si>
  <si>
    <t xml:space="preserve"> BenQ W1110 </t>
  </si>
  <si>
    <t xml:space="preserve"> BenQ W1090 </t>
  </si>
  <si>
    <t xml:space="preserve"> Optoma ML750ST </t>
  </si>
  <si>
    <t xml:space="preserve"> Optoma HD36 </t>
  </si>
  <si>
    <t xml:space="preserve"> Beam Labs Beam </t>
  </si>
  <si>
    <t>Beam</t>
  </si>
  <si>
    <t xml:space="preserve"> Salora 50BHD2000 </t>
  </si>
  <si>
    <t xml:space="preserve"> Optoma W400 </t>
  </si>
  <si>
    <t xml:space="preserve"> Optoma W330 </t>
  </si>
  <si>
    <t xml:space="preserve"> Optoma DH1009i </t>
  </si>
  <si>
    <t xml:space="preserve"> LG PW1500G </t>
  </si>
  <si>
    <t xml:space="preserve"> Epson EH-TW5210 </t>
  </si>
  <si>
    <t xml:space="preserve"> BenQ TH530 </t>
  </si>
  <si>
    <t xml:space="preserve"> Acer K135i </t>
  </si>
  <si>
    <t xml:space="preserve"> Acer C120 </t>
  </si>
  <si>
    <t xml:space="preserve"> Optoma H114 </t>
  </si>
  <si>
    <t xml:space="preserve"> Acer C205 </t>
  </si>
  <si>
    <t xml:space="preserve"> Philips PicoPix 4350 </t>
  </si>
  <si>
    <t xml:space="preserve"> Optoma W341 </t>
  </si>
  <si>
    <t xml:space="preserve"> LG PV150G </t>
  </si>
  <si>
    <t xml:space="preserve"> Epson EB-1960 </t>
  </si>
  <si>
    <t xml:space="preserve"> BenQ MX528 </t>
  </si>
  <si>
    <t xml:space="preserve"> BenQ TH682ST </t>
  </si>
  <si>
    <t xml:space="preserve"> Optoma W305ST </t>
  </si>
  <si>
    <t xml:space="preserve"> LG PH550G </t>
  </si>
  <si>
    <t xml:space="preserve"> JVC DLA-X5000 Wit </t>
  </si>
  <si>
    <t>JVC</t>
  </si>
  <si>
    <t xml:space="preserve"> BenQ MX631ST </t>
  </si>
  <si>
    <t xml:space="preserve"> BenQ MW632ST </t>
  </si>
  <si>
    <t xml:space="preserve"> BenQ MH856UST </t>
  </si>
  <si>
    <t xml:space="preserve"> Optoma X340 </t>
  </si>
  <si>
    <t xml:space="preserve"> Optoma W344 </t>
  </si>
  <si>
    <t xml:space="preserve"> Optoma W331 </t>
  </si>
  <si>
    <t xml:space="preserve"> Optoma S331 </t>
  </si>
  <si>
    <t xml:space="preserve"> Optoma HD28DSE </t>
  </si>
  <si>
    <t xml:space="preserve"> Optoma HD161X </t>
  </si>
  <si>
    <t xml:space="preserve"> Optoma HD140X </t>
  </si>
  <si>
    <t xml:space="preserve"> Optoma EH341 </t>
  </si>
  <si>
    <t xml:space="preserve"> Optoma EH330 </t>
  </si>
  <si>
    <t xml:space="preserve"> Optoma EH200ST </t>
  </si>
  <si>
    <t xml:space="preserve"> Optoma DH1020 </t>
  </si>
  <si>
    <t xml:space="preserve"> JVC LX-WX50 </t>
  </si>
  <si>
    <t xml:space="preserve"> JVC LX-FH50 </t>
  </si>
  <si>
    <t xml:space="preserve"> JVC DLA-X7500 Zwart </t>
  </si>
  <si>
    <t xml:space="preserve"> JVC DLA-X5500 Zwart </t>
  </si>
  <si>
    <t xml:space="preserve"> JVC DLA-X5500 Wit </t>
  </si>
  <si>
    <t xml:space="preserve"> Epson EB-W29 </t>
  </si>
  <si>
    <t xml:space="preserve"> Epson EB-S27 </t>
  </si>
  <si>
    <t xml:space="preserve"> BenQ W2000W </t>
  </si>
  <si>
    <t xml:space="preserve"> BenQ W1210ST </t>
  </si>
  <si>
    <t xml:space="preserve"> BenQ MX819ST </t>
  </si>
  <si>
    <t xml:space="preserve"> Acer P6600 </t>
  </si>
  <si>
    <t xml:space="preserve"> Acer H7550ST </t>
  </si>
  <si>
    <t xml:space="preserve"> Acer H7550BD </t>
  </si>
  <si>
    <t xml:space="preserve"> Acer H6518BD </t>
  </si>
  <si>
    <t xml:space="preserve"> Epson EB-X27 </t>
  </si>
  <si>
    <t xml:space="preserve"> JBL Charge 2 Plus Zwart </t>
  </si>
  <si>
    <t>JBL</t>
  </si>
  <si>
    <t xml:space="preserve"> SONOS PLAY:1 Wit </t>
  </si>
  <si>
    <t>SONOS</t>
  </si>
  <si>
    <t xml:space="preserve"> JBL Charge 3 Squad Special Edition </t>
  </si>
  <si>
    <t xml:space="preserve"> JBL Go Zwart </t>
  </si>
  <si>
    <t xml:space="preserve"> SONOS PLAY:1 Zwart </t>
  </si>
  <si>
    <t xml:space="preserve"> JBL Flip 3 Black Edition </t>
  </si>
  <si>
    <t xml:space="preserve"> Caliber HPG407BT </t>
  </si>
  <si>
    <t>Caliber</t>
  </si>
  <si>
    <t xml:space="preserve"> UE BOOM 2 Zwart </t>
  </si>
  <si>
    <t>UE</t>
  </si>
  <si>
    <t xml:space="preserve"> JBL Charge 3 Zwart </t>
  </si>
  <si>
    <t xml:space="preserve"> House of Marley Get Together Grijs </t>
  </si>
  <si>
    <t>House</t>
  </si>
  <si>
    <t xml:space="preserve"> JBL Go Mintgroen </t>
  </si>
  <si>
    <t xml:space="preserve"> JBL Flip 3 Zwart </t>
  </si>
  <si>
    <t xml:space="preserve"> Fresh 'n Rebel Rockbox Brick Fabriq Edition Black Limited Edition </t>
  </si>
  <si>
    <t>Fresh</t>
  </si>
  <si>
    <t xml:space="preserve"> Bose SoundLink Mini II Zwart </t>
  </si>
  <si>
    <t>Bose</t>
  </si>
  <si>
    <t xml:space="preserve"> iDance Audio Sing Cube BC100 Wit </t>
  </si>
  <si>
    <t>iDance</t>
  </si>
  <si>
    <t xml:space="preserve"> JBL Go Grijs </t>
  </si>
  <si>
    <t xml:space="preserve"> JBL Xtreme Zwart </t>
  </si>
  <si>
    <t xml:space="preserve"> SONOS PLAY:3 Wit </t>
  </si>
  <si>
    <t xml:space="preserve"> UE MEGABOOM Zwart </t>
  </si>
  <si>
    <t xml:space="preserve"> SONOS PLAY:5 Wit </t>
  </si>
  <si>
    <t xml:space="preserve"> Bose SoundLink III </t>
  </si>
  <si>
    <t xml:space="preserve"> JBL Go Blauw </t>
  </si>
  <si>
    <t xml:space="preserve"> ION Block Rocker 2016 </t>
  </si>
  <si>
    <t>ION</t>
  </si>
  <si>
    <t xml:space="preserve"> Bose SoundLink Mini II Zilver </t>
  </si>
  <si>
    <t xml:space="preserve"> Nikkei Bigboxx </t>
  </si>
  <si>
    <t>Nikkei</t>
  </si>
  <si>
    <t xml:space="preserve"> JBL Clip 2 Zwart </t>
  </si>
  <si>
    <t xml:space="preserve"> Bose SoundTouch 20 III Zwart </t>
  </si>
  <si>
    <t xml:space="preserve"> Bose SoundTouch 10 Zwart </t>
  </si>
  <si>
    <t xml:space="preserve"> SONOS PLAY:5 Zwart </t>
  </si>
  <si>
    <t xml:space="preserve"> Philips BT6000 Zwart </t>
  </si>
  <si>
    <t xml:space="preserve"> JBL Go Rood </t>
  </si>
  <si>
    <t xml:space="preserve"> UE ROLL 2 Zwart </t>
  </si>
  <si>
    <t xml:space="preserve"> Samsung R1 WAM1500 </t>
  </si>
  <si>
    <t xml:space="preserve"> UE BOOM 2 Rood </t>
  </si>
  <si>
    <t xml:space="preserve"> Marshall Kilburn Zwart </t>
  </si>
  <si>
    <t>Marshall</t>
  </si>
  <si>
    <t xml:space="preserve"> JBL Flip 3 Squad Special Edition </t>
  </si>
  <si>
    <t xml:space="preserve"> HEOS 1 HS2 Duo Pack Zwart </t>
  </si>
  <si>
    <t>HEOS</t>
  </si>
  <si>
    <t xml:space="preserve"> UE BOOM 2 Blauw </t>
  </si>
  <si>
    <t xml:space="preserve"> JBL Flip 3 Turquoise </t>
  </si>
  <si>
    <t xml:space="preserve"> JBL Flip 3 Rood </t>
  </si>
  <si>
    <t xml:space="preserve"> UE MEGABOOM Blauw </t>
  </si>
  <si>
    <t xml:space="preserve"> UE BOOM 2 Wit </t>
  </si>
  <si>
    <t xml:space="preserve"> Fresh 'n Rebel Rockbox Brick Fabriq Edition Zwart </t>
  </si>
  <si>
    <t xml:space="preserve"> iDance Audio Sing Cube BC100 Roze </t>
  </si>
  <si>
    <t xml:space="preserve"> JBL Flip 3 Grijs </t>
  </si>
  <si>
    <t xml:space="preserve"> JBL Go Oranje </t>
  </si>
  <si>
    <t xml:space="preserve"> Bose SoundTouch 30 III Zwart </t>
  </si>
  <si>
    <t xml:space="preserve"> JBL Go Roze </t>
  </si>
  <si>
    <t xml:space="preserve"> JBL Flip 3 Blauw </t>
  </si>
  <si>
    <t xml:space="preserve"> Samsung R3 WAM3501 </t>
  </si>
  <si>
    <t xml:space="preserve"> Philips BT110B </t>
  </si>
  <si>
    <t xml:space="preserve"> JBL Charge 3 Grijs </t>
  </si>
  <si>
    <t xml:space="preserve"> Bose SoundTouch 20 III Wit </t>
  </si>
  <si>
    <t xml:space="preserve"> Trust Urban Deci Blauw </t>
  </si>
  <si>
    <t>Trust</t>
  </si>
  <si>
    <t xml:space="preserve"> JBL Pulse 2 Zwart </t>
  </si>
  <si>
    <t xml:space="preserve"> Jabra Solemate zwart </t>
  </si>
  <si>
    <t>Jabra</t>
  </si>
  <si>
    <t xml:space="preserve"> Bose SoundLink Colour Zwart </t>
  </si>
  <si>
    <t xml:space="preserve"> Philips SD700B </t>
  </si>
  <si>
    <t xml:space="preserve"> ION Block Party Live </t>
  </si>
  <si>
    <t xml:space="preserve"> Trust Urban Deci Oranje </t>
  </si>
  <si>
    <t xml:space="preserve"> Samsung R3 WAM3500 </t>
  </si>
  <si>
    <t xml:space="preserve"> Libratone Zipp Donkergrijs </t>
  </si>
  <si>
    <t>Libratone</t>
  </si>
  <si>
    <t xml:space="preserve"> Philips BT2200B </t>
  </si>
  <si>
    <t xml:space="preserve"> Caliber HPG507BT </t>
  </si>
  <si>
    <t xml:space="preserve"> Sony SRS-XB3 Zwart </t>
  </si>
  <si>
    <t xml:space="preserve"> JBL Clip 2 Squad </t>
  </si>
  <si>
    <t xml:space="preserve"> Bose SoundTouch 10 Wit </t>
  </si>
  <si>
    <t xml:space="preserve"> Fresh 'n Rebel Rockbox Brick Fabriq Edition Mintgroen </t>
  </si>
  <si>
    <t xml:space="preserve"> Veho 360 Mode Retro </t>
  </si>
  <si>
    <t>Veho</t>
  </si>
  <si>
    <t xml:space="preserve"> UE ROLL 2 Paars </t>
  </si>
  <si>
    <t xml:space="preserve"> Samsung R1 WAM1501 </t>
  </si>
  <si>
    <t xml:space="preserve"> JBL Charge 3 Blauw </t>
  </si>
  <si>
    <t xml:space="preserve"> Yamaha WX-010 MusicCast Zwart </t>
  </si>
  <si>
    <t>Yamaha</t>
  </si>
  <si>
    <t xml:space="preserve"> SONOS PLAY:3 Zwart </t>
  </si>
  <si>
    <t xml:space="preserve"> Libratone Zipp Mini Turquoise </t>
  </si>
  <si>
    <t xml:space="preserve"> Harman Kardon Aura Studio </t>
  </si>
  <si>
    <t>Harman</t>
  </si>
  <si>
    <t xml:space="preserve"> Yamaha WX-010 MusicCast Wit </t>
  </si>
  <si>
    <t xml:space="preserve"> Libratone Zipp Mini Donkergrijs </t>
  </si>
  <si>
    <t xml:space="preserve"> Harman Kardon Onyx Mini Zwart </t>
  </si>
  <si>
    <t xml:space="preserve"> UE BOOM 2 Groen </t>
  </si>
  <si>
    <t xml:space="preserve"> JBL Xtreme Squad Special Edition </t>
  </si>
  <si>
    <t xml:space="preserve"> JBL Go Geel </t>
  </si>
  <si>
    <t xml:space="preserve"> UE ROLL 2 Blauw </t>
  </si>
  <si>
    <t xml:space="preserve"> Caliber HPG415BT Grijs </t>
  </si>
  <si>
    <t xml:space="preserve"> Bose SoundTouch 10 Duo Pack Zwart </t>
  </si>
  <si>
    <t xml:space="preserve"> Philips Shoqbox SB300 </t>
  </si>
  <si>
    <t xml:space="preserve"> Marshall Woburn Zwart </t>
  </si>
  <si>
    <t xml:space="preserve"> Marshall Kilburn Creme </t>
  </si>
  <si>
    <t xml:space="preserve"> Libratone Zipp Turquoise </t>
  </si>
  <si>
    <t xml:space="preserve"> Libratone Zipp Lichtgrijs </t>
  </si>
  <si>
    <t xml:space="preserve"> JBL Charge 3 Rood </t>
  </si>
  <si>
    <t xml:space="preserve"> ION Plunge </t>
  </si>
  <si>
    <t xml:space="preserve"> Idance Audio Mini Cube 3 CM-3 Zwart </t>
  </si>
  <si>
    <t>Idance</t>
  </si>
  <si>
    <t xml:space="preserve"> HEOS 5 HS2 Zwart </t>
  </si>
  <si>
    <t xml:space="preserve"> HEOS 1 HS2 Duo Pack Wit </t>
  </si>
  <si>
    <t xml:space="preserve"> Fresh 'n Rebel Rockbox Cube Fabriq Edition Zwart </t>
  </si>
  <si>
    <t xml:space="preserve"> Libratone Zipp Rood </t>
  </si>
  <si>
    <t xml:space="preserve"> JBL Clip 2 Turquoise </t>
  </si>
  <si>
    <t xml:space="preserve"> JAM Heavy Metal </t>
  </si>
  <si>
    <t>JAM</t>
  </si>
  <si>
    <t xml:space="preserve"> JBL Xtreme Blauw </t>
  </si>
  <si>
    <t xml:space="preserve"> House of Marley Get Together Denim </t>
  </si>
  <si>
    <t xml:space="preserve"> Trust Urban Yzo Oranje </t>
  </si>
  <si>
    <t xml:space="preserve"> Samsung R6 WAM6500 </t>
  </si>
  <si>
    <t xml:space="preserve"> JBL Charge 3 Turquoise </t>
  </si>
  <si>
    <t xml:space="preserve"> JAMOJI Winking tongue out </t>
  </si>
  <si>
    <t>JAMOJI</t>
  </si>
  <si>
    <t xml:space="preserve"> ION Cornerstone </t>
  </si>
  <si>
    <t xml:space="preserve"> HEOS 3 HS2 Wit </t>
  </si>
  <si>
    <t xml:space="preserve"> Caliber HPG510BT Zwart </t>
  </si>
  <si>
    <t xml:space="preserve"> JBL Clip 2 Blauw </t>
  </si>
  <si>
    <t xml:space="preserve"> iDance Audio Mini Blaster BM-1 Wit </t>
  </si>
  <si>
    <t xml:space="preserve"> Harman Kardon Go+Play Zwart </t>
  </si>
  <si>
    <t xml:space="preserve"> Sony SRS-X11 Zwart </t>
  </si>
  <si>
    <t xml:space="preserve"> Philips SD700A </t>
  </si>
  <si>
    <t xml:space="preserve"> Philips izzy BM5 Zwart </t>
  </si>
  <si>
    <t xml:space="preserve"> House of Marley Get Together Blauw </t>
  </si>
  <si>
    <t xml:space="preserve"> Hercules WAE Outdoor 04Plus Blauw </t>
  </si>
  <si>
    <t>Hercules</t>
  </si>
  <si>
    <t xml:space="preserve"> Fugoo Sport </t>
  </si>
  <si>
    <t>Fugoo</t>
  </si>
  <si>
    <t xml:space="preserve"> Caliber HPG415BT Zwart </t>
  </si>
  <si>
    <t xml:space="preserve"> Bose SoundLink Colour Wit </t>
  </si>
  <si>
    <t xml:space="preserve"> UE MEGABOOM Rood </t>
  </si>
  <si>
    <t xml:space="preserve"> UE MEGABOOM Paars </t>
  </si>
  <si>
    <t xml:space="preserve"> Sony SRS-X99 </t>
  </si>
  <si>
    <t xml:space="preserve"> Samsung R5 WAM5500 </t>
  </si>
  <si>
    <t xml:space="preserve"> Philips izzy BM5 + BM50 </t>
  </si>
  <si>
    <t xml:space="preserve"> Libratone Zipp Mini Rood </t>
  </si>
  <si>
    <t xml:space="preserve"> JBL Flip 4 Zwart </t>
  </si>
  <si>
    <t xml:space="preserve"> Fresh 'n Rebel Rockbox Fold Fabriq Edition Blauw </t>
  </si>
  <si>
    <t xml:space="preserve"> Dali Katch Blauw </t>
  </si>
  <si>
    <t>Dali</t>
  </si>
  <si>
    <t xml:space="preserve"> Bang &amp; Olufsen BeoPlay A1 Groen </t>
  </si>
  <si>
    <t>Bang</t>
  </si>
  <si>
    <t xml:space="preserve"> Bang &amp; Olufsen Beolit 15 Zwart </t>
  </si>
  <si>
    <t>Maxwell</t>
  </si>
  <si>
    <t xml:space="preserve">    Een dialoogschermp (Draaitabelvelden) komt tevoorschijn met de namen van de kolommen van de tabel met gegevens.</t>
  </si>
  <si>
    <r>
      <t xml:space="preserve">1. Klik in tabel 1 (H17) Slicer maken - </t>
    </r>
    <r>
      <rPr>
        <b/>
        <sz val="12"/>
        <rFont val="Calibri"/>
        <family val="2"/>
      </rPr>
      <t>Analyseren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Slicer invoegen </t>
    </r>
    <r>
      <rPr>
        <sz val="12"/>
        <rFont val="Calibri"/>
        <family val="2"/>
      </rPr>
      <t xml:space="preserve">- kies </t>
    </r>
    <r>
      <rPr>
        <i/>
        <sz val="12"/>
        <rFont val="Calibri"/>
        <family val="2"/>
      </rPr>
      <t>Verkoper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</si>
  <si>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de slicer - verkoper  Bertha en Ria (</t>
    </r>
    <r>
      <rPr>
        <i/>
        <sz val="12"/>
        <rFont val="Calibri"/>
        <family val="2"/>
      </rPr>
      <t>klik met ctrl ingedrukt Bertha en Ria aan</t>
    </r>
    <r>
      <rPr>
        <sz val="12"/>
        <rFont val="Calibri"/>
        <family val="2"/>
      </rPr>
      <t>) -</t>
    </r>
    <r>
      <rPr>
        <i/>
        <sz val="12"/>
        <rFont val="Calibri"/>
        <family val="2"/>
      </rPr>
      <t xml:space="preserve"> zo kunnen ook draaitabellen worden vergeleken</t>
    </r>
  </si>
  <si>
    <t>Grafieken maken om deze te kunnen vergelijken</t>
  </si>
  <si>
    <r>
      <t xml:space="preserve">5. </t>
    </r>
    <r>
      <rPr>
        <b/>
        <sz val="12"/>
        <rFont val="Calibri"/>
        <family val="2"/>
      </rPr>
      <t>Maak</t>
    </r>
    <r>
      <rPr>
        <sz val="12"/>
        <rFont val="Calibri"/>
        <family val="2"/>
      </rPr>
      <t xml:space="preserve"> van de draaitabel Bertha en Ria een grafiek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hele </t>
    </r>
    <r>
      <rPr>
        <b/>
        <sz val="12"/>
        <rFont val="Calibri"/>
        <family val="2"/>
      </rPr>
      <t>tabel</t>
    </r>
    <r>
      <rPr>
        <sz val="12"/>
        <rFont val="Calibri"/>
        <family val="2"/>
      </rPr>
      <t xml:space="preserve"> </t>
    </r>
    <r>
      <rPr>
        <u/>
        <sz val="12"/>
        <rFont val="Calibri"/>
        <family val="2"/>
      </rPr>
      <t>zonder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kop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eindtotaal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via</t>
    </r>
    <r>
      <rPr>
        <b/>
        <sz val="12"/>
        <rFont val="Calibri"/>
        <family val="2"/>
      </rPr>
      <t xml:space="preserve"> Invoegen - Grafiek</t>
    </r>
    <r>
      <rPr>
        <sz val="12"/>
        <rFont val="Calibri"/>
        <family val="2"/>
      </rPr>
      <t xml:space="preserve"> (dit wordt automatisch een draaigrafiek)</t>
    </r>
  </si>
  <si>
    <r>
      <t xml:space="preserve">6. </t>
    </r>
    <r>
      <rPr>
        <b/>
        <sz val="12"/>
        <rFont val="Calibri"/>
        <family val="2"/>
      </rPr>
      <t>Maak</t>
    </r>
    <r>
      <rPr>
        <sz val="12"/>
        <rFont val="Calibri"/>
        <family val="2"/>
      </rPr>
      <t xml:space="preserve"> van de omzet van Peter en Rob een draaigrafiek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hele </t>
    </r>
    <r>
      <rPr>
        <b/>
        <sz val="12"/>
        <rFont val="Calibri"/>
        <family val="2"/>
      </rPr>
      <t>tabel</t>
    </r>
    <r>
      <rPr>
        <sz val="12"/>
        <rFont val="Calibri"/>
        <family val="2"/>
      </rPr>
      <t xml:space="preserve"> </t>
    </r>
    <r>
      <rPr>
        <u/>
        <sz val="12"/>
        <rFont val="Calibri"/>
        <family val="2"/>
      </rPr>
      <t>zonder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kop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eindtotaal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Draaigrafiek</t>
    </r>
  </si>
  <si>
    <r>
      <t xml:space="preserve">7. </t>
    </r>
    <r>
      <rPr>
        <b/>
        <sz val="12"/>
        <rFont val="Calibri"/>
        <family val="2"/>
      </rPr>
      <t>Slicer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van Groep en Verkoper op blad </t>
    </r>
    <r>
      <rPr>
        <i/>
        <sz val="12"/>
        <rFont val="Calibri"/>
        <family val="2"/>
      </rPr>
      <t>Grafieken vergelijken</t>
    </r>
    <r>
      <rPr>
        <sz val="12"/>
        <rFont val="Calibri"/>
        <family val="2"/>
      </rPr>
      <t xml:space="preserve"> - filter op </t>
    </r>
    <r>
      <rPr>
        <b/>
        <sz val="12"/>
        <rFont val="Calibri"/>
        <family val="2"/>
      </rPr>
      <t>Groep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Electro</t>
    </r>
    <r>
      <rPr>
        <sz val="12"/>
        <rFont val="Calibri"/>
        <family val="2"/>
      </rPr>
      <t xml:space="preserve"> en Klaas en Piet om deze te vergelijken</t>
    </r>
  </si>
  <si>
    <t>Er is nu een goede vergelijking mogelijk met de tabellen en grafieken</t>
  </si>
  <si>
    <t>Verkoper</t>
  </si>
  <si>
    <t>Groep</t>
  </si>
  <si>
    <t>Datum</t>
  </si>
  <si>
    <t>Voorbeeld tabellen en grafieken</t>
  </si>
  <si>
    <t>Bertha</t>
  </si>
  <si>
    <t>Assen</t>
  </si>
  <si>
    <t>Electro</t>
  </si>
  <si>
    <t>(Alle)</t>
  </si>
  <si>
    <t xml:space="preserve">Slicer invoegen via </t>
  </si>
  <si>
    <t>Klaas</t>
  </si>
  <si>
    <t>Hulpmiddelen - Analyseren</t>
  </si>
  <si>
    <t>Peter</t>
  </si>
  <si>
    <t>Som van Omzet</t>
  </si>
  <si>
    <t>TV</t>
  </si>
  <si>
    <t>Rob</t>
  </si>
  <si>
    <t>Truus</t>
  </si>
  <si>
    <t>GSM</t>
  </si>
  <si>
    <t>Weert</t>
  </si>
  <si>
    <t>Totaal Peter</t>
  </si>
  <si>
    <t>Ria</t>
  </si>
  <si>
    <t>Totaal Rob</t>
  </si>
  <si>
    <t>RANG.GELIJK functie Rangschikt de hoogste of laagste tijd.</t>
  </si>
  <si>
    <r>
      <t>ALS.FOUT(</t>
    </r>
    <r>
      <rPr>
        <i/>
        <sz val="9"/>
        <color theme="1"/>
        <rFont val="Calibri"/>
        <family val="2"/>
        <scheme val="minor"/>
      </rPr>
      <t>achter laatste haakje</t>
    </r>
    <r>
      <rPr>
        <sz val="11"/>
        <color theme="1"/>
        <rFont val="Calibri"/>
        <family val="2"/>
        <scheme val="minor"/>
      </rPr>
      <t>; "")</t>
    </r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</si>
  <si>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waar de formules - interval - aantallen moeten komen (K15 t/m K20)</t>
    </r>
  </si>
  <si>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op </t>
    </r>
    <r>
      <rPr>
        <b/>
        <sz val="12"/>
        <rFont val="Calibri"/>
        <family val="2"/>
        <scheme val="minor"/>
      </rPr>
      <t xml:space="preserve">Functie invoegen </t>
    </r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</si>
  <si>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in het  venster </t>
    </r>
    <r>
      <rPr>
        <i/>
        <sz val="12"/>
        <rFont val="Calibri"/>
        <family val="2"/>
        <scheme val="minor"/>
      </rPr>
      <t xml:space="preserve">gegevensmatrix - </t>
    </r>
    <r>
      <rPr>
        <sz val="12"/>
        <rFont val="Calibri"/>
        <family val="2"/>
        <scheme val="minor"/>
      </rPr>
      <t>B15:G20 (alle lottogetallen)</t>
    </r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</si>
  <si>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in het venster </t>
    </r>
    <r>
      <rPr>
        <i/>
        <sz val="12"/>
        <rFont val="Calibri"/>
        <family val="2"/>
        <scheme val="minor"/>
      </rPr>
      <t>Interval_verw</t>
    </r>
    <r>
      <rPr>
        <sz val="12"/>
        <rFont val="Calibri"/>
        <family val="2"/>
        <scheme val="minor"/>
      </rPr>
      <t xml:space="preserve"> - I15:I20 (alle intervals) </t>
    </r>
    <r>
      <rPr>
        <b/>
        <sz val="12"/>
        <rFont val="Calibri"/>
        <family val="2"/>
        <scheme val="minor"/>
      </rPr>
      <t>niet</t>
    </r>
    <r>
      <rPr>
        <sz val="12"/>
        <rFont val="Calibri"/>
        <family val="2"/>
        <scheme val="minor"/>
      </rPr>
      <t xml:space="preserve"> op OK drukken</t>
    </r>
  </si>
  <si>
    <r>
      <rPr>
        <b/>
        <sz val="12"/>
        <rFont val="Calibri"/>
        <family val="2"/>
        <scheme val="minor"/>
      </rPr>
      <t>Sluit</t>
    </r>
    <r>
      <rPr>
        <sz val="12"/>
        <rFont val="Calibri"/>
        <family val="2"/>
        <scheme val="minor"/>
      </rPr>
      <t xml:space="preserve"> de functie af als </t>
    </r>
    <r>
      <rPr>
        <i/>
        <sz val="12"/>
        <rFont val="Calibri"/>
        <family val="2"/>
        <scheme val="minor"/>
      </rPr>
      <t>Matrixformule</t>
    </r>
    <r>
      <rPr>
        <sz val="12"/>
        <rFont val="Calibri"/>
        <family val="2"/>
        <scheme val="minor"/>
      </rPr>
      <t xml:space="preserve"> met "Shift+ctrl+Enter" (aantal tientallen wordt nu weergegeven)</t>
    </r>
  </si>
  <si>
    <t>Draaitabellen maken en opmaken met Celeigenschappen en Voorwaardelijke opmaak</t>
  </si>
  <si>
    <t>Sorteren ineen draaitabel  en werken met Voorwaardelijke opmaak</t>
  </si>
  <si>
    <t>Winst per merk</t>
  </si>
  <si>
    <t>Winst per merk en bouwjaar</t>
  </si>
  <si>
    <t>Som van winst</t>
  </si>
  <si>
    <t>AUSTIN</t>
  </si>
  <si>
    <t>BMW</t>
  </si>
  <si>
    <t>DAIHATSU</t>
  </si>
  <si>
    <t>FORD</t>
  </si>
  <si>
    <t>MERCEDES</t>
  </si>
  <si>
    <t>NISSAN</t>
  </si>
  <si>
    <t>OPEL</t>
  </si>
  <si>
    <t>SUZUKI</t>
  </si>
  <si>
    <t>VOLKSWAGEN</t>
  </si>
  <si>
    <t>Bouwjaar</t>
  </si>
  <si>
    <t>Merken</t>
  </si>
  <si>
    <t>Kolomlabels</t>
  </si>
  <si>
    <t>Model</t>
  </si>
  <si>
    <t>kleur</t>
  </si>
  <si>
    <t>motor</t>
  </si>
  <si>
    <t>verkoop</t>
  </si>
  <si>
    <t>korting</t>
  </si>
  <si>
    <t>inkoop</t>
  </si>
  <si>
    <t>winst</t>
  </si>
  <si>
    <t>bouwjaar</t>
  </si>
  <si>
    <t>GROEN</t>
  </si>
  <si>
    <t>450SL</t>
  </si>
  <si>
    <t>ZWART</t>
  </si>
  <si>
    <t>633I</t>
  </si>
  <si>
    <t>733I</t>
  </si>
  <si>
    <t>BLAUW</t>
  </si>
  <si>
    <t>ALLEGRO</t>
  </si>
  <si>
    <t>ROOD</t>
  </si>
  <si>
    <t>528E</t>
  </si>
  <si>
    <t>WIT</t>
  </si>
  <si>
    <t>ESCORT</t>
  </si>
  <si>
    <t>DIESEL</t>
  </si>
  <si>
    <t>GOLF</t>
  </si>
  <si>
    <t>CHERRY</t>
  </si>
  <si>
    <t>CRESSIDA</t>
  </si>
  <si>
    <t>KADETT</t>
  </si>
  <si>
    <t>OMEGA</t>
  </si>
  <si>
    <t>BLUEBIRD</t>
  </si>
  <si>
    <t>GRIJS</t>
  </si>
  <si>
    <t>LAUREL</t>
  </si>
  <si>
    <t>CHARADE</t>
  </si>
  <si>
    <t>BLUE</t>
  </si>
  <si>
    <t>MICRA</t>
  </si>
  <si>
    <t>Berekend veld van vakantiegeld toevoegen</t>
  </si>
  <si>
    <t>In onderstaande draaitabel gaan we 8% vakantiegeld berekenen en in een extra kolom toevoegen</t>
  </si>
  <si>
    <t>hier vakantiegeld</t>
  </si>
  <si>
    <t>WOONPLAATS</t>
  </si>
  <si>
    <t>Aerdenhout</t>
  </si>
  <si>
    <t>Antwerpen</t>
  </si>
  <si>
    <t>Den Haag</t>
  </si>
  <si>
    <t>Dordrecht</t>
  </si>
  <si>
    <t>Haarlem</t>
  </si>
  <si>
    <t>Heerlen</t>
  </si>
  <si>
    <t>Henksbroek</t>
  </si>
  <si>
    <t>horn</t>
  </si>
  <si>
    <t>Ijmuiden</t>
  </si>
  <si>
    <t>Leiden</t>
  </si>
  <si>
    <t>Poeldijk</t>
  </si>
  <si>
    <t>Spijkenisse</t>
  </si>
  <si>
    <t>Zeist</t>
  </si>
  <si>
    <t>Zwolle</t>
  </si>
  <si>
    <t>(leeg)</t>
  </si>
  <si>
    <t>ACHTERNAAM</t>
  </si>
  <si>
    <t>SALARIS</t>
  </si>
  <si>
    <t>GEHUWD</t>
  </si>
  <si>
    <t>ADRES</t>
  </si>
  <si>
    <t>FUNCTIE</t>
  </si>
  <si>
    <t>REISKOSTEN</t>
  </si>
  <si>
    <t>Kelders</t>
  </si>
  <si>
    <t>ja</t>
  </si>
  <si>
    <t>Ruysdaelkade 29</t>
  </si>
  <si>
    <t>Productiechef</t>
  </si>
  <si>
    <t>1e Helmersstraat 106</t>
  </si>
  <si>
    <t>Kuipers</t>
  </si>
  <si>
    <t>Vlet 18</t>
  </si>
  <si>
    <t>Huisman</t>
  </si>
  <si>
    <t>Heemskerklaan 1</t>
  </si>
  <si>
    <t>Inkoper</t>
  </si>
  <si>
    <t>Zanen</t>
  </si>
  <si>
    <t>p/a Langeland 47</t>
  </si>
  <si>
    <t>Woerden</t>
  </si>
  <si>
    <t>Koewei 33</t>
  </si>
  <si>
    <t>Rosenkamp</t>
  </si>
  <si>
    <t>Industrieweg 12 94</t>
  </si>
  <si>
    <t>Directie</t>
  </si>
  <si>
    <t>Bont</t>
  </si>
  <si>
    <t>Molenweide 2</t>
  </si>
  <si>
    <t>Kalf</t>
  </si>
  <si>
    <t>Wiboutstraat 148</t>
  </si>
  <si>
    <t>Medewerker</t>
  </si>
  <si>
    <t>Pothoven</t>
  </si>
  <si>
    <t>Weeresteinstraat 123</t>
  </si>
  <si>
    <t>Jol</t>
  </si>
  <si>
    <t>Kluisstraat 32</t>
  </si>
  <si>
    <t>Solinger</t>
  </si>
  <si>
    <t>Bankaplein 1a</t>
  </si>
  <si>
    <t>Financien</t>
  </si>
  <si>
    <t>Brandenburg</t>
  </si>
  <si>
    <t>Europalaan 65</t>
  </si>
  <si>
    <t>Muller</t>
  </si>
  <si>
    <t>Willingestraat 10</t>
  </si>
  <si>
    <t>Berg</t>
  </si>
  <si>
    <t>Vijzelstraat 32</t>
  </si>
  <si>
    <t>Wynsema</t>
  </si>
  <si>
    <t>A.J. Ernststraat 5</t>
  </si>
  <si>
    <t>Verheij</t>
  </si>
  <si>
    <t>Joh. Huizingalaan 261</t>
  </si>
  <si>
    <t>Administratie</t>
  </si>
  <si>
    <t>Claassen</t>
  </si>
  <si>
    <t>Stationsplein 242</t>
  </si>
  <si>
    <t>Frank</t>
  </si>
  <si>
    <t>Groenelaan 2</t>
  </si>
  <si>
    <t>Dop</t>
  </si>
  <si>
    <t>Wilgeboom 6</t>
  </si>
  <si>
    <t>Groot</t>
  </si>
  <si>
    <t>Past. v.d. Vaartweg 3</t>
  </si>
  <si>
    <t>Kellner</t>
  </si>
  <si>
    <t>Keizersgracht 557</t>
  </si>
  <si>
    <t>De Horst 14  Private</t>
  </si>
  <si>
    <t>Brunings</t>
  </si>
  <si>
    <t>Blekerijlaan 14</t>
  </si>
  <si>
    <t>Lugtenborg</t>
  </si>
  <si>
    <t>Noormannensingel 45</t>
  </si>
  <si>
    <t>Yntema</t>
  </si>
  <si>
    <t>Paulus Potterstraat 30</t>
  </si>
  <si>
    <t>Roodhorst</t>
  </si>
  <si>
    <t>Magdalenastraat 7</t>
  </si>
  <si>
    <t>Personeelzaken</t>
  </si>
  <si>
    <t>Pool</t>
  </si>
  <si>
    <t>Nassauplein 3</t>
  </si>
  <si>
    <t>Korver</t>
  </si>
  <si>
    <t>Langstraat 7</t>
  </si>
  <si>
    <t>Hektor</t>
  </si>
  <si>
    <t>M. Bauerstraat 233c</t>
  </si>
  <si>
    <t>Hal</t>
  </si>
  <si>
    <t>Watermolenlaan 1</t>
  </si>
  <si>
    <t>Rossen</t>
  </si>
  <si>
    <t>Korte Houtstraat 13</t>
  </si>
  <si>
    <t>Bolhuis</t>
  </si>
  <si>
    <t>Herenstraat 14</t>
  </si>
  <si>
    <t>Smedema</t>
  </si>
  <si>
    <t>Brabantlaan 2</t>
  </si>
  <si>
    <t>Smeets</t>
  </si>
  <si>
    <t>Karel Doorlamlaan 67</t>
  </si>
  <si>
    <t>Lestraden</t>
  </si>
  <si>
    <t>Amsterdamsewg 55</t>
  </si>
  <si>
    <t>Essenlaan 4</t>
  </si>
  <si>
    <t>Baltus</t>
  </si>
  <si>
    <t>Hoofdstraat 11</t>
  </si>
  <si>
    <t>Kuiper</t>
  </si>
  <si>
    <t>p/a Norbertusdreef 34</t>
  </si>
  <si>
    <t>Korbelek</t>
  </si>
  <si>
    <t>Nassaulaan 11</t>
  </si>
  <si>
    <t>Swart</t>
  </si>
  <si>
    <t>St. Annadal 1</t>
  </si>
  <si>
    <t>Maarseveen</t>
  </si>
  <si>
    <t>Kerkstraat 21</t>
  </si>
  <si>
    <t>Noordwijk</t>
  </si>
  <si>
    <t>Burg. Oudlaan 50</t>
  </si>
  <si>
    <t>Wiel</t>
  </si>
  <si>
    <t>Velperweg 27</t>
  </si>
  <si>
    <t>Broere</t>
  </si>
  <si>
    <t>Th. Driessenhof 8</t>
  </si>
  <si>
    <t>Zuylen</t>
  </si>
  <si>
    <t>Waterlooweg 34</t>
  </si>
  <si>
    <t>Sierksma</t>
  </si>
  <si>
    <t>Energieweg 128</t>
  </si>
  <si>
    <t>Willem Barentszstraat 1</t>
  </si>
  <si>
    <t>Smink</t>
  </si>
  <si>
    <t>Schiedamsedijk 3</t>
  </si>
  <si>
    <t>Beekhuyzen</t>
  </si>
  <si>
    <t>F. Timmermanslaan 1</t>
  </si>
  <si>
    <t>Balm</t>
  </si>
  <si>
    <t>Verwersstraat 15</t>
  </si>
  <si>
    <t>Leydsweg 73</t>
  </si>
  <si>
    <t>Boeyen</t>
  </si>
  <si>
    <t>Keizer Karelplein 28</t>
  </si>
  <si>
    <t>Bos</t>
  </si>
  <si>
    <t>Jan van Gentstraat 119</t>
  </si>
  <si>
    <t>Brands</t>
  </si>
  <si>
    <t>van Ruysdaellaan 2</t>
  </si>
  <si>
    <t>Herik</t>
  </si>
  <si>
    <t>Bloemsingel 1</t>
  </si>
  <si>
    <t>Kouw</t>
  </si>
  <si>
    <t>Planetenweg 87</t>
  </si>
  <si>
    <t>Jong</t>
  </si>
  <si>
    <t>Weena 700</t>
  </si>
  <si>
    <t>Bruyn</t>
  </si>
  <si>
    <t>Singel 453</t>
  </si>
  <si>
    <t>Embregts</t>
  </si>
  <si>
    <t>Stevinweg 1</t>
  </si>
  <si>
    <t>Meekeren</t>
  </si>
  <si>
    <t>E. Rooseveltlaan 1</t>
  </si>
  <si>
    <t>Son</t>
  </si>
  <si>
    <t>Amstel 344</t>
  </si>
  <si>
    <t>IJsseldijk</t>
  </si>
  <si>
    <t>Konijnenberg 59</t>
  </si>
  <si>
    <t>Hurkmans</t>
  </si>
  <si>
    <t>Vissershavenstraat 277</t>
  </si>
  <si>
    <t>Reynhout</t>
  </si>
  <si>
    <t>Dillenburgstraat 11c</t>
  </si>
  <si>
    <t>Lans</t>
  </si>
  <si>
    <t>P. Campasud 217</t>
  </si>
  <si>
    <t>Heerwaarde</t>
  </si>
  <si>
    <t>Nijverheidsstraat 1</t>
  </si>
  <si>
    <t>Lieshout</t>
  </si>
  <si>
    <t>Burghstraat 25</t>
  </si>
  <si>
    <t>C.R.J.</t>
  </si>
  <si>
    <t>Reestplantsoen 27</t>
  </si>
  <si>
    <t>Bezouwen-Vroon</t>
  </si>
  <si>
    <t>Bommel</t>
  </si>
  <si>
    <t>Vlaszak 8</t>
  </si>
  <si>
    <t>Evers</t>
  </si>
  <si>
    <t>Pr. Beatrixln.16</t>
  </si>
  <si>
    <t>Beek</t>
  </si>
  <si>
    <t>Rozenstraat 16</t>
  </si>
  <si>
    <t>Oorschot</t>
  </si>
  <si>
    <t>Strawinskylaan 1</t>
  </si>
  <si>
    <t>Kramer</t>
  </si>
  <si>
    <t>Westervoortsedijk 67 D</t>
  </si>
  <si>
    <t>Fazantenkamp 179</t>
  </si>
  <si>
    <t>Ritsema</t>
  </si>
  <si>
    <t>Groningenweg 6</t>
  </si>
  <si>
    <t>Kleine</t>
  </si>
  <si>
    <t>Hartelaar 10</t>
  </si>
  <si>
    <t>Urbanus</t>
  </si>
  <si>
    <t>Schijfmos 60</t>
  </si>
  <si>
    <t>Brouwer</t>
  </si>
  <si>
    <t>Kerkeplaat 12</t>
  </si>
  <si>
    <t>Meulen</t>
  </si>
  <si>
    <t>Oranje Nassaulaan 31</t>
  </si>
  <si>
    <t>Verweij</t>
  </si>
  <si>
    <t>Rijnsburgstraat 11</t>
  </si>
  <si>
    <t>Jonge</t>
  </si>
  <si>
    <t>Tuinstraat 87</t>
  </si>
  <si>
    <t>P. Zeemanstraat</t>
  </si>
  <si>
    <t>Lange</t>
  </si>
  <si>
    <t>Osloweg 49</t>
  </si>
  <si>
    <t>Ruler</t>
  </si>
  <si>
    <t>Kloveniersburgwal 47</t>
  </si>
  <si>
    <t>Boon</t>
  </si>
  <si>
    <t>Sydwende 97</t>
  </si>
  <si>
    <t>Coolen</t>
  </si>
  <si>
    <t>Grubbehoeve 303</t>
  </si>
  <si>
    <t>Visser</t>
  </si>
  <si>
    <t>Verbeekstraat 19-21</t>
  </si>
  <si>
    <t>Boot</t>
  </si>
  <si>
    <t>Fokkerstraat 5</t>
  </si>
  <si>
    <t>Ronde</t>
  </si>
  <si>
    <t>Sterrenlaan 140</t>
  </si>
  <si>
    <t>Binckhorstlaan 215</t>
  </si>
  <si>
    <t>Burkink</t>
  </si>
  <si>
    <t>Van Twichelostraat 2</t>
  </si>
  <si>
    <t>Dorp</t>
  </si>
  <si>
    <t>Akerdijk 150a</t>
  </si>
  <si>
    <t>Stenfert</t>
  </si>
  <si>
    <t>Obrechtlaan 38</t>
  </si>
  <si>
    <t>Eijk</t>
  </si>
  <si>
    <t>Grashof 98</t>
  </si>
  <si>
    <t>Marseille</t>
  </si>
  <si>
    <t>p/a Zijlweg 198</t>
  </si>
  <si>
    <t>Geenen</t>
  </si>
  <si>
    <t>Hooge der A 31</t>
  </si>
  <si>
    <t>Rembrandtlaan 9</t>
  </si>
  <si>
    <t>Ranselaar</t>
  </si>
  <si>
    <t>Nieuwestad 9</t>
  </si>
  <si>
    <t>Kraats</t>
  </si>
  <si>
    <t>Stadhoudersplantsoen 214</t>
  </si>
  <si>
    <t>Zalm</t>
  </si>
  <si>
    <t>Den Daal 12</t>
  </si>
  <si>
    <t>Haaksbergerstraat 229</t>
  </si>
  <si>
    <t>Wijsman</t>
  </si>
  <si>
    <t>Weth.Jansenlaan 16</t>
  </si>
  <si>
    <t>Galesloot</t>
  </si>
  <si>
    <t>Flevolaan 23c</t>
  </si>
  <si>
    <t>Fitie</t>
  </si>
  <si>
    <t>Meibergdreef 9</t>
  </si>
  <si>
    <t>Los</t>
  </si>
  <si>
    <t>Dr. A. Philipsweg</t>
  </si>
  <si>
    <t>Krediet</t>
  </si>
  <si>
    <t>Plasticslaan 1</t>
  </si>
  <si>
    <t>Molenaar</t>
  </si>
  <si>
    <t>Zwaanhoefstraat 12</t>
  </si>
  <si>
    <t>Bongardt</t>
  </si>
  <si>
    <t>Zonnebloemlaan 36</t>
  </si>
  <si>
    <t>Dijk</t>
  </si>
  <si>
    <t>Willem Witsenplein 6</t>
  </si>
  <si>
    <t>Raaymakers</t>
  </si>
  <si>
    <t>F. Rooseveltlaan 57</t>
  </si>
  <si>
    <t>Kerkhof</t>
  </si>
  <si>
    <t>Pr. Beatrixlaan 16</t>
  </si>
  <si>
    <t>Starlinglaan 21</t>
  </si>
  <si>
    <t>Molenweg 97</t>
  </si>
  <si>
    <t>Duijvestijn</t>
  </si>
  <si>
    <t>Assumburg 48</t>
  </si>
  <si>
    <t>Puijenbroek</t>
  </si>
  <si>
    <t>Landleven 1</t>
  </si>
  <si>
    <t>Brugman</t>
  </si>
  <si>
    <t>Wassenaarseweg 72</t>
  </si>
  <si>
    <t>Verkooy</t>
  </si>
  <si>
    <t>Groenewoudseweg 1</t>
  </si>
  <si>
    <t>Stapleton</t>
  </si>
  <si>
    <t>Churchilllaan 11</t>
  </si>
  <si>
    <t>Vermeer</t>
  </si>
  <si>
    <t>Schiedamseweg 114</t>
  </si>
  <si>
    <t>Dijkwel</t>
  </si>
  <si>
    <t>Boerhaavelaan 5</t>
  </si>
  <si>
    <t>Lit</t>
  </si>
  <si>
    <t>Molenweg 32</t>
  </si>
  <si>
    <t>Roemer</t>
  </si>
  <si>
    <t>Fokkerstraat 12</t>
  </si>
  <si>
    <t>Zoetelief</t>
  </si>
  <si>
    <t>G. Doustraat 1241</t>
  </si>
  <si>
    <t>Bakker</t>
  </si>
  <si>
    <t>Haaghuishof 8</t>
  </si>
  <si>
    <t>Oranje Buitensingel 6</t>
  </si>
  <si>
    <t>Smit</t>
  </si>
  <si>
    <t>Startbaan 6</t>
  </si>
  <si>
    <t>Rijnkade 19b</t>
  </si>
  <si>
    <t>Bosch</t>
  </si>
  <si>
    <t>Maanweg 156</t>
  </si>
  <si>
    <t>Heyningen</t>
  </si>
  <si>
    <t>Van Alphenlaan 4</t>
  </si>
  <si>
    <t>Willemstein</t>
  </si>
  <si>
    <t>Boompjes 60-68</t>
  </si>
  <si>
    <t>Ollemans</t>
  </si>
  <si>
    <t>De Boelelaan 1105</t>
  </si>
  <si>
    <t>Veenstra</t>
  </si>
  <si>
    <t>Esdoornstraat 2</t>
  </si>
  <si>
    <t>Velzen</t>
  </si>
  <si>
    <t>Oude Oever 10</t>
  </si>
  <si>
    <t>Luidinga</t>
  </si>
  <si>
    <t>Folkert Elsingastraat 38</t>
  </si>
  <si>
    <t>Tetteroo</t>
  </si>
  <si>
    <t>Maanweg 2-6</t>
  </si>
  <si>
    <t>Vlek</t>
  </si>
  <si>
    <t>Zevenheuvelenweg 25</t>
  </si>
  <si>
    <t>Hoekendijk</t>
  </si>
  <si>
    <t>Fazantenkamp 711</t>
  </si>
  <si>
    <t>Boeters</t>
  </si>
  <si>
    <t>Julianalaan 117</t>
  </si>
  <si>
    <t>Rooy</t>
  </si>
  <si>
    <t>Appelgaarde 75</t>
  </si>
  <si>
    <t>Wijk</t>
  </si>
  <si>
    <t>Teteringsedijk 89D</t>
  </si>
  <si>
    <t>Troost</t>
  </si>
  <si>
    <t>Reguliersdwarsstraat 50</t>
  </si>
  <si>
    <t>Drahmann</t>
  </si>
  <si>
    <t>Werkhorst 36</t>
  </si>
  <si>
    <t>Wortelsteeg 2a</t>
  </si>
  <si>
    <t>Eijkel</t>
  </si>
  <si>
    <t>Rouboslaan 30</t>
  </si>
  <si>
    <t>Wagenaar</t>
  </si>
  <si>
    <t>Heusdenhoutsestraat 464</t>
  </si>
  <si>
    <t>Willemse</t>
  </si>
  <si>
    <t>Nassaulaan 32</t>
  </si>
  <si>
    <t>Beneluxlaan 2</t>
  </si>
  <si>
    <t>Herenstraat 139</t>
  </si>
  <si>
    <t>Nes</t>
  </si>
  <si>
    <t>Boschdijk 525</t>
  </si>
  <si>
    <t>Schroder</t>
  </si>
  <si>
    <t>P.C. Hooftstraat 153</t>
  </si>
  <si>
    <t>Vries</t>
  </si>
  <si>
    <t>P.O. Box 29707</t>
  </si>
  <si>
    <t>Backer</t>
  </si>
  <si>
    <t>Hagedisweide 40</t>
  </si>
  <si>
    <t>Stok</t>
  </si>
  <si>
    <t>Overdiemerweg 35</t>
  </si>
  <si>
    <t>Oosten</t>
  </si>
  <si>
    <t>Robertweg 10</t>
  </si>
  <si>
    <t>Sweering</t>
  </si>
  <si>
    <t>Enckebachweg 169</t>
  </si>
  <si>
    <t>Steemers</t>
  </si>
  <si>
    <t>Burg. Vogelaarsingel 163</t>
  </si>
  <si>
    <t>Couzy</t>
  </si>
  <si>
    <t>Rijksstraatweg 31</t>
  </si>
  <si>
    <t>Schreuder</t>
  </si>
  <si>
    <t>De Zulthe 12</t>
  </si>
  <si>
    <t>Bloemendalerweg 30-42</t>
  </si>
  <si>
    <t>Barendsma</t>
  </si>
  <si>
    <t>Hector Treubstraat 17</t>
  </si>
  <si>
    <t>Kijne</t>
  </si>
  <si>
    <t>Vredelaan 42</t>
  </si>
  <si>
    <t>Oijen</t>
  </si>
  <si>
    <t>Ravellaan 207</t>
  </si>
  <si>
    <t>Bronkhorst</t>
  </si>
  <si>
    <t>Winde 3</t>
  </si>
  <si>
    <t>Koekoekslaan 1</t>
  </si>
  <si>
    <t>Strijkviertel 63</t>
  </si>
  <si>
    <t>Fernandes</t>
  </si>
  <si>
    <t>Pr. Irenestraat 59</t>
  </si>
  <si>
    <t>Gevrink</t>
  </si>
  <si>
    <t>Borneostraat 85</t>
  </si>
  <si>
    <t>Otten</t>
  </si>
  <si>
    <t>Leidsedreef 2</t>
  </si>
  <si>
    <t>Dongen</t>
  </si>
  <si>
    <t>Industrieweg West 1</t>
  </si>
  <si>
    <t>Merwe</t>
  </si>
  <si>
    <t>Stationsplein 45</t>
  </si>
  <si>
    <t>Hertzogweg 2-8</t>
  </si>
  <si>
    <t>Verwaal</t>
  </si>
  <si>
    <t>Oude Turfmarkt 127</t>
  </si>
  <si>
    <t>Oudheusden</t>
  </si>
  <si>
    <t>Scheepvaartweg 3</t>
  </si>
  <si>
    <t>Trines</t>
  </si>
  <si>
    <t>V.d. Burchlaan 31</t>
  </si>
  <si>
    <t>Rooden</t>
  </si>
  <si>
    <t>Keizersgracht 319</t>
  </si>
  <si>
    <t>Kuip</t>
  </si>
  <si>
    <t>Matsmanveld 18</t>
  </si>
  <si>
    <t>Wullink</t>
  </si>
  <si>
    <t>Loseweg 130</t>
  </si>
  <si>
    <t>Schutte</t>
  </si>
  <si>
    <t>Beneluxlaan 41</t>
  </si>
  <si>
    <t>Bussel</t>
  </si>
  <si>
    <t>Fluwelensingel 87</t>
  </si>
  <si>
    <t>Kasper</t>
  </si>
  <si>
    <t>Schenkkade 215</t>
  </si>
  <si>
    <t>Smid</t>
  </si>
  <si>
    <t>Jeremiestraat 12b</t>
  </si>
  <si>
    <t>Buth</t>
  </si>
  <si>
    <t>Binckhorstlaan 299</t>
  </si>
  <si>
    <t>Pools</t>
  </si>
  <si>
    <t>M.L. Kinghof 9</t>
  </si>
  <si>
    <t>Overweel</t>
  </si>
  <si>
    <t>Rochussenstraat 200</t>
  </si>
  <si>
    <t>Paap</t>
  </si>
  <si>
    <t>Geb. SFH 1</t>
  </si>
  <si>
    <t>Bijl</t>
  </si>
  <si>
    <t>Groot Wezenland 29</t>
  </si>
  <si>
    <t>Klijn</t>
  </si>
  <si>
    <t>Gen.de la Reylaan 12</t>
  </si>
  <si>
    <t>Frenkel</t>
  </si>
  <si>
    <t>Kralingse Plaslaan 186</t>
  </si>
  <si>
    <t>Engelen</t>
  </si>
  <si>
    <t>Velperweg 76</t>
  </si>
  <si>
    <t>Bijnen</t>
  </si>
  <si>
    <t>Churchilllaan 80</t>
  </si>
  <si>
    <t>Walthaus</t>
  </si>
  <si>
    <t>Wenckebachstraat 3K 04</t>
  </si>
  <si>
    <t>Opstal</t>
  </si>
  <si>
    <t>Plantage Middenlaan 14</t>
  </si>
  <si>
    <t>Buul</t>
  </si>
  <si>
    <t>Locatellikade 1</t>
  </si>
  <si>
    <t>Lucius</t>
  </si>
  <si>
    <t>Meeuwenlaan 2</t>
  </si>
  <si>
    <t>Baere</t>
  </si>
  <si>
    <t>Atoomweg 81</t>
  </si>
  <si>
    <t>Doesburg</t>
  </si>
  <si>
    <t>Fultonstraat 11-15</t>
  </si>
  <si>
    <t>Zouwen</t>
  </si>
  <si>
    <t>Molenvlietbrink 74</t>
  </si>
  <si>
    <t>Laumans</t>
  </si>
  <si>
    <t>Pater Pirestraat 30</t>
  </si>
  <si>
    <t>Kroon</t>
  </si>
  <si>
    <t>Kennemerlaan 52</t>
  </si>
  <si>
    <t>Buijtenhuis</t>
  </si>
  <si>
    <t>Rondweg 27</t>
  </si>
  <si>
    <t>Slothouber</t>
  </si>
  <si>
    <t>Burg. Roelenweg 33</t>
  </si>
  <si>
    <t>Scharff</t>
  </si>
  <si>
    <t>Luttenbergstraat 2</t>
  </si>
  <si>
    <t>Heuvel</t>
  </si>
  <si>
    <t>Van Aalstweg 43</t>
  </si>
  <si>
    <t>Maurits</t>
  </si>
  <si>
    <t>Nijenborgh 16</t>
  </si>
  <si>
    <t>Veling</t>
  </si>
  <si>
    <t>Neckarhavenweg</t>
  </si>
  <si>
    <t>Elzinga</t>
  </si>
  <si>
    <t>Zoom 20-35</t>
  </si>
  <si>
    <t>Wiss</t>
  </si>
  <si>
    <t>Herengracht 203</t>
  </si>
  <si>
    <t>Mulder</t>
  </si>
  <si>
    <t>Grote Bickersstraat 72</t>
  </si>
  <si>
    <t>Aalst</t>
  </si>
  <si>
    <t>Nassauhaven 110</t>
  </si>
  <si>
    <t>Ruijter</t>
  </si>
  <si>
    <t>Warmonderweg 12</t>
  </si>
  <si>
    <t>Verhaaff</t>
  </si>
  <si>
    <t>De Bleek 2</t>
  </si>
  <si>
    <t>Groenendijk</t>
  </si>
  <si>
    <t>Boerdijk 6</t>
  </si>
  <si>
    <t>Plomp</t>
  </si>
  <si>
    <t>Groenewandseweg</t>
  </si>
  <si>
    <t>Parson</t>
  </si>
  <si>
    <t>Handelscentrum ZHZ 48</t>
  </si>
  <si>
    <t>Goumans</t>
  </si>
  <si>
    <t>Daniel Goedkoopstraat 9</t>
  </si>
  <si>
    <t>Frielink</t>
  </si>
  <si>
    <t>Industrieweg 12</t>
  </si>
  <si>
    <t>Ros</t>
  </si>
  <si>
    <t>Markt 45</t>
  </si>
  <si>
    <t>Boekestein</t>
  </si>
  <si>
    <t>Nijverheidsweg 19</t>
  </si>
  <si>
    <t>Zoutebier</t>
  </si>
  <si>
    <t>Weststraat 80</t>
  </si>
  <si>
    <t>Ackerstaff</t>
  </si>
  <si>
    <t>Linnaiusstraat 89</t>
  </si>
  <si>
    <t>Ruehrup</t>
  </si>
  <si>
    <t>Hobbemakade 83  III</t>
  </si>
  <si>
    <t>Hogeweg 25</t>
  </si>
  <si>
    <t>Hiep</t>
  </si>
  <si>
    <t>Oude Apeldoornseweg 41-45</t>
  </si>
  <si>
    <t>Wagelaar</t>
  </si>
  <si>
    <t>Schouwstraat 26a</t>
  </si>
  <si>
    <t>Gotje</t>
  </si>
  <si>
    <t>Graafseweg 274</t>
  </si>
  <si>
    <t>Lips</t>
  </si>
  <si>
    <t>Meerstraat 7</t>
  </si>
  <si>
    <t>Bosschaert</t>
  </si>
  <si>
    <t>Frederiklaan 12</t>
  </si>
  <si>
    <t>Zonwen</t>
  </si>
  <si>
    <t>Ranzaerstraat 10</t>
  </si>
  <si>
    <t>Rebel</t>
  </si>
  <si>
    <t>Ceintuurbaan 50</t>
  </si>
  <si>
    <t>Valkenburgseweg 50</t>
  </si>
  <si>
    <t>Ris</t>
  </si>
  <si>
    <t>Eindhovenseweg 76a</t>
  </si>
  <si>
    <t>Hekkert</t>
  </si>
  <si>
    <t>De Buorren</t>
  </si>
  <si>
    <t>Velde</t>
  </si>
  <si>
    <t>Surinameweg 4</t>
  </si>
  <si>
    <t>Westendorp</t>
  </si>
  <si>
    <t>Gaspeldoornlaan 42</t>
  </si>
  <si>
    <t>Snoeren</t>
  </si>
  <si>
    <t>Hoofdstraat 180</t>
  </si>
  <si>
    <t>Kok</t>
  </si>
  <si>
    <t>Fr. van Mierisstraat 37 hs</t>
  </si>
  <si>
    <t>Hoefsmit</t>
  </si>
  <si>
    <t>Niersstraat 13</t>
  </si>
  <si>
    <t>Wilde</t>
  </si>
  <si>
    <t>Bonkelaar 16</t>
  </si>
  <si>
    <t>Goudriaan</t>
  </si>
  <si>
    <t>Molenstraat 37</t>
  </si>
  <si>
    <t>Pasveer</t>
  </si>
  <si>
    <t>Neutronweg 11</t>
  </si>
  <si>
    <t>Kloosterlaan 2</t>
  </si>
  <si>
    <t>Graauw</t>
  </si>
  <si>
    <t>Stationsplein 3</t>
  </si>
  <si>
    <t>Gurp</t>
  </si>
  <si>
    <t>Lelyveld 81</t>
  </si>
  <si>
    <t>Gering</t>
  </si>
  <si>
    <t>Flevolaan 60e</t>
  </si>
  <si>
    <t>Meerman</t>
  </si>
  <si>
    <t>Waterschapsplein 98</t>
  </si>
  <si>
    <t>Verkolf</t>
  </si>
  <si>
    <t>Maatschapweg 78a</t>
  </si>
  <si>
    <t>Tan</t>
  </si>
  <si>
    <t>Stationsweg 175</t>
  </si>
  <si>
    <t>Jongen</t>
  </si>
  <si>
    <t>Fauststraat 1</t>
  </si>
  <si>
    <t>Rozemond</t>
  </si>
  <si>
    <t>Hoofdweg 1278</t>
  </si>
  <si>
    <t>Bernhardstraat 1</t>
  </si>
  <si>
    <t>Geffen</t>
  </si>
  <si>
    <t>Brouwersgracht 19</t>
  </si>
  <si>
    <t>Mater</t>
  </si>
  <si>
    <t>H.J. Wenckebachweg 15</t>
  </si>
  <si>
    <t>Steen</t>
  </si>
  <si>
    <t>Lorentzstraat 4</t>
  </si>
  <si>
    <t>Wortelboer</t>
  </si>
  <si>
    <t>Ign. Bispincklaan 19</t>
  </si>
  <si>
    <t>Harteveld</t>
  </si>
  <si>
    <t>Herengracht 566</t>
  </si>
  <si>
    <t>Joor</t>
  </si>
  <si>
    <t>van Stolkweg 14</t>
  </si>
  <si>
    <t>Hoof</t>
  </si>
  <si>
    <t>Wilhelminapark 29</t>
  </si>
  <si>
    <t>Linke</t>
  </si>
  <si>
    <t>Zwarteweg 28</t>
  </si>
  <si>
    <t>Vis</t>
  </si>
  <si>
    <t>Deurningerstraat 81</t>
  </si>
  <si>
    <t>Kassteen</t>
  </si>
  <si>
    <t>Celsiusstraat 17</t>
  </si>
  <si>
    <t>Akerboom</t>
  </si>
  <si>
    <t>Landjuweel 22</t>
  </si>
  <si>
    <t>Leeuwen</t>
  </si>
  <si>
    <t>Westerdijk 21a</t>
  </si>
  <si>
    <t>Touwen</t>
  </si>
  <si>
    <t>Ceintuurbaan 5</t>
  </si>
  <si>
    <t>Heynen</t>
  </si>
  <si>
    <t>Kruisstraat 8-10</t>
  </si>
  <si>
    <t>Attinger</t>
  </si>
  <si>
    <t>Herengracht 442</t>
  </si>
  <si>
    <t>Windmuller</t>
  </si>
  <si>
    <t>Markt 20</t>
  </si>
  <si>
    <t>Broer</t>
  </si>
  <si>
    <t>Langestraat 7</t>
  </si>
  <si>
    <t>Hoed</t>
  </si>
  <si>
    <t>Ziekenhuisweg 100</t>
  </si>
  <si>
    <t>Venrooy</t>
  </si>
  <si>
    <t>B. Boemanstraat 40</t>
  </si>
  <si>
    <t>Valkenboskade 525</t>
  </si>
  <si>
    <t>Vader</t>
  </si>
  <si>
    <t>Pr. Beatrixlaan 428</t>
  </si>
  <si>
    <t>Lierop</t>
  </si>
  <si>
    <t>Van Hallweg 2</t>
  </si>
  <si>
    <t>Mafficioli</t>
  </si>
  <si>
    <t>Pikeursbaan 15</t>
  </si>
  <si>
    <t>Molenweg 81</t>
  </si>
  <si>
    <t>Bratkel</t>
  </si>
  <si>
    <t>Leidseplein 1-3</t>
  </si>
  <si>
    <t>Loon</t>
  </si>
  <si>
    <t>Platteelstraat 3</t>
  </si>
  <si>
    <t>Roijen</t>
  </si>
  <si>
    <t>Olivier van Noortlaan 120</t>
  </si>
  <si>
    <t>Siewersten</t>
  </si>
  <si>
    <t>Schuitemaker</t>
  </si>
  <si>
    <t>Ramgatsweg</t>
  </si>
  <si>
    <t>Tunderman</t>
  </si>
  <si>
    <t>Bolensteinseweg 3</t>
  </si>
  <si>
    <t>park</t>
  </si>
  <si>
    <t>chef</t>
  </si>
  <si>
    <t>jack</t>
  </si>
  <si>
    <t>john</t>
  </si>
  <si>
    <t>manager</t>
  </si>
  <si>
    <t>Een Berekend veld toevoegen aan bestaande draaitabel</t>
  </si>
  <si>
    <t>Draaigrafiek maken en instellen</t>
  </si>
  <si>
    <r>
      <t xml:space="preserve">In het tabblad </t>
    </r>
    <r>
      <rPr>
        <b/>
        <i/>
        <sz val="12"/>
        <rFont val="Calibri"/>
        <family val="2"/>
      </rPr>
      <t>Data Verkoop</t>
    </r>
    <r>
      <rPr>
        <i/>
        <sz val="12"/>
        <rFont val="Calibri"/>
        <family val="2"/>
      </rPr>
      <t xml:space="preserve"> (eerst zichtbaar maken)</t>
    </r>
    <r>
      <rPr>
        <b/>
        <i/>
        <sz val="12"/>
        <rFont val="Calibri"/>
        <family val="2"/>
      </rPr>
      <t xml:space="preserve"> </t>
    </r>
    <r>
      <rPr>
        <i/>
        <sz val="12"/>
        <rFont val="Calibri"/>
        <family val="2"/>
      </rPr>
      <t>staat een database met gegevens die geanalyseerd moeten worden.</t>
    </r>
  </si>
  <si>
    <r>
      <t xml:space="preserve">1.  Maak een draaigrafiek in cel </t>
    </r>
    <r>
      <rPr>
        <b/>
        <sz val="12"/>
        <rFont val="Calibri"/>
        <family val="2"/>
      </rPr>
      <t>A29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Draaigrafiek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hele tabel met kopteksten "ctrl+a+a" - </t>
    </r>
    <r>
      <rPr>
        <b/>
        <sz val="12"/>
        <rFont val="Calibri"/>
        <family val="2"/>
      </rPr>
      <t>OK</t>
    </r>
  </si>
  <si>
    <r>
      <t xml:space="preserve">2. Sleep </t>
    </r>
    <r>
      <rPr>
        <i/>
        <sz val="12"/>
        <rFont val="Calibri"/>
        <family val="2"/>
      </rPr>
      <t>Verkoper</t>
    </r>
    <r>
      <rPr>
        <sz val="12"/>
        <rFont val="Calibri"/>
        <family val="2"/>
      </rPr>
      <t xml:space="preserve"> naar AS (CATEGORIE) - </t>
    </r>
    <r>
      <rPr>
        <i/>
        <sz val="12"/>
        <rFont val="Calibri"/>
        <family val="2"/>
      </rPr>
      <t>Product</t>
    </r>
    <r>
      <rPr>
        <sz val="12"/>
        <rFont val="Calibri"/>
        <family val="2"/>
      </rPr>
      <t xml:space="preserve"> naar LEGENDA </t>
    </r>
    <r>
      <rPr>
        <i/>
        <sz val="12"/>
        <rFont val="Calibri"/>
        <family val="2"/>
      </rPr>
      <t>Verkoop</t>
    </r>
    <r>
      <rPr>
        <sz val="12"/>
        <rFont val="Calibri"/>
        <family val="2"/>
      </rPr>
      <t xml:space="preserve"> naar WAARDEN</t>
    </r>
  </si>
  <si>
    <t>3. Stel nu zelf de volgende dingen in:</t>
  </si>
  <si>
    <t>4. Pas de grafiek aan:</t>
  </si>
  <si>
    <t>Maand</t>
  </si>
  <si>
    <t>Gemiddelde van Verkoop</t>
  </si>
  <si>
    <t>Dranken</t>
  </si>
  <si>
    <t>Vlees</t>
  </si>
  <si>
    <t>Fluitsma</t>
  </si>
  <si>
    <t>Kerkhofs</t>
  </si>
  <si>
    <t>Nienhuis</t>
  </si>
  <si>
    <t>Verberne</t>
  </si>
  <si>
    <t>Product</t>
  </si>
  <si>
    <t>April</t>
  </si>
  <si>
    <t>Noord</t>
  </si>
  <si>
    <t>Non-food</t>
  </si>
  <si>
    <t>Augustus</t>
  </si>
  <si>
    <t>December</t>
  </si>
  <si>
    <t>Februari</t>
  </si>
  <si>
    <t>Januari</t>
  </si>
  <si>
    <t>Juli</t>
  </si>
  <si>
    <t>Juni</t>
  </si>
  <si>
    <t>Maart</t>
  </si>
  <si>
    <t>Mei</t>
  </si>
  <si>
    <t>November</t>
  </si>
  <si>
    <t>Oktober</t>
  </si>
  <si>
    <t>September</t>
  </si>
  <si>
    <t>juli</t>
  </si>
  <si>
    <t>Excel cursus gevorderden</t>
  </si>
  <si>
    <t>Maak een draaigrafiek, verplaats, verklein en vernieuw de gewijzigde gegevens</t>
  </si>
  <si>
    <r>
      <rPr>
        <b/>
        <sz val="12"/>
        <color theme="1"/>
        <rFont val="Calibri"/>
        <family val="2"/>
      </rPr>
      <t>Sleep</t>
    </r>
    <r>
      <rPr>
        <sz val="12"/>
        <color theme="1"/>
        <rFont val="Calibri"/>
        <family val="2"/>
      </rPr>
      <t xml:space="preserve"> de volgende </t>
    </r>
    <r>
      <rPr>
        <b/>
        <sz val="12"/>
        <color theme="1"/>
        <rFont val="Calibri"/>
        <family val="2"/>
      </rPr>
      <t>items</t>
    </r>
    <r>
      <rPr>
        <sz val="12"/>
        <color theme="1"/>
        <rFont val="Calibri"/>
        <family val="2"/>
      </rPr>
      <t xml:space="preserve"> op de juiste plaats: </t>
    </r>
    <r>
      <rPr>
        <i/>
        <sz val="12"/>
        <color theme="1"/>
        <rFont val="Calibri"/>
        <family val="2"/>
      </rPr>
      <t>Plaats</t>
    </r>
    <r>
      <rPr>
        <sz val="12"/>
        <color theme="1"/>
        <rFont val="Calibri"/>
        <family val="2"/>
      </rPr>
      <t xml:space="preserve"> naar AS - </t>
    </r>
    <r>
      <rPr>
        <i/>
        <sz val="12"/>
        <color theme="1"/>
        <rFont val="Calibri"/>
        <family val="2"/>
      </rPr>
      <t>Categorie</t>
    </r>
    <r>
      <rPr>
        <sz val="12"/>
        <color theme="1"/>
        <rFont val="Calibri"/>
        <family val="2"/>
      </rPr>
      <t xml:space="preserve"> naar LEGENDA - </t>
    </r>
    <r>
      <rPr>
        <i/>
        <sz val="12"/>
        <color theme="1"/>
        <rFont val="Calibri"/>
        <family val="2"/>
      </rPr>
      <t>Inschrijfgeld</t>
    </r>
    <r>
      <rPr>
        <sz val="12"/>
        <color theme="1"/>
        <rFont val="Calibri"/>
        <family val="2"/>
      </rPr>
      <t xml:space="preserve"> naar WAARDEN</t>
    </r>
  </si>
  <si>
    <r>
      <rPr>
        <b/>
        <sz val="12"/>
        <color theme="1"/>
        <rFont val="Calibri"/>
        <family val="2"/>
      </rPr>
      <t>Filter</t>
    </r>
    <r>
      <rPr>
        <sz val="12"/>
        <color theme="1"/>
        <rFont val="Calibri"/>
        <family val="2"/>
      </rPr>
      <t xml:space="preserve"> op </t>
    </r>
    <r>
      <rPr>
        <b/>
        <i/>
        <sz val="12"/>
        <color theme="1"/>
        <rFont val="Calibri"/>
        <family val="2"/>
      </rPr>
      <t>Plaats</t>
    </r>
    <r>
      <rPr>
        <sz val="12"/>
        <color theme="1"/>
        <rFont val="Calibri"/>
        <family val="2"/>
      </rPr>
      <t xml:space="preserve"> en maak de grafiek op - maak het voorbeeld na via </t>
    </r>
    <r>
      <rPr>
        <b/>
        <sz val="12"/>
        <color theme="1"/>
        <rFont val="Calibri"/>
        <family val="2"/>
      </rPr>
      <t>Hulpmiddelen</t>
    </r>
    <r>
      <rPr>
        <sz val="12"/>
        <color theme="1"/>
        <rFont val="Calibri"/>
        <family val="2"/>
      </rPr>
      <t xml:space="preserve"> - ONTWERPEN</t>
    </r>
  </si>
  <si>
    <r>
      <rPr>
        <b/>
        <sz val="12"/>
        <color theme="1"/>
        <rFont val="Calibri"/>
        <family val="2"/>
      </rPr>
      <t>Verwijder</t>
    </r>
    <r>
      <rPr>
        <sz val="12"/>
        <color theme="1"/>
        <rFont val="Calibri"/>
        <family val="2"/>
      </rPr>
      <t xml:space="preserve"> een </t>
    </r>
    <r>
      <rPr>
        <i/>
        <sz val="12"/>
        <color theme="1"/>
        <rFont val="Calibri"/>
        <family val="2"/>
      </rPr>
      <t>Junior</t>
    </r>
    <r>
      <rPr>
        <sz val="12"/>
        <color theme="1"/>
        <rFont val="Calibri"/>
        <family val="2"/>
      </rPr>
      <t xml:space="preserve"> van </t>
    </r>
    <r>
      <rPr>
        <i/>
        <sz val="12"/>
        <color theme="1"/>
        <rFont val="Calibri"/>
        <family val="2"/>
      </rPr>
      <t>Amsterdam</t>
    </r>
    <r>
      <rPr>
        <sz val="12"/>
        <color theme="1"/>
        <rFont val="Calibri"/>
        <family val="2"/>
      </rPr>
      <t xml:space="preserve"> </t>
    </r>
    <r>
      <rPr>
        <b/>
        <sz val="12"/>
        <color theme="1"/>
        <rFont val="Calibri"/>
        <family val="2"/>
      </rPr>
      <t>uit</t>
    </r>
    <r>
      <rPr>
        <sz val="12"/>
        <color theme="1"/>
        <rFont val="Calibri"/>
        <family val="2"/>
      </rPr>
      <t xml:space="preserve"> de data </t>
    </r>
    <r>
      <rPr>
        <b/>
        <sz val="12"/>
        <color theme="1"/>
        <rFont val="Calibri"/>
        <family val="2"/>
      </rPr>
      <t>Ledenlijst</t>
    </r>
    <r>
      <rPr>
        <sz val="12"/>
        <color theme="1"/>
        <rFont val="Calibri"/>
        <family val="2"/>
      </rPr>
      <t xml:space="preserve"> - </t>
    </r>
    <r>
      <rPr>
        <b/>
        <sz val="12"/>
        <color theme="1"/>
        <rFont val="Calibri"/>
        <family val="2"/>
      </rPr>
      <t>Vernieuw</t>
    </r>
    <r>
      <rPr>
        <sz val="12"/>
        <color theme="1"/>
        <rFont val="Calibri"/>
        <family val="2"/>
      </rPr>
      <t xml:space="preserve"> de draaitabel met de </t>
    </r>
    <r>
      <rPr>
        <b/>
        <sz val="12"/>
        <color theme="1"/>
        <rFont val="Calibri"/>
        <family val="2"/>
      </rPr>
      <t>rechtermuis</t>
    </r>
    <r>
      <rPr>
        <sz val="12"/>
        <color theme="1"/>
        <rFont val="Calibri"/>
        <family val="2"/>
      </rPr>
      <t xml:space="preserve"> knop - controleer het aantal</t>
    </r>
  </si>
  <si>
    <r>
      <t xml:space="preserve">a. </t>
    </r>
    <r>
      <rPr>
        <b/>
        <sz val="12"/>
        <color theme="1"/>
        <rFont val="Calibri"/>
        <family val="2"/>
      </rPr>
      <t>Activeer</t>
    </r>
    <r>
      <rPr>
        <sz val="12"/>
        <color theme="1"/>
        <rFont val="Calibri"/>
        <family val="2"/>
      </rPr>
      <t xml:space="preserve"> een cel in de draaitabel - Hulpmiddelen - </t>
    </r>
    <r>
      <rPr>
        <b/>
        <sz val="12"/>
        <color theme="1"/>
        <rFont val="Calibri"/>
        <family val="2"/>
      </rPr>
      <t>ANALYSEREN</t>
    </r>
    <r>
      <rPr>
        <sz val="12"/>
        <color theme="1"/>
        <rFont val="Calibri"/>
        <family val="2"/>
      </rPr>
      <t xml:space="preserve"> - </t>
    </r>
    <r>
      <rPr>
        <i/>
        <sz val="12"/>
        <color theme="1"/>
        <rFont val="Calibri"/>
        <family val="2"/>
      </rPr>
      <t>Vernieuwen</t>
    </r>
  </si>
  <si>
    <r>
      <t xml:space="preserve">b. </t>
    </r>
    <r>
      <rPr>
        <b/>
        <sz val="12"/>
        <color theme="1"/>
        <rFont val="Calibri"/>
        <family val="2"/>
      </rPr>
      <t>Hulpmiddelen</t>
    </r>
    <r>
      <rPr>
        <sz val="12"/>
        <color theme="1"/>
        <rFont val="Calibri"/>
        <family val="2"/>
      </rPr>
      <t xml:space="preserve"> - ANALYSEREN - </t>
    </r>
    <r>
      <rPr>
        <b/>
        <sz val="12"/>
        <color theme="1"/>
        <rFont val="Calibri"/>
        <family val="2"/>
      </rPr>
      <t>Draaitabel</t>
    </r>
    <r>
      <rPr>
        <sz val="12"/>
        <color theme="1"/>
        <rFont val="Calibri"/>
        <family val="2"/>
      </rPr>
      <t xml:space="preserve"> -  </t>
    </r>
    <r>
      <rPr>
        <i/>
        <sz val="12"/>
        <color theme="1"/>
        <rFont val="Calibri"/>
        <family val="2"/>
      </rPr>
      <t>Opties</t>
    </r>
    <r>
      <rPr>
        <sz val="12"/>
        <color theme="1"/>
        <rFont val="Calibri"/>
        <family val="2"/>
      </rPr>
      <t xml:space="preserve"> - Tabblad </t>
    </r>
    <r>
      <rPr>
        <b/>
        <sz val="12"/>
        <color theme="1"/>
        <rFont val="Calibri"/>
        <family val="2"/>
      </rPr>
      <t>Gegevens</t>
    </r>
    <r>
      <rPr>
        <sz val="12"/>
        <color theme="1"/>
        <rFont val="Calibri"/>
        <family val="2"/>
      </rPr>
      <t xml:space="preserve"> - </t>
    </r>
    <r>
      <rPr>
        <i/>
        <sz val="12"/>
        <color theme="1"/>
        <rFont val="Calibri"/>
        <family val="2"/>
      </rPr>
      <t>Gegevens vernieuwen bij het openen van het bestand</t>
    </r>
  </si>
  <si>
    <t>Som van Inschrijf kosten</t>
  </si>
  <si>
    <t>JUNIOR</t>
  </si>
  <si>
    <t>PUPIL</t>
  </si>
  <si>
    <t>SENIOR</t>
  </si>
  <si>
    <t>Gouda</t>
  </si>
  <si>
    <t xml:space="preserve"> </t>
  </si>
  <si>
    <t>Draaigrafieken maken en  kopieren als afbeelding en vergelijken</t>
  </si>
  <si>
    <t>Maak een draaigrafiek, verplaats, verklein en zet op een leeg werkblad</t>
  </si>
  <si>
    <t xml:space="preserve"> (zie voorbeeld)</t>
  </si>
  <si>
    <t>voorbeelden afbeeldingen</t>
  </si>
  <si>
    <t>Inschrijfkosten</t>
  </si>
  <si>
    <t/>
  </si>
  <si>
    <t>Hieronder de draaigrafiek maken</t>
  </si>
  <si>
    <t>Plakken speciaal als Afbeelding</t>
  </si>
  <si>
    <t>Hieronder de grafiek afbeeldingen plakken</t>
  </si>
  <si>
    <t>Voor naam</t>
  </si>
  <si>
    <t>Samen gevoegd</t>
  </si>
  <si>
    <t>Adres</t>
  </si>
  <si>
    <t>Nr.</t>
  </si>
  <si>
    <t>Spaar  geld</t>
  </si>
  <si>
    <t>Categorie</t>
  </si>
  <si>
    <t>Lid vanaf</t>
  </si>
  <si>
    <t>Inschrijf kosten</t>
  </si>
  <si>
    <t>Geb.</t>
  </si>
  <si>
    <t>leeftijd</t>
  </si>
  <si>
    <t>Sem</t>
  </si>
  <si>
    <t>Ja</t>
  </si>
  <si>
    <t>Boer</t>
  </si>
  <si>
    <t>Thijs</t>
  </si>
  <si>
    <t>Parken</t>
  </si>
  <si>
    <t>Lieke</t>
  </si>
  <si>
    <t>Kloosterstraat</t>
  </si>
  <si>
    <t>Nee</t>
  </si>
  <si>
    <t>de Boer</t>
  </si>
  <si>
    <t>Bram</t>
  </si>
  <si>
    <t>Tuinstraat</t>
  </si>
  <si>
    <t>de Bruijn / de Bruyn</t>
  </si>
  <si>
    <t>de Bruin</t>
  </si>
  <si>
    <t>Park laan</t>
  </si>
  <si>
    <t>de Graaf</t>
  </si>
  <si>
    <t>Fenna</t>
  </si>
  <si>
    <t>de Groot</t>
  </si>
  <si>
    <t>Dorpweg</t>
  </si>
  <si>
    <t>de Haan</t>
  </si>
  <si>
    <t>Lotte</t>
  </si>
  <si>
    <t>de Jonge</t>
  </si>
  <si>
    <t>Vlasstraat</t>
  </si>
  <si>
    <t>de Lange</t>
  </si>
  <si>
    <t>de Ruiter</t>
  </si>
  <si>
    <t>Kloter</t>
  </si>
  <si>
    <t>de Vries</t>
  </si>
  <si>
    <t>Vlamstraat</t>
  </si>
  <si>
    <t>de Wit</t>
  </si>
  <si>
    <t>Kluster</t>
  </si>
  <si>
    <t>Dekker</t>
  </si>
  <si>
    <t>Dijkstra</t>
  </si>
  <si>
    <t>Tess</t>
  </si>
  <si>
    <t>Gerritsen</t>
  </si>
  <si>
    <t xml:space="preserve">Park </t>
  </si>
  <si>
    <t>Groen</t>
  </si>
  <si>
    <t>Hendriks</t>
  </si>
  <si>
    <t>Levi</t>
  </si>
  <si>
    <t>Tinstraat</t>
  </si>
  <si>
    <t>Hoekstra</t>
  </si>
  <si>
    <t xml:space="preserve">Perk </t>
  </si>
  <si>
    <t>Jacobs</t>
  </si>
  <si>
    <t>Noa</t>
  </si>
  <si>
    <t>Torpsstraat</t>
  </si>
  <si>
    <t>Thomas</t>
  </si>
  <si>
    <t>Jonker</t>
  </si>
  <si>
    <t>Julia</t>
  </si>
  <si>
    <t>Koster</t>
  </si>
  <si>
    <t>Kloster</t>
  </si>
  <si>
    <t>Kloosterweg</t>
  </si>
  <si>
    <t>Maas</t>
  </si>
  <si>
    <t>Martens</t>
  </si>
  <si>
    <t>Meijer / Meyer</t>
  </si>
  <si>
    <t>Jesse</t>
  </si>
  <si>
    <t>Finn</t>
  </si>
  <si>
    <t>Peeters</t>
  </si>
  <si>
    <t>Peters</t>
  </si>
  <si>
    <t>Lucas</t>
  </si>
  <si>
    <t>Post</t>
  </si>
  <si>
    <t>Postma</t>
  </si>
  <si>
    <t>Prins</t>
  </si>
  <si>
    <t>Vleesstraat</t>
  </si>
  <si>
    <t>Scholten</t>
  </si>
  <si>
    <t>Schouten</t>
  </si>
  <si>
    <t>Milan</t>
  </si>
  <si>
    <t>Smits</t>
  </si>
  <si>
    <t>Zoë</t>
  </si>
  <si>
    <t>van Beek</t>
  </si>
  <si>
    <t xml:space="preserve">Parkweg </t>
  </si>
  <si>
    <t>van Dam</t>
  </si>
  <si>
    <t>Klester</t>
  </si>
  <si>
    <t>van de Berg / van den Berg / van der Berg</t>
  </si>
  <si>
    <t>Liam</t>
  </si>
  <si>
    <t>van de Brink / van den Brink</t>
  </si>
  <si>
    <t>van de Veen / van der Veen</t>
  </si>
  <si>
    <t>Mila</t>
  </si>
  <si>
    <t>Vlaasstraat</t>
  </si>
  <si>
    <t>van de Velde / van den Velde / van der Velde</t>
  </si>
  <si>
    <t>Geert</t>
  </si>
  <si>
    <t>van de Ven / van der Ven</t>
  </si>
  <si>
    <t>van de Wal / van der Wal</t>
  </si>
  <si>
    <t>van den Broek</t>
  </si>
  <si>
    <t>van den Heuvel</t>
  </si>
  <si>
    <t>Evi</t>
  </si>
  <si>
    <t>van der Heijden / van der Heyden</t>
  </si>
  <si>
    <t xml:space="preserve">Parkstraat </t>
  </si>
  <si>
    <t>van der Linden</t>
  </si>
  <si>
    <t>Eva</t>
  </si>
  <si>
    <t>van der Meer</t>
  </si>
  <si>
    <t>Sara</t>
  </si>
  <si>
    <t>van Dijk</t>
  </si>
  <si>
    <t>Luuk</t>
  </si>
  <si>
    <t>Gaert</t>
  </si>
  <si>
    <t>van Leeuwen</t>
  </si>
  <si>
    <t>Tim</t>
  </si>
  <si>
    <t xml:space="preserve">Paak </t>
  </si>
  <si>
    <t>van Loon</t>
  </si>
  <si>
    <t>Derpsstraat</t>
  </si>
  <si>
    <t>van Veen</t>
  </si>
  <si>
    <t>Slooster</t>
  </si>
  <si>
    <t>van Vliet</t>
  </si>
  <si>
    <t>Vlerkstraat</t>
  </si>
  <si>
    <t>van Wijk</t>
  </si>
  <si>
    <t>Verhoeven</t>
  </si>
  <si>
    <t>Vermeulen</t>
  </si>
  <si>
    <t>Anna</t>
  </si>
  <si>
    <t>Vink</t>
  </si>
  <si>
    <t>Kloosterje</t>
  </si>
  <si>
    <t>Daan</t>
  </si>
  <si>
    <t>Vos</t>
  </si>
  <si>
    <t>Noah</t>
  </si>
  <si>
    <t>Willems</t>
  </si>
  <si>
    <t>Macro's opnemen en gebruiken</t>
  </si>
  <si>
    <r>
      <t>Alle handelingen achter elkaar uitvoeren - Macro stoppen (</t>
    </r>
    <r>
      <rPr>
        <i/>
        <sz val="12"/>
        <rFont val="Calibri"/>
        <family val="2"/>
        <scheme val="minor"/>
      </rPr>
      <t>links in de statusbalk</t>
    </r>
    <r>
      <rPr>
        <sz val="12"/>
        <rFont val="Calibri"/>
        <family val="2"/>
        <scheme val="minor"/>
      </rPr>
      <t xml:space="preserve">) of via Menu </t>
    </r>
    <r>
      <rPr>
        <b/>
        <sz val="12"/>
        <rFont val="Calibri"/>
        <family val="2"/>
        <scheme val="minor"/>
      </rPr>
      <t>Beeld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Macro's 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Macro stoppen</t>
    </r>
  </si>
  <si>
    <t xml:space="preserve">Dit zijn alle Handeling in de juiste volgorde direct bij het opnemen van onderstaande macro's </t>
  </si>
  <si>
    <r>
      <t xml:space="preserve">1. </t>
    </r>
    <r>
      <rPr>
        <i/>
        <sz val="12"/>
        <rFont val="Calibri"/>
        <family val="2"/>
        <scheme val="minor"/>
      </rPr>
      <t>Printen</t>
    </r>
    <r>
      <rPr>
        <sz val="12"/>
        <rFont val="Calibri"/>
        <family val="2"/>
        <scheme val="minor"/>
      </rPr>
      <t xml:space="preserve"> =</t>
    </r>
    <r>
      <rPr>
        <b/>
        <sz val="12"/>
        <rFont val="Calibri"/>
        <family val="2"/>
        <scheme val="minor"/>
      </rPr>
      <t xml:space="preserve"> Bestand - Afdrukken - Paginainstelling - Aanpassen aan 1 pagina - Afdrukken - Macro stoppen</t>
    </r>
  </si>
  <si>
    <r>
      <t xml:space="preserve">2. </t>
    </r>
    <r>
      <rPr>
        <i/>
        <sz val="12"/>
        <rFont val="Calibri"/>
        <family val="2"/>
        <scheme val="minor"/>
      </rPr>
      <t>Rij invoegen</t>
    </r>
    <r>
      <rPr>
        <sz val="12"/>
        <rFont val="Calibri"/>
        <family val="2"/>
        <scheme val="minor"/>
      </rPr>
      <t xml:space="preserve"> =</t>
    </r>
    <r>
      <rPr>
        <b/>
        <sz val="12"/>
        <rFont val="Calibri"/>
        <family val="2"/>
        <scheme val="minor"/>
      </rPr>
      <t xml:space="preserve"> r.m. klik op laatste rij - Invoegen - formule in kolom J doorvoeren - cursor in een andere cel - stoppen</t>
    </r>
  </si>
  <si>
    <r>
      <t xml:space="preserve">3. </t>
    </r>
    <r>
      <rPr>
        <i/>
        <sz val="12"/>
        <rFont val="Calibri"/>
        <family val="2"/>
        <scheme val="minor"/>
      </rPr>
      <t>Sorteren</t>
    </r>
    <r>
      <rPr>
        <sz val="12"/>
        <rFont val="Calibri"/>
        <family val="2"/>
        <scheme val="minor"/>
      </rPr>
      <t xml:space="preserve"> = </t>
    </r>
    <r>
      <rPr>
        <b/>
        <sz val="12"/>
        <rFont val="Calibri"/>
        <family val="2"/>
        <scheme val="minor"/>
      </rPr>
      <t>Selecteer alle namen (Ctrl+A) - Tab Start - Sorteren en filteren - Van A to Z Macro stoppen</t>
    </r>
  </si>
  <si>
    <r>
      <t xml:space="preserve">5. Zet alle macro's onder de juiste knoppen - </t>
    </r>
    <r>
      <rPr>
        <b/>
        <sz val="12"/>
        <rFont val="Calibri"/>
        <family val="2"/>
        <scheme val="minor"/>
      </rPr>
      <t>rechtermuisklik</t>
    </r>
    <r>
      <rPr>
        <sz val="12"/>
        <rFont val="Calibri"/>
        <family val="2"/>
        <scheme val="minor"/>
      </rPr>
      <t xml:space="preserve"> op de rand van de knop - </t>
    </r>
    <r>
      <rPr>
        <b/>
        <sz val="12"/>
        <rFont val="Calibri"/>
        <family val="2"/>
        <scheme val="minor"/>
      </rPr>
      <t>Macro toewijzen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kies</t>
    </r>
    <r>
      <rPr>
        <sz val="12"/>
        <rFont val="Calibri"/>
        <family val="2"/>
        <scheme val="minor"/>
      </rPr>
      <t xml:space="preserve"> de gewenste </t>
    </r>
    <r>
      <rPr>
        <b/>
        <sz val="12"/>
        <rFont val="Calibri"/>
        <family val="2"/>
        <scheme val="minor"/>
      </rPr>
      <t>macro</t>
    </r>
  </si>
  <si>
    <t>Docent</t>
  </si>
  <si>
    <t>Theo Verdonschot</t>
  </si>
  <si>
    <t>Periode</t>
  </si>
  <si>
    <t>Klas</t>
  </si>
  <si>
    <t>TV3</t>
  </si>
  <si>
    <t>Duits</t>
  </si>
  <si>
    <t>Frans</t>
  </si>
  <si>
    <t>Economie</t>
  </si>
  <si>
    <t>Informatica</t>
  </si>
  <si>
    <t>Michel</t>
  </si>
  <si>
    <t>Femke</t>
  </si>
  <si>
    <t>Farley</t>
  </si>
  <si>
    <t>Mark</t>
  </si>
  <si>
    <t>Arthur</t>
  </si>
  <si>
    <t>Ben</t>
  </si>
  <si>
    <t>Ine</t>
  </si>
  <si>
    <t>Beveiligingen blad en werkmap</t>
  </si>
  <si>
    <t>Cellen Blokkeren, verbergen, uitzonderingen en Werkblad en werkmap Beveiligen</t>
  </si>
  <si>
    <t>Computer kennis quiz</t>
  </si>
  <si>
    <t>Computerkennis quiz vragen</t>
  </si>
  <si>
    <t>Vraag</t>
  </si>
  <si>
    <t>Antwoord</t>
  </si>
  <si>
    <t>Wat komt er altijd na kopiëren</t>
  </si>
  <si>
    <t>plakken</t>
  </si>
  <si>
    <t xml:space="preserve">Welk letter staat op de knop voor vette tekst </t>
  </si>
  <si>
    <t>B</t>
  </si>
  <si>
    <t>Hoe heet de knop om iets te verwijderen</t>
  </si>
  <si>
    <t>Delete</t>
  </si>
  <si>
    <t xml:space="preserve">Welke letter staat er op knop van de tekstkleur </t>
  </si>
  <si>
    <t>A</t>
  </si>
  <si>
    <t>Welke kleur heeft de knop voor het afsluiten</t>
  </si>
  <si>
    <t>rood</t>
  </si>
  <si>
    <t>Hoe heet het bord waar de tekst mee typt</t>
  </si>
  <si>
    <t>toetsenbord</t>
  </si>
  <si>
    <t>Waar vind je alle mappen</t>
  </si>
  <si>
    <t>verkenner</t>
  </si>
  <si>
    <t>Wat is beter Opslaan of Opslaan als</t>
  </si>
  <si>
    <t>opslaan als</t>
  </si>
  <si>
    <t>Wat is Ctrl + C</t>
  </si>
  <si>
    <t>kopieren</t>
  </si>
  <si>
    <t>Waar begint een formule altijd mee</t>
  </si>
  <si>
    <t>=</t>
  </si>
  <si>
    <t>Aantal goede antwoorden</t>
  </si>
  <si>
    <t xml:space="preserve">Om de hele werkmap te beveiligen voor openen ga naar: </t>
  </si>
  <si>
    <t>Bestand - Opslaan als - Bladeren - Extra - Algemene opties - wachtwoord 2x - OK</t>
  </si>
  <si>
    <t>Voorbeeld winst per bouwjaar</t>
  </si>
  <si>
    <t>totaal</t>
  </si>
  <si>
    <t>Tabel 1</t>
  </si>
  <si>
    <t>Tabel 2</t>
  </si>
  <si>
    <r>
      <t xml:space="preserve">3.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draaitabel - </t>
    </r>
    <r>
      <rPr>
        <b/>
        <sz val="12"/>
        <rFont val="Calibri"/>
        <family val="2"/>
      </rPr>
      <t>kopieer</t>
    </r>
    <r>
      <rPr>
        <sz val="12"/>
        <rFont val="Calibri"/>
        <family val="2"/>
      </rPr>
      <t xml:space="preserve"> de draaitabel met "ctrl+c"  - plak deze in </t>
    </r>
    <r>
      <rPr>
        <i/>
        <sz val="12"/>
        <rFont val="Calibri"/>
        <family val="2"/>
      </rPr>
      <t>tabblad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Grafieken vergelijken</t>
    </r>
    <r>
      <rPr>
        <sz val="12"/>
        <rFont val="Calibri"/>
        <family val="2"/>
      </rPr>
      <t xml:space="preserve"> naast de draaitabel van Peter en Rob</t>
    </r>
  </si>
  <si>
    <r>
      <t xml:space="preserve">In het tabblad </t>
    </r>
    <r>
      <rPr>
        <b/>
        <i/>
        <sz val="12"/>
        <rFont val="Calibri"/>
        <family val="2"/>
      </rPr>
      <t xml:space="preserve">Database Electronics </t>
    </r>
    <r>
      <rPr>
        <i/>
        <sz val="12"/>
        <rFont val="Calibri"/>
        <family val="2"/>
      </rPr>
      <t>staat een database met gegevens die geanalyseerd moeten worden.</t>
    </r>
  </si>
  <si>
    <t xml:space="preserve">Draaitabel omzetvariaties vergelijken met slicers in grafieken </t>
  </si>
  <si>
    <t>Opdrachten tabellen en grafieken vergelijken</t>
  </si>
  <si>
    <t>Opdrachten grafieken vergelijken</t>
  </si>
  <si>
    <t xml:space="preserve">Rij invoegen of midden in tabel = "ctrl+" of onderaan in laatste cel klik - tab </t>
  </si>
  <si>
    <t xml:space="preserve">  of via = in het adresvak</t>
  </si>
  <si>
    <r>
      <t>Kies in het venster de C</t>
    </r>
    <r>
      <rPr>
        <i/>
        <sz val="12"/>
        <rFont val="Calibri"/>
        <family val="2"/>
        <scheme val="minor"/>
      </rPr>
      <t>ategorie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Alles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of zoek de functie </t>
    </r>
    <r>
      <rPr>
        <i/>
        <sz val="12"/>
        <rFont val="Calibri"/>
        <family val="2"/>
        <scheme val="minor"/>
      </rPr>
      <t>Interval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OK</t>
    </r>
  </si>
  <si>
    <t>let op Celeigenschappen voor functie = Standaard</t>
  </si>
  <si>
    <t>J. Ullings</t>
  </si>
  <si>
    <t>Q. Janssen</t>
  </si>
  <si>
    <t>S. Puts</t>
  </si>
  <si>
    <t>D. Klaesen</t>
  </si>
  <si>
    <t>T. Luts</t>
  </si>
  <si>
    <t>H. Peskens</t>
  </si>
  <si>
    <t>A. Gooran</t>
  </si>
  <si>
    <t>C. Goor</t>
  </si>
  <si>
    <t>P. Jenssen</t>
  </si>
  <si>
    <t>S. Nevel</t>
  </si>
  <si>
    <t>N. Timmermans</t>
  </si>
  <si>
    <t>P. Ellings</t>
  </si>
  <si>
    <t>Som van SALARIS</t>
  </si>
  <si>
    <t>Draaigrafieken maken, opmaken en vernieuwen</t>
  </si>
  <si>
    <t>De functies INDEX en VERGELIJKEN lossen al deze problemen op</t>
  </si>
  <si>
    <r>
      <t xml:space="preserve">2.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B22 om met de functie </t>
    </r>
    <r>
      <rPr>
        <b/>
        <sz val="12"/>
        <rFont val="Calibri"/>
        <family val="2"/>
        <scheme val="minor"/>
      </rPr>
      <t>VERGELIJKEN</t>
    </r>
    <r>
      <rPr>
        <sz val="12"/>
        <rFont val="Calibri"/>
        <family val="2"/>
        <scheme val="minor"/>
      </rPr>
      <t xml:space="preserve"> het </t>
    </r>
    <r>
      <rPr>
        <b/>
        <sz val="12"/>
        <rFont val="Calibri"/>
        <family val="2"/>
        <scheme val="minor"/>
      </rPr>
      <t>rijnummer</t>
    </r>
    <r>
      <rPr>
        <sz val="12"/>
        <rFont val="Calibri"/>
        <family val="2"/>
        <scheme val="minor"/>
      </rPr>
      <t xml:space="preserve"> te genereren: =VERGELIJKEN(1e veld A18 - 2e veld A26:A33)</t>
    </r>
  </si>
  <si>
    <t>Examen punt</t>
  </si>
  <si>
    <t>kolom</t>
  </si>
  <si>
    <t>rij</t>
  </si>
  <si>
    <t>genesteld</t>
  </si>
  <si>
    <t>VERGELIJKEN(A17;B25:J25;0)</t>
  </si>
  <si>
    <t>Functie INDEX gebruiken om het aantal rijen en kolommen te bepalen in combinatie met functie VERGELIJKEN</t>
  </si>
  <si>
    <t>DVD VERHUUR</t>
  </si>
  <si>
    <t>Titel</t>
  </si>
  <si>
    <t>Genre</t>
  </si>
  <si>
    <t>Maatschappij</t>
  </si>
  <si>
    <t>Regisseur</t>
  </si>
  <si>
    <t>Voorraad</t>
  </si>
  <si>
    <t>Aant. Verhuurd</t>
  </si>
  <si>
    <t>Pirates of the Caribbean: Dead Man's Chest</t>
  </si>
  <si>
    <t>Actie</t>
  </si>
  <si>
    <t>Buena Vista</t>
  </si>
  <si>
    <t>Gore Verbinski</t>
  </si>
  <si>
    <t>Poseidon</t>
  </si>
  <si>
    <t>Warner</t>
  </si>
  <si>
    <t>Wolfgang Petersen</t>
  </si>
  <si>
    <t>X-Men 3: The Last Stand</t>
  </si>
  <si>
    <t>Fox</t>
  </si>
  <si>
    <t>Brrett Ratner</t>
  </si>
  <si>
    <t>Superman Returns</t>
  </si>
  <si>
    <t>Bryan Singer</t>
  </si>
  <si>
    <t>Miami Vice</t>
  </si>
  <si>
    <t>Universal Pictures</t>
  </si>
  <si>
    <t>Michal Mann</t>
  </si>
  <si>
    <t>The Librarian II</t>
  </si>
  <si>
    <t>Jonathan Frakes</t>
  </si>
  <si>
    <t>Ice Age 2: The Meltdown</t>
  </si>
  <si>
    <t>Jeugd</t>
  </si>
  <si>
    <t>Carlos Sandana</t>
  </si>
  <si>
    <t>AL</t>
  </si>
  <si>
    <t>Cars</t>
  </si>
  <si>
    <t>Pixar</t>
  </si>
  <si>
    <t>Joe Ranft</t>
  </si>
  <si>
    <t>The Da Vinci Code</t>
  </si>
  <si>
    <t>Thriller</t>
  </si>
  <si>
    <t>Ron Howard</t>
  </si>
  <si>
    <t>The Wicker Man</t>
  </si>
  <si>
    <t>Drama</t>
  </si>
  <si>
    <t>Neil LaBute</t>
  </si>
  <si>
    <t>Brokeback Mountain</t>
  </si>
  <si>
    <t>Focus Features</t>
  </si>
  <si>
    <t>Ang Lee</t>
  </si>
  <si>
    <t>Basic Instinct 2: Risk Addiction</t>
  </si>
  <si>
    <t>MGM</t>
  </si>
  <si>
    <t>Michael Caton-Jones</t>
  </si>
  <si>
    <t>Lady in the Water</t>
  </si>
  <si>
    <t>M. Night Shyamalan</t>
  </si>
  <si>
    <t>United 93</t>
  </si>
  <si>
    <t>Paul Greengrass</t>
  </si>
  <si>
    <t>Garfield 2: A Tail of Two Kitties</t>
  </si>
  <si>
    <t>Komedie</t>
  </si>
  <si>
    <t>Tim Hill</t>
  </si>
  <si>
    <t>The Lake House</t>
  </si>
  <si>
    <t>Alejandro Agresti</t>
  </si>
  <si>
    <t>She's the Man</t>
  </si>
  <si>
    <t>Dreamworks</t>
  </si>
  <si>
    <t>Andy Fickman</t>
  </si>
  <si>
    <t>Al</t>
  </si>
  <si>
    <t>The Fast and The Furious: Tokyo Drift</t>
  </si>
  <si>
    <t>Justin Lin</t>
  </si>
  <si>
    <t>Mission Impossible 3</t>
  </si>
  <si>
    <t>Paramount</t>
  </si>
  <si>
    <t>JJ Abrams</t>
  </si>
  <si>
    <t>Flight 93</t>
  </si>
  <si>
    <t>A-Film</t>
  </si>
  <si>
    <t>Peter Markle</t>
  </si>
  <si>
    <t>Bandidas</t>
  </si>
  <si>
    <t>Edgar Vivar</t>
  </si>
  <si>
    <t>Munich</t>
  </si>
  <si>
    <t>Steven Spielberg</t>
  </si>
  <si>
    <t>American Pie V: The Naked Mile</t>
  </si>
  <si>
    <t>Joe Nussbaum</t>
  </si>
  <si>
    <t>The Omen 666</t>
  </si>
  <si>
    <t>Horror</t>
  </si>
  <si>
    <t>John Moore</t>
  </si>
  <si>
    <t>World Trade Center</t>
  </si>
  <si>
    <t xml:space="preserve">Paramount </t>
  </si>
  <si>
    <t>Oliver Stone</t>
  </si>
  <si>
    <t>Silent Hill</t>
  </si>
  <si>
    <t>Columbia</t>
  </si>
  <si>
    <t>Christophe Gans</t>
  </si>
  <si>
    <t>Just Friends</t>
  </si>
  <si>
    <t>New Line</t>
  </si>
  <si>
    <t>Roger Kumble</t>
  </si>
  <si>
    <t>The Lost City</t>
  </si>
  <si>
    <t>Andy Garcia</t>
  </si>
  <si>
    <t>Firewall</t>
  </si>
  <si>
    <t>Richard Loncraine</t>
  </si>
  <si>
    <t>10th and Wolf</t>
  </si>
  <si>
    <t>Robert Moresco</t>
  </si>
  <si>
    <t>Final Destination 3</t>
  </si>
  <si>
    <t>James Wong</t>
  </si>
  <si>
    <t>Adrift</t>
  </si>
  <si>
    <t>Hans Horn</t>
  </si>
  <si>
    <t>Tristan &amp; Isolde</t>
  </si>
  <si>
    <t>Romantiek</t>
  </si>
  <si>
    <t>Kevin Reynolds</t>
  </si>
  <si>
    <t>Little Man</t>
  </si>
  <si>
    <t>Keenen Ivory Wayans</t>
  </si>
  <si>
    <t>Carolina</t>
  </si>
  <si>
    <t>Polygram</t>
  </si>
  <si>
    <t>Verena Mei</t>
  </si>
  <si>
    <t>The Break-Up</t>
  </si>
  <si>
    <t>Peyton Reed</t>
  </si>
  <si>
    <t>A History of Violence</t>
  </si>
  <si>
    <t>David Cronenberg</t>
  </si>
  <si>
    <t>Doodeind</t>
  </si>
  <si>
    <t>BET</t>
  </si>
  <si>
    <t>Erwin van den Eshof</t>
  </si>
  <si>
    <t>You, Me And Dupree</t>
  </si>
  <si>
    <t>Anthony Russo</t>
  </si>
  <si>
    <t>When A Stranger Calls</t>
  </si>
  <si>
    <t>Simon West</t>
  </si>
  <si>
    <t>Scary Movie 4</t>
  </si>
  <si>
    <t>David Zucker</t>
  </si>
  <si>
    <t>Ik Omhels Je Met 1000 Armen</t>
  </si>
  <si>
    <t>Willem van de Sande</t>
  </si>
  <si>
    <t>V For Vendetta</t>
  </si>
  <si>
    <t>James McTeigue</t>
  </si>
  <si>
    <t>The Oh in Ohio</t>
  </si>
  <si>
    <t>HBO</t>
  </si>
  <si>
    <t>Billy Kent</t>
  </si>
  <si>
    <t>Lord of War</t>
  </si>
  <si>
    <t>Lions Gate</t>
  </si>
  <si>
    <t>Andrew Niccol</t>
  </si>
  <si>
    <t>The Island</t>
  </si>
  <si>
    <t>Michael Bay</t>
  </si>
  <si>
    <t>The Skeleton Key</t>
  </si>
  <si>
    <t>Iain Softley</t>
  </si>
  <si>
    <t>Rumor Has It</t>
  </si>
  <si>
    <t>Rob Reiner</t>
  </si>
  <si>
    <t>The Chronicles of Narnia</t>
  </si>
  <si>
    <t>Andrew Adamson</t>
  </si>
  <si>
    <t>War of the Worlds</t>
  </si>
  <si>
    <t>Science Fiction</t>
  </si>
  <si>
    <t>Kies video</t>
  </si>
  <si>
    <t xml:space="preserve"> Genre</t>
  </si>
  <si>
    <t>Vooraad</t>
  </si>
  <si>
    <t>Videoverhuur informatie</t>
  </si>
  <si>
    <t>https://www.youtube.com/watch?v=F264FpBDX28</t>
  </si>
  <si>
    <t>Uitleg in het Engels over INDEX &amp; VERGELIJKEN:</t>
  </si>
  <si>
    <t>INDEX</t>
  </si>
  <si>
    <t>VERGELIJKEN</t>
  </si>
  <si>
    <t>Hulp cellen voor kopie</t>
  </si>
  <si>
    <t>Aantal Verhuurd</t>
  </si>
  <si>
    <t>1.</t>
  </si>
  <si>
    <t>2.</t>
  </si>
  <si>
    <t>3.</t>
  </si>
  <si>
    <t>4.</t>
  </si>
  <si>
    <t>5.</t>
  </si>
  <si>
    <t>Functie VERGELIJKEN &amp; INDEX</t>
  </si>
  <si>
    <t>Opdracht 23</t>
  </si>
  <si>
    <t>Opdracht 24</t>
  </si>
  <si>
    <t>Hulp cel kopieren in de INDEX functie (zie K22)</t>
  </si>
  <si>
    <t>Validatie lft/vrd</t>
  </si>
  <si>
    <t>INDEX(F21:G33;VERGELIJKEN(K18;B21:B33;0);VERGELIJKEN(K26;F20:G20;0))</t>
  </si>
  <si>
    <t>Laat alleen het rij- of kolomnummer zien van de selectie</t>
  </si>
  <si>
    <t xml:space="preserve">Functies INDEX &amp; VERGELIJKEN i.p.v Verticaal.zoeken </t>
  </si>
  <si>
    <t>Functie VERGELIJKEN nestelen met de functie INDEX</t>
  </si>
  <si>
    <t>Extra. Formulieren knoppen - om keuzes te laten maken of  aanvinkmogelijkheden</t>
  </si>
  <si>
    <t>15. Draaitabellen en grafiek instellen - overzichtelijk maken en omzetten, vergelijken met slicer</t>
  </si>
  <si>
    <t>Tabellen maken en indelen én de handige voordelen ervan</t>
  </si>
  <si>
    <t>6.</t>
  </si>
  <si>
    <t>7.</t>
  </si>
  <si>
    <t>8.</t>
  </si>
  <si>
    <t>9.</t>
  </si>
  <si>
    <t>10.</t>
  </si>
  <si>
    <r>
      <rPr>
        <b/>
        <sz val="12"/>
        <rFont val="Calibri"/>
        <family val="2"/>
      </rPr>
      <t>Filter</t>
    </r>
    <r>
      <rPr>
        <sz val="12"/>
        <rFont val="Calibri"/>
        <family val="2"/>
      </rPr>
      <t xml:space="preserve"> kolom </t>
    </r>
    <r>
      <rPr>
        <b/>
        <sz val="12"/>
        <rFont val="Calibri"/>
        <family val="2"/>
      </rPr>
      <t>Artikel</t>
    </r>
    <r>
      <rPr>
        <sz val="12"/>
        <rFont val="Calibri"/>
        <family val="2"/>
      </rPr>
      <t xml:space="preserve"> op </t>
    </r>
    <r>
      <rPr>
        <b/>
        <sz val="12"/>
        <rFont val="Calibri"/>
        <family val="2"/>
      </rPr>
      <t>dranken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Filter wissen</t>
    </r>
    <r>
      <rPr>
        <sz val="12"/>
        <rFont val="Calibri"/>
        <family val="2"/>
      </rPr>
      <t xml:space="preserve"> - filter vervolgens op </t>
    </r>
    <r>
      <rPr>
        <b/>
        <sz val="12"/>
        <rFont val="Calibri"/>
        <family val="2"/>
      </rPr>
      <t>groenten</t>
    </r>
    <r>
      <rPr>
        <sz val="12"/>
        <rFont val="Calibri"/>
        <family val="2"/>
      </rPr>
      <t xml:space="preserve"> - laat filter staan</t>
    </r>
  </si>
  <si>
    <t>11.</t>
  </si>
  <si>
    <t xml:space="preserve">Functie Interval </t>
  </si>
  <si>
    <t>Hoeveel getallen zijn er in dezelfde tientallen, in 6 trekkingen gevallen</t>
  </si>
  <si>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Functiewizard op</t>
    </r>
    <r>
      <rPr>
        <b/>
        <i/>
        <sz val="12"/>
        <rFont val="Calibri"/>
        <family val="2"/>
      </rPr>
      <t xml:space="preserve"> fx</t>
    </r>
    <r>
      <rPr>
        <sz val="12"/>
        <rFont val="Calibri"/>
        <family val="2"/>
      </rPr>
      <t xml:space="preserve"> naast formulebalk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</si>
  <si>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in het 3e venster </t>
    </r>
    <r>
      <rPr>
        <i/>
        <sz val="12"/>
        <rFont val="Calibri"/>
        <family val="2"/>
      </rPr>
      <t>Volgorde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</t>
    </r>
    <r>
      <rPr>
        <b/>
        <sz val="12"/>
        <rFont val="Calibri"/>
        <family val="2"/>
      </rPr>
      <t xml:space="preserve"> 0</t>
    </r>
    <r>
      <rPr>
        <sz val="12"/>
        <rFont val="Calibri"/>
        <family val="2"/>
      </rPr>
      <t xml:space="preserve"> om aflopende waarde te bepalen - </t>
    </r>
    <r>
      <rPr>
        <b/>
        <sz val="12"/>
        <rFont val="Calibri"/>
        <family val="2"/>
      </rPr>
      <t>OK</t>
    </r>
  </si>
  <si>
    <t>Functie RANG om rangorde te bepalen</t>
  </si>
  <si>
    <r>
      <t xml:space="preserve">Om foutmeldingen zoals in C27 te voorkomen, is tevens gebruik gemaakt van de </t>
    </r>
    <r>
      <rPr>
        <b/>
        <i/>
        <sz val="12"/>
        <color theme="1"/>
        <rFont val="Calibri"/>
        <family val="2"/>
        <scheme val="minor"/>
      </rPr>
      <t>ALS.FOUT</t>
    </r>
    <r>
      <rPr>
        <i/>
        <sz val="12"/>
        <color theme="1"/>
        <rFont val="Calibri"/>
        <family val="2"/>
        <scheme val="minor"/>
      </rPr>
      <t xml:space="preserve"> functie in de 2e tabel</t>
    </r>
  </si>
  <si>
    <r>
      <t xml:space="preserve">1. </t>
    </r>
    <r>
      <rPr>
        <b/>
        <sz val="12"/>
        <color theme="1"/>
        <rFont val="Calibri"/>
        <family val="2"/>
        <scheme val="minor"/>
      </rPr>
      <t>Activeer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G19</t>
    </r>
    <r>
      <rPr>
        <sz val="12"/>
        <color theme="1"/>
        <rFont val="Calibri"/>
        <family val="2"/>
        <scheme val="minor"/>
      </rPr>
      <t xml:space="preserve"> - typ = en open de functie </t>
    </r>
    <r>
      <rPr>
        <b/>
        <sz val="12"/>
        <color theme="1"/>
        <rFont val="Calibri"/>
        <family val="2"/>
        <scheme val="minor"/>
      </rPr>
      <t>RANG.GELIJK</t>
    </r>
  </si>
  <si>
    <r>
      <t xml:space="preserve">3. In het 3e venster </t>
    </r>
    <r>
      <rPr>
        <b/>
        <i/>
        <sz val="12"/>
        <color theme="1"/>
        <rFont val="Calibri"/>
        <family val="2"/>
        <scheme val="minor"/>
      </rPr>
      <t>Volgorde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typ </t>
    </r>
    <r>
      <rPr>
        <b/>
        <sz val="12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om de hoogste waarde te bepalen </t>
    </r>
  </si>
  <si>
    <r>
      <t xml:space="preserve">2. In het 1e venster </t>
    </r>
    <r>
      <rPr>
        <b/>
        <i/>
        <sz val="12"/>
        <color theme="1"/>
        <rFont val="Calibri"/>
        <family val="2"/>
        <scheme val="minor"/>
      </rPr>
      <t>Getal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- cel F19 activeren - </t>
    </r>
    <r>
      <rPr>
        <i/>
        <sz val="12"/>
        <color theme="1"/>
        <rFont val="Calibri"/>
        <family val="2"/>
        <scheme val="minor"/>
      </rPr>
      <t xml:space="preserve">2e venster </t>
    </r>
    <r>
      <rPr>
        <b/>
        <i/>
        <sz val="12"/>
        <color theme="1"/>
        <rFont val="Calibri"/>
        <family val="2"/>
        <scheme val="minor"/>
      </rPr>
      <t>Verw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- Reeks F19 tot F27 selecteren - gebruik fn+F4 voor dollartekens </t>
    </r>
  </si>
  <si>
    <r>
      <t xml:space="preserve">1. </t>
    </r>
    <r>
      <rPr>
        <b/>
        <sz val="12"/>
        <color theme="1"/>
        <rFont val="Calibri"/>
        <family val="2"/>
        <scheme val="minor"/>
      </rPr>
      <t>Activeer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G37</t>
    </r>
    <r>
      <rPr>
        <sz val="12"/>
        <color theme="1"/>
        <rFont val="Calibri"/>
        <family val="2"/>
        <scheme val="minor"/>
      </rPr>
      <t xml:space="preserve"> - typ</t>
    </r>
    <r>
      <rPr>
        <b/>
        <sz val="12"/>
        <color theme="1"/>
        <rFont val="Calibri"/>
        <family val="2"/>
        <scheme val="minor"/>
      </rPr>
      <t xml:space="preserve"> =</t>
    </r>
    <r>
      <rPr>
        <sz val="12"/>
        <color theme="1"/>
        <rFont val="Calibri"/>
        <family val="2"/>
        <scheme val="minor"/>
      </rPr>
      <t xml:space="preserve"> en open de functie </t>
    </r>
    <r>
      <rPr>
        <b/>
        <sz val="12"/>
        <color theme="1"/>
        <rFont val="Calibri"/>
        <family val="2"/>
        <scheme val="minor"/>
      </rPr>
      <t>RANG.GELIJK</t>
    </r>
  </si>
  <si>
    <r>
      <t xml:space="preserve">2. In het 1e venster </t>
    </r>
    <r>
      <rPr>
        <b/>
        <i/>
        <sz val="12"/>
        <color theme="1"/>
        <rFont val="Calibri"/>
        <family val="2"/>
        <scheme val="minor"/>
      </rPr>
      <t>Getal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- cel F37 activeren - </t>
    </r>
    <r>
      <rPr>
        <i/>
        <sz val="12"/>
        <color theme="1"/>
        <rFont val="Calibri"/>
        <family val="2"/>
        <scheme val="minor"/>
      </rPr>
      <t xml:space="preserve">2e venster </t>
    </r>
    <r>
      <rPr>
        <b/>
        <i/>
        <sz val="12"/>
        <color theme="1"/>
        <rFont val="Calibri"/>
        <family val="2"/>
        <scheme val="minor"/>
      </rPr>
      <t>Verw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- Reeks F37 tot F44 selecteren - gebruik fn+F4 voor dollartekens </t>
    </r>
  </si>
  <si>
    <t xml:space="preserve">    (verwijzing absoluut maken) om de hele reeks vast  te zetten, waardoor de vulgreep gebruikt kan worden</t>
  </si>
  <si>
    <t xml:space="preserve">    (verwijzing absoluut maken) om de hele reeks vast te zetten, waardoor de vulgreep gebruikt kan worden</t>
  </si>
  <si>
    <r>
      <t xml:space="preserve">3. In het 3e venster </t>
    </r>
    <r>
      <rPr>
        <i/>
        <sz val="12"/>
        <color theme="1"/>
        <rFont val="Calibri"/>
        <family val="2"/>
        <scheme val="minor"/>
      </rPr>
      <t>Volgorde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typ</t>
    </r>
    <r>
      <rPr>
        <b/>
        <sz val="12"/>
        <rFont val="Calibri"/>
        <family val="2"/>
        <scheme val="minor"/>
      </rPr>
      <t xml:space="preserve"> 0 </t>
    </r>
    <r>
      <rPr>
        <sz val="12"/>
        <color theme="1"/>
        <rFont val="Calibri"/>
        <family val="2"/>
        <scheme val="minor"/>
      </rPr>
      <t xml:space="preserve">om de hoogste waarde te bepalen </t>
    </r>
  </si>
  <si>
    <t>Deze functie geeft de snelste 3 tijden én de hoogste waarden van een reeks weer</t>
  </si>
  <si>
    <t>Bij een gelijke uitkomst, bijv. twee nummers 1, wordt nummer 2 overgeslagen</t>
  </si>
  <si>
    <r>
      <t xml:space="preserve">In het onderstaande </t>
    </r>
    <r>
      <rPr>
        <b/>
        <i/>
        <sz val="12"/>
        <color theme="1"/>
        <rFont val="Calibri"/>
        <family val="2"/>
        <scheme val="minor"/>
      </rPr>
      <t>Wedstrijduitslag</t>
    </r>
    <r>
      <rPr>
        <i/>
        <sz val="12"/>
        <color theme="1"/>
        <rFont val="Calibri"/>
        <family val="2"/>
        <scheme val="minor"/>
      </rPr>
      <t xml:space="preserve"> voorbeeld, wordt de uitslag van de snelste tijd berekend.</t>
    </r>
  </si>
  <si>
    <t>Het cijfer dat het meest voorkomt, moet uit de tabel worden gehaald met de functie MODUS</t>
  </si>
  <si>
    <t xml:space="preserve">                  Tentamencijfers schooljaar 2016-2017</t>
  </si>
  <si>
    <r>
      <t xml:space="preserve">Voorbeeld </t>
    </r>
    <r>
      <rPr>
        <b/>
        <sz val="12"/>
        <color rgb="FF7030A0"/>
        <rFont val="Calibri"/>
        <family val="2"/>
        <scheme val="minor"/>
      </rPr>
      <t>formule</t>
    </r>
    <r>
      <rPr>
        <sz val="12"/>
        <color rgb="FF7030A0"/>
        <rFont val="Calibri"/>
        <family val="2"/>
        <scheme val="minor"/>
      </rPr>
      <t xml:space="preserve"> </t>
    </r>
    <r>
      <rPr>
        <b/>
        <sz val="12"/>
        <color rgb="FF7030A0"/>
        <rFont val="Calibri"/>
        <family val="2"/>
        <scheme val="minor"/>
      </rPr>
      <t>Verlof</t>
    </r>
    <r>
      <rPr>
        <sz val="12"/>
        <color rgb="FF7030A0"/>
        <rFont val="Calibri"/>
        <family val="2"/>
        <scheme val="minor"/>
      </rPr>
      <t xml:space="preserve"> =ALS(A6=VANDAAG();"ja";ALS(A6&gt;VANDAAG()+10;"";ALS(A6&lt;VANDAAG();"";"Vervanger nodig")))</t>
    </r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</si>
  <si>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cellen H6 tot en met H11. </t>
    </r>
  </si>
  <si>
    <r>
      <t xml:space="preserve">2. Klik </t>
    </r>
    <r>
      <rPr>
        <b/>
        <sz val="12"/>
        <color theme="1"/>
        <rFont val="Calibri"/>
        <family val="2"/>
        <scheme val="minor"/>
      </rPr>
      <t>op Start </t>
    </r>
    <r>
      <rPr>
        <sz val="12"/>
        <color theme="1"/>
        <rFont val="Calibri"/>
        <family val="2"/>
        <scheme val="minor"/>
      </rPr>
      <t>- </t>
    </r>
    <r>
      <rPr>
        <b/>
        <sz val="12"/>
        <color theme="1"/>
        <rFont val="Calibri"/>
        <family val="2"/>
        <scheme val="minor"/>
      </rPr>
      <t>Voorwaardelijke opmaak</t>
    </r>
    <r>
      <rPr>
        <sz val="12"/>
        <color theme="1"/>
        <rFont val="Calibri"/>
        <family val="2"/>
        <scheme val="minor"/>
      </rPr>
      <t> - </t>
    </r>
    <r>
      <rPr>
        <b/>
        <sz val="12"/>
        <color theme="1"/>
        <rFont val="Calibri"/>
        <family val="2"/>
        <scheme val="minor"/>
      </rPr>
      <t>Nieuwe regel</t>
    </r>
  </si>
  <si>
    <r>
      <t xml:space="preserve">4. </t>
    </r>
    <r>
      <rPr>
        <i/>
        <sz val="12"/>
        <color theme="1"/>
        <rFont val="Calibri"/>
        <family val="2"/>
        <scheme val="minor"/>
      </rPr>
      <t>Venster 1</t>
    </r>
    <r>
      <rPr>
        <sz val="12"/>
        <color theme="1"/>
        <rFont val="Calibri"/>
        <family val="2"/>
        <scheme val="minor"/>
      </rPr>
      <t xml:space="preserve"> celwaarde - </t>
    </r>
    <r>
      <rPr>
        <i/>
        <sz val="12"/>
        <color theme="1"/>
        <rFont val="Calibri"/>
        <family val="2"/>
        <scheme val="minor"/>
      </rPr>
      <t>venster 2</t>
    </r>
    <r>
      <rPr>
        <sz val="12"/>
        <color theme="1"/>
        <rFont val="Calibri"/>
        <family val="2"/>
        <scheme val="minor"/>
      </rPr>
      <t xml:space="preserve"> tussen - </t>
    </r>
    <r>
      <rPr>
        <i/>
        <sz val="12"/>
        <color theme="1"/>
        <rFont val="Calibri"/>
        <family val="2"/>
        <scheme val="minor"/>
      </rPr>
      <t>venster 3</t>
    </r>
    <r>
      <rPr>
        <sz val="12"/>
        <color theme="1"/>
        <rFont val="Calibri"/>
        <family val="2"/>
        <scheme val="minor"/>
      </rPr>
      <t xml:space="preserve"> H4 (is vandaag) - </t>
    </r>
    <r>
      <rPr>
        <i/>
        <sz val="12"/>
        <color theme="1"/>
        <rFont val="Calibri"/>
        <family val="2"/>
        <scheme val="minor"/>
      </rPr>
      <t>venster 4</t>
    </r>
    <r>
      <rPr>
        <sz val="12"/>
        <color theme="1"/>
        <rFont val="Calibri"/>
        <family val="2"/>
        <scheme val="minor"/>
      </rPr>
      <t xml:space="preserve"> H4 + 10 dagen</t>
    </r>
  </si>
  <si>
    <r>
      <t xml:space="preserve">Alternatief: </t>
    </r>
    <r>
      <rPr>
        <b/>
        <sz val="12"/>
        <color theme="4" tint="-0.249977111117893"/>
        <rFont val="Calibri"/>
        <family val="2"/>
        <scheme val="minor"/>
      </rPr>
      <t>Voorwaardelijke opmaak</t>
    </r>
    <r>
      <rPr>
        <sz val="12"/>
        <color theme="4" tint="-0.249977111117893"/>
        <rFont val="Calibri"/>
        <family val="2"/>
        <scheme val="minor"/>
      </rPr>
      <t xml:space="preserve"> - </t>
    </r>
    <r>
      <rPr>
        <b/>
        <sz val="12"/>
        <color theme="4" tint="-0.249977111117893"/>
        <rFont val="Calibri"/>
        <family val="2"/>
        <scheme val="minor"/>
      </rPr>
      <t xml:space="preserve">Markeerregels voor cellen </t>
    </r>
    <r>
      <rPr>
        <sz val="12"/>
        <color theme="4" tint="-0.249977111117893"/>
        <rFont val="Calibri"/>
        <family val="2"/>
        <scheme val="minor"/>
      </rPr>
      <t>-</t>
    </r>
    <r>
      <rPr>
        <b/>
        <sz val="12"/>
        <color theme="4" tint="-0.249977111117893"/>
        <rFont val="Calibri"/>
        <family val="2"/>
        <scheme val="minor"/>
      </rPr>
      <t xml:space="preserve"> Een datum op - Deze week - opmaakkleur rood </t>
    </r>
  </si>
  <si>
    <t>U maakt als volgt de eerste Voorwaardelijke opmaak regel:</t>
  </si>
  <si>
    <r>
      <t xml:space="preserve">3. </t>
    </r>
    <r>
      <rPr>
        <b/>
        <sz val="12"/>
        <color theme="1"/>
        <rFont val="Calibri"/>
        <family val="2"/>
        <scheme val="minor"/>
      </rPr>
      <t>Sleep</t>
    </r>
    <r>
      <rPr>
        <sz val="12"/>
        <color theme="1"/>
        <rFont val="Calibri"/>
        <family val="2"/>
        <scheme val="minor"/>
      </rPr>
      <t xml:space="preserve"> de functie met de vulgreep door voor alle cellen eronder</t>
    </r>
  </si>
  <si>
    <t xml:space="preserve">Het optellen van bijv. gewerkte uren wordt gedaan, door de eindtijd van de begintijd af te trekken: </t>
  </si>
  <si>
    <r>
      <t xml:space="preserve">De simpele formuleversie is: </t>
    </r>
    <r>
      <rPr>
        <b/>
        <sz val="12"/>
        <rFont val="Calibri"/>
        <family val="2"/>
        <scheme val="minor"/>
      </rPr>
      <t xml:space="preserve">  24-begintijd + eindtijd</t>
    </r>
  </si>
  <si>
    <t>WEEKPLANNING AFDELING: WERKUREN Supermarkt</t>
  </si>
  <si>
    <t>WEEKPLANNING AFDELING: WERKUREN supermarkt</t>
  </si>
  <si>
    <t>Bij hele getallen zoals uren of minuten via een functie, zijn de celeigenschappen - Standaard (zie voorbeeld J33)</t>
  </si>
  <si>
    <t>Automatisch het belastingspercentage weergeven van het loon, via de functie Verticaal zoeken</t>
  </si>
  <si>
    <r>
      <rPr>
        <b/>
        <sz val="12"/>
        <rFont val="Calibri"/>
        <family val="2"/>
        <scheme val="minor"/>
      </rPr>
      <t>Controleer</t>
    </r>
    <r>
      <rPr>
        <sz val="12"/>
        <rFont val="Calibri"/>
        <family val="2"/>
        <scheme val="minor"/>
      </rPr>
      <t xml:space="preserve"> in het voorbeeld D30 hoe de functie is opgebouwd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op </t>
    </r>
    <r>
      <rPr>
        <i/>
        <sz val="12"/>
        <rFont val="Calibri"/>
        <family val="2"/>
        <scheme val="minor"/>
      </rPr>
      <t xml:space="preserve">fx </t>
    </r>
    <r>
      <rPr>
        <sz val="12"/>
        <rFont val="Calibri"/>
        <family val="2"/>
        <scheme val="minor"/>
      </rPr>
      <t>om functie te openen voor meer inzicht</t>
    </r>
  </si>
  <si>
    <r>
      <t xml:space="preserve">Klik </t>
    </r>
    <r>
      <rPr>
        <sz val="12"/>
        <rFont val="Calibri"/>
        <family val="2"/>
        <scheme val="minor"/>
      </rPr>
      <t xml:space="preserve">in cel D22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=</t>
    </r>
    <r>
      <rPr>
        <sz val="12"/>
        <rFont val="Calibri"/>
        <family val="2"/>
        <scheme val="minor"/>
      </rPr>
      <t xml:space="preserve"> teken - open de functie </t>
    </r>
    <r>
      <rPr>
        <b/>
        <sz val="12"/>
        <rFont val="Calibri"/>
        <family val="2"/>
        <scheme val="minor"/>
      </rPr>
      <t>VERT.ZOEKEN</t>
    </r>
  </si>
  <si>
    <r>
      <t xml:space="preserve">Zoekwaarden invullen </t>
    </r>
    <r>
      <rPr>
        <i/>
        <sz val="12"/>
        <rFont val="Calibri"/>
        <family val="2"/>
        <scheme val="minor"/>
      </rPr>
      <t>(1e venster)</t>
    </r>
    <r>
      <rPr>
        <b/>
        <sz val="12"/>
        <rFont val="Calibri"/>
        <family val="2"/>
        <scheme val="minor"/>
      </rPr>
      <t xml:space="preserve"> - </t>
    </r>
    <r>
      <rPr>
        <sz val="12"/>
        <rFont val="Calibri"/>
        <family val="2"/>
        <scheme val="minor"/>
      </rPr>
      <t>klik de cel van het belastbaar inkomen (C22) - de zoekwaarde</t>
    </r>
  </si>
  <si>
    <r>
      <t xml:space="preserve">Kolomindex getal </t>
    </r>
    <r>
      <rPr>
        <i/>
        <sz val="12"/>
        <rFont val="Calibri"/>
        <family val="2"/>
        <scheme val="minor"/>
      </rPr>
      <t>(3e venster)</t>
    </r>
    <r>
      <rPr>
        <b/>
        <sz val="12"/>
        <rFont val="Calibri"/>
        <family val="2"/>
        <scheme val="minor"/>
      </rPr>
      <t xml:space="preserve"> Kies</t>
    </r>
    <r>
      <rPr>
        <sz val="12"/>
        <rFont val="Calibri"/>
        <family val="2"/>
        <scheme val="minor"/>
      </rPr>
      <t xml:space="preserve"> het nummer van de kolom (Percentage is nr 2)</t>
    </r>
  </si>
  <si>
    <r>
      <t>Benaderen</t>
    </r>
    <r>
      <rPr>
        <i/>
        <sz val="12"/>
        <rFont val="Calibri"/>
        <family val="2"/>
        <scheme val="minor"/>
      </rPr>
      <t xml:space="preserve"> (4e venster) </t>
    </r>
    <r>
      <rPr>
        <sz val="12"/>
        <rFont val="Calibri"/>
        <family val="2"/>
        <scheme val="minor"/>
      </rPr>
      <t>typ een 1 = waar, zoekt de best mogelijke waarden</t>
    </r>
  </si>
  <si>
    <r>
      <rPr>
        <b/>
        <sz val="12"/>
        <rFont val="Calibri"/>
        <family val="2"/>
        <scheme val="minor"/>
      </rPr>
      <t>Sleep</t>
    </r>
    <r>
      <rPr>
        <sz val="12"/>
        <rFont val="Calibri"/>
        <family val="2"/>
        <scheme val="minor"/>
      </rPr>
      <t xml:space="preserve"> de Functie met de vulgreep door naar beneden voor elke medewerker</t>
    </r>
  </si>
  <si>
    <r>
      <t xml:space="preserve">Tabelmatrix </t>
    </r>
    <r>
      <rPr>
        <i/>
        <sz val="12"/>
        <rFont val="Calibri"/>
        <family val="2"/>
        <scheme val="minor"/>
      </rPr>
      <t>(2e venster)</t>
    </r>
    <r>
      <rPr>
        <b/>
        <sz val="12"/>
        <rFont val="Calibri"/>
        <family val="2"/>
        <scheme val="minor"/>
      </rPr>
      <t xml:space="preserve"> - Selecteer</t>
    </r>
    <r>
      <rPr>
        <sz val="12"/>
        <rFont val="Calibri"/>
        <family val="2"/>
        <scheme val="minor"/>
      </rPr>
      <t xml:space="preserve"> de hele percentagekolom zonder kopteksten</t>
    </r>
  </si>
  <si>
    <t>Klik hier: Functie wizard klapt open voor controle</t>
  </si>
  <si>
    <t xml:space="preserve">    Analyseer de voorbeelden in de grijze cellen en maak deze in de opdracht (gele cellen) na</t>
  </si>
  <si>
    <r>
      <t xml:space="preserve">    </t>
    </r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B19 -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B19</t>
    </r>
  </si>
  <si>
    <r>
      <t xml:space="preserve">    Gebruik de formule  =</t>
    </r>
    <r>
      <rPr>
        <sz val="12"/>
        <rFont val="Calibri"/>
        <family val="2"/>
        <scheme val="minor"/>
      </rPr>
      <t>HORIZ.ZOEKEN</t>
    </r>
    <r>
      <rPr>
        <i/>
        <sz val="12"/>
        <rFont val="Calibri"/>
        <family val="2"/>
        <scheme val="minor"/>
      </rPr>
      <t>(zoekwaarde; tabelmatrix; rij-index_getal; benaderen)</t>
    </r>
  </si>
  <si>
    <t xml:space="preserve">    Een vereiste bij horizontaal zoeken is dat de zoekwaarden in de tabel altijd de bovenste rij is</t>
  </si>
  <si>
    <r>
      <t xml:space="preserve">Gecombineerd zoeken op naam en examentoets </t>
    </r>
    <r>
      <rPr>
        <b/>
        <i/>
        <sz val="12"/>
        <rFont val="Calibri"/>
        <family val="2"/>
        <scheme val="minor"/>
      </rPr>
      <t>kan niet,</t>
    </r>
    <r>
      <rPr>
        <i/>
        <sz val="12"/>
        <rFont val="Calibri"/>
        <family val="2"/>
        <scheme val="minor"/>
      </rPr>
      <t xml:space="preserve"> omdat er maar 1 kolomnummer in </t>
    </r>
    <r>
      <rPr>
        <b/>
        <i/>
        <sz val="12"/>
        <rFont val="Calibri"/>
        <family val="2"/>
        <scheme val="minor"/>
      </rPr>
      <t>VERT.ZOEKEN</t>
    </r>
    <r>
      <rPr>
        <i/>
        <sz val="12"/>
        <rFont val="Calibri"/>
        <family val="2"/>
        <scheme val="minor"/>
      </rPr>
      <t xml:space="preserve">  ingesteld kan worden</t>
    </r>
  </si>
  <si>
    <r>
      <t xml:space="preserve">Met </t>
    </r>
    <r>
      <rPr>
        <b/>
        <sz val="12"/>
        <rFont val="Calibri"/>
        <family val="2"/>
        <scheme val="minor"/>
      </rPr>
      <t>HORIZ.ZOEKEN</t>
    </r>
    <r>
      <rPr>
        <sz val="12"/>
        <rFont val="Calibri"/>
        <family val="2"/>
        <scheme val="minor"/>
      </rPr>
      <t xml:space="preserve"> gaan we het kolomnummer flexibel maken en koppelen we deze cel met het kolomnummer in de </t>
    </r>
    <r>
      <rPr>
        <b/>
        <sz val="12"/>
        <rFont val="Calibri"/>
        <family val="2"/>
        <scheme val="minor"/>
      </rPr>
      <t>VERT.ZOEKEN</t>
    </r>
    <r>
      <rPr>
        <sz val="12"/>
        <rFont val="Calibri"/>
        <family val="2"/>
        <scheme val="minor"/>
      </rPr>
      <t xml:space="preserve"> functie in Kolomindex getal</t>
    </r>
  </si>
  <si>
    <t>(geeft het kolomnummer weer die bij de naam hoort)</t>
  </si>
  <si>
    <t>Functie Verticaal.zoeken gecombineerd met Horizontaal.zoeken</t>
  </si>
  <si>
    <r>
      <t xml:space="preserve">INTERVAL </t>
    </r>
    <r>
      <rPr>
        <b/>
        <i/>
        <u/>
        <sz val="14"/>
        <color indexed="9"/>
        <rFont val="Calibri"/>
        <family val="2"/>
        <scheme val="minor"/>
      </rPr>
      <t>functie</t>
    </r>
    <r>
      <rPr>
        <b/>
        <u/>
        <sz val="14"/>
        <color indexed="9"/>
        <rFont val="Calibri"/>
        <family val="2"/>
        <scheme val="minor"/>
      </rPr>
      <t xml:space="preserve"> bepaald in een bereik de aantallen van diverse/bepaalde tientallen</t>
    </r>
  </si>
  <si>
    <r>
      <t xml:space="preserve">2.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de cel waarin u de draaitabel wilt neerzetten (in dit werkblad op cel </t>
    </r>
    <r>
      <rPr>
        <b/>
        <sz val="12"/>
        <rFont val="Calibri"/>
        <family val="2"/>
      </rPr>
      <t>G20)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OK</t>
    </r>
  </si>
  <si>
    <t>De wizard van Excel, zal een sjabloon formaat van de draaitabel op de door u aangegeven locatie plaatsen.</t>
  </si>
  <si>
    <r>
      <t xml:space="preserve">1.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met de muis op een willekeurige plaats in het lege draaitabelveld.</t>
    </r>
  </si>
  <si>
    <r>
      <t xml:space="preserve">    </t>
    </r>
    <r>
      <rPr>
        <b/>
        <sz val="12"/>
        <rFont val="Calibri"/>
        <family val="2"/>
        <scheme val="minor"/>
      </rPr>
      <t>Sleep</t>
    </r>
    <r>
      <rPr>
        <sz val="12"/>
        <rFont val="Calibri"/>
        <family val="2"/>
        <scheme val="minor"/>
      </rPr>
      <t xml:space="preserve"> - Regio naar het veld </t>
    </r>
    <r>
      <rPr>
        <b/>
        <sz val="12"/>
        <rFont val="Calibri"/>
        <family val="2"/>
        <scheme val="minor"/>
      </rPr>
      <t>RIJEN</t>
    </r>
    <r>
      <rPr>
        <sz val="12"/>
        <rFont val="Calibri"/>
        <family val="2"/>
        <scheme val="minor"/>
      </rPr>
      <t xml:space="preserve"> en Winkel naar het veld </t>
    </r>
    <r>
      <rPr>
        <b/>
        <sz val="12"/>
        <rFont val="Calibri"/>
        <family val="2"/>
        <scheme val="minor"/>
      </rPr>
      <t>RIJEN</t>
    </r>
    <r>
      <rPr>
        <sz val="12"/>
        <rFont val="Calibri"/>
        <family val="2"/>
        <scheme val="minor"/>
      </rPr>
      <t xml:space="preserve"> - Prijs naar </t>
    </r>
    <r>
      <rPr>
        <b/>
        <sz val="12"/>
        <rFont val="Calibri"/>
        <family val="2"/>
        <scheme val="minor"/>
      </rPr>
      <t>WAARDEN</t>
    </r>
    <r>
      <rPr>
        <sz val="12"/>
        <rFont val="Calibri"/>
        <family val="2"/>
        <scheme val="minor"/>
      </rPr>
      <t xml:space="preserve"> - Productgroep naar </t>
    </r>
    <r>
      <rPr>
        <b/>
        <sz val="12"/>
        <rFont val="Calibri"/>
        <family val="2"/>
        <scheme val="minor"/>
      </rPr>
      <t>FILTER</t>
    </r>
  </si>
  <si>
    <r>
      <t xml:space="preserve">2. </t>
    </r>
    <r>
      <rPr>
        <b/>
        <sz val="12"/>
        <rFont val="Calibri"/>
        <family val="2"/>
        <scheme val="minor"/>
      </rPr>
      <t>Filter</t>
    </r>
    <r>
      <rPr>
        <sz val="12"/>
        <rFont val="Calibri"/>
        <family val="2"/>
        <scheme val="minor"/>
      </rPr>
      <t xml:space="preserve"> op Productgroep (Aanbiedingen) en op Productgroep (Navigatie en reizen) naar wens zoals het</t>
    </r>
    <r>
      <rPr>
        <i/>
        <sz val="12"/>
        <rFont val="Calibri"/>
        <family val="2"/>
        <scheme val="minor"/>
      </rPr>
      <t xml:space="preserve"> voorbeeld op B20</t>
    </r>
  </si>
  <si>
    <r>
      <t xml:space="preserve">Maak vanuit de Draaitabel </t>
    </r>
    <r>
      <rPr>
        <i/>
        <sz val="12"/>
        <color theme="1"/>
        <rFont val="Calibri"/>
        <family val="2"/>
        <scheme val="minor"/>
      </rPr>
      <t>Inschrijfkosten</t>
    </r>
    <r>
      <rPr>
        <sz val="12"/>
        <color theme="1"/>
        <rFont val="Calibri"/>
        <family val="2"/>
        <scheme val="minor"/>
      </rPr>
      <t xml:space="preserve"> via Hulpmiddelen een draaigrafiek </t>
    </r>
  </si>
  <si>
    <r>
      <rPr>
        <b/>
        <sz val="12"/>
        <color theme="1"/>
        <rFont val="Calibri"/>
        <family val="2"/>
        <scheme val="minor"/>
      </rPr>
      <t>Aktiveer</t>
    </r>
    <r>
      <rPr>
        <sz val="12"/>
        <color theme="1"/>
        <rFont val="Calibri"/>
        <family val="2"/>
        <scheme val="minor"/>
      </rPr>
      <t xml:space="preserve"> de draaitabel - </t>
    </r>
    <r>
      <rPr>
        <b/>
        <sz val="12"/>
        <color theme="1"/>
        <rFont val="Calibri"/>
        <family val="2"/>
        <scheme val="minor"/>
      </rPr>
      <t>Analyseren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Draaigrafiek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Cirkel</t>
    </r>
    <r>
      <rPr>
        <sz val="12"/>
        <color theme="1"/>
        <rFont val="Calibri"/>
        <family val="2"/>
        <scheme val="minor"/>
      </rPr>
      <t xml:space="preserve"> -kies </t>
    </r>
    <r>
      <rPr>
        <i/>
        <sz val="12"/>
        <color theme="1"/>
        <rFont val="Calibri"/>
        <family val="2"/>
        <scheme val="minor"/>
      </rPr>
      <t>3D cirkel</t>
    </r>
    <r>
      <rPr>
        <sz val="12"/>
        <color theme="1"/>
        <rFont val="Calibri"/>
        <family val="2"/>
        <scheme val="minor"/>
      </rPr>
      <t xml:space="preserve"> en maak deze op naar wens of voorbeeld - sleep de grafiek naar K20</t>
    </r>
  </si>
  <si>
    <r>
      <rPr>
        <b/>
        <sz val="12"/>
        <color theme="1"/>
        <rFont val="Calibri"/>
        <family val="2"/>
        <scheme val="minor"/>
      </rPr>
      <t>Activeer</t>
    </r>
    <r>
      <rPr>
        <sz val="12"/>
        <color theme="1"/>
        <rFont val="Calibri"/>
        <family val="2"/>
        <scheme val="minor"/>
      </rPr>
      <t xml:space="preserve"> de draaigrafiek -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filter </t>
    </r>
    <r>
      <rPr>
        <i/>
        <sz val="12"/>
        <color theme="1"/>
        <rFont val="Calibri"/>
        <family val="2"/>
        <scheme val="minor"/>
      </rPr>
      <t>Plaats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alleen </t>
    </r>
    <r>
      <rPr>
        <i/>
        <sz val="12"/>
        <color theme="1"/>
        <rFont val="Calibri"/>
        <family val="2"/>
        <scheme val="minor"/>
      </rPr>
      <t>Gouda</t>
    </r>
    <r>
      <rPr>
        <sz val="12"/>
        <color theme="1"/>
        <rFont val="Calibri"/>
        <family val="2"/>
        <scheme val="minor"/>
      </rPr>
      <t xml:space="preserve"> en </t>
    </r>
    <r>
      <rPr>
        <i/>
        <sz val="12"/>
        <color theme="1"/>
        <rFont val="Calibri"/>
        <family val="2"/>
        <scheme val="minor"/>
      </rPr>
      <t>Amsterdam</t>
    </r>
  </si>
  <si>
    <r>
      <t xml:space="preserve">Stel de gegevenslabel in via - </t>
    </r>
    <r>
      <rPr>
        <b/>
        <sz val="12"/>
        <color theme="1"/>
        <rFont val="Calibri"/>
        <family val="2"/>
        <scheme val="minor"/>
      </rPr>
      <t>Hulpmiddelen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Indeling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Ontwerpen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Snelle indeling</t>
    </r>
    <r>
      <rPr>
        <sz val="12"/>
        <color theme="1"/>
        <rFont val="Calibri"/>
        <family val="2"/>
        <scheme val="minor"/>
      </rPr>
      <t xml:space="preserve"> - kies </t>
    </r>
    <r>
      <rPr>
        <i/>
        <sz val="12"/>
        <color theme="1"/>
        <rFont val="Calibri"/>
        <family val="2"/>
        <scheme val="minor"/>
      </rPr>
      <t>Indeling 4</t>
    </r>
    <r>
      <rPr>
        <sz val="12"/>
        <color theme="1"/>
        <rFont val="Calibri"/>
        <family val="2"/>
        <scheme val="minor"/>
      </rPr>
      <t xml:space="preserve"> - verplaats de labels buiten de taartpunt</t>
    </r>
  </si>
  <si>
    <r>
      <rPr>
        <b/>
        <sz val="12"/>
        <color theme="1"/>
        <rFont val="Calibri"/>
        <family val="2"/>
        <scheme val="minor"/>
      </rPr>
      <t>Verklein</t>
    </r>
    <r>
      <rPr>
        <sz val="12"/>
        <color theme="1"/>
        <rFont val="Calibri"/>
        <family val="2"/>
        <scheme val="minor"/>
      </rPr>
      <t xml:space="preserve"> de grafiek zoals de afbeeldingen - </t>
    </r>
    <r>
      <rPr>
        <b/>
        <sz val="12"/>
        <color theme="1"/>
        <rFont val="Calibri"/>
        <family val="2"/>
        <scheme val="minor"/>
      </rPr>
      <t>Kopieer</t>
    </r>
    <r>
      <rPr>
        <sz val="12"/>
        <color theme="1"/>
        <rFont val="Calibri"/>
        <family val="2"/>
        <scheme val="minor"/>
      </rPr>
      <t xml:space="preserve"> de draaigrafiek en </t>
    </r>
    <r>
      <rPr>
        <b/>
        <sz val="12"/>
        <color theme="1"/>
        <rFont val="Calibri"/>
        <family val="2"/>
        <scheme val="minor"/>
      </rPr>
      <t>Plakken speciaal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Afbeelding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JPEG</t>
    </r>
    <r>
      <rPr>
        <sz val="12"/>
        <color theme="1"/>
        <rFont val="Calibri"/>
        <family val="2"/>
        <scheme val="minor"/>
      </rPr>
      <t xml:space="preserve"> - sleep op de gewenste plaats</t>
    </r>
  </si>
  <si>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op filter </t>
    </r>
    <r>
      <rPr>
        <i/>
        <sz val="12"/>
        <color theme="1"/>
        <rFont val="Calibri"/>
        <family val="2"/>
        <scheme val="minor"/>
      </rPr>
      <t>Plaats</t>
    </r>
    <r>
      <rPr>
        <sz val="12"/>
        <color theme="1"/>
        <rFont val="Calibri"/>
        <family val="2"/>
        <scheme val="minor"/>
      </rPr>
      <t xml:space="preserve"> en selecteer nu </t>
    </r>
    <r>
      <rPr>
        <i/>
        <sz val="12"/>
        <color theme="1"/>
        <rFont val="Calibri"/>
        <family val="2"/>
        <scheme val="minor"/>
      </rPr>
      <t>Utrecht</t>
    </r>
    <r>
      <rPr>
        <sz val="12"/>
        <color theme="1"/>
        <rFont val="Calibri"/>
        <family val="2"/>
        <scheme val="minor"/>
      </rPr>
      <t xml:space="preserve"> en </t>
    </r>
    <r>
      <rPr>
        <i/>
        <sz val="12"/>
        <color theme="1"/>
        <rFont val="Calibri"/>
        <family val="2"/>
        <scheme val="minor"/>
      </rPr>
      <t>Rotterdam</t>
    </r>
    <r>
      <rPr>
        <sz val="12"/>
        <color theme="1"/>
        <rFont val="Calibri"/>
        <family val="2"/>
        <scheme val="minor"/>
      </rPr>
      <t xml:space="preserve"> - kopieer en Plakken speciaal als afbeelding - zet ze naast elkaar voor vergelijking</t>
    </r>
  </si>
  <si>
    <r>
      <rPr>
        <b/>
        <sz val="12"/>
        <color theme="1"/>
        <rFont val="Calibri"/>
        <family val="2"/>
        <scheme val="minor"/>
      </rPr>
      <t>Verwijder</t>
    </r>
    <r>
      <rPr>
        <sz val="12"/>
        <color theme="1"/>
        <rFont val="Calibri"/>
        <family val="2"/>
        <scheme val="minor"/>
      </rPr>
      <t xml:space="preserve"> de draaigrafiek - klik op rand - </t>
    </r>
    <r>
      <rPr>
        <b/>
        <sz val="12"/>
        <color theme="1"/>
        <rFont val="Calibri"/>
        <family val="2"/>
        <scheme val="minor"/>
      </rPr>
      <t>Delete</t>
    </r>
  </si>
  <si>
    <r>
      <rPr>
        <b/>
        <sz val="12"/>
        <color theme="1"/>
        <rFont val="Calibri"/>
        <family val="2"/>
        <scheme val="minor"/>
      </rPr>
      <t>Maak</t>
    </r>
    <r>
      <rPr>
        <sz val="12"/>
        <color theme="1"/>
        <rFont val="Calibri"/>
        <family val="2"/>
        <scheme val="minor"/>
      </rPr>
      <t xml:space="preserve"> nu een overzicht van de inschrijfkosten voor Amsterdam en Gouda (zie voorbeeld) om te kunnen vergelijken</t>
    </r>
  </si>
  <si>
    <r>
      <t xml:space="preserve">Draaitabel opmaken via - </t>
    </r>
    <r>
      <rPr>
        <b/>
        <sz val="12"/>
        <color theme="1"/>
        <rFont val="Calibri"/>
        <family val="2"/>
        <scheme val="minor"/>
      </rPr>
      <t>ONTWERPEN</t>
    </r>
    <r>
      <rPr>
        <sz val="12"/>
        <color theme="1"/>
        <rFont val="Calibri"/>
        <family val="2"/>
        <scheme val="minor"/>
      </rPr>
      <t xml:space="preserve"> - Draaitabelstijl </t>
    </r>
    <r>
      <rPr>
        <i/>
        <sz val="12"/>
        <color theme="1"/>
        <rFont val="Calibri"/>
        <family val="2"/>
        <scheme val="minor"/>
      </rPr>
      <t>Normaal 6</t>
    </r>
    <r>
      <rPr>
        <sz val="12"/>
        <color theme="1"/>
        <rFont val="Calibri"/>
        <family val="2"/>
        <scheme val="minor"/>
      </rPr>
      <t xml:space="preserve"> en indien nodig </t>
    </r>
    <r>
      <rPr>
        <b/>
        <sz val="12"/>
        <color theme="1"/>
        <rFont val="Calibri"/>
        <family val="2"/>
        <scheme val="minor"/>
      </rPr>
      <t>Eindtotaalrij</t>
    </r>
    <r>
      <rPr>
        <sz val="12"/>
        <color theme="1"/>
        <rFont val="Calibri"/>
        <family val="2"/>
        <scheme val="minor"/>
      </rPr>
      <t xml:space="preserve"> toevoegen</t>
    </r>
  </si>
  <si>
    <r>
      <rPr>
        <b/>
        <sz val="12"/>
        <color theme="1"/>
        <rFont val="Calibri"/>
        <family val="2"/>
        <scheme val="minor"/>
      </rPr>
      <t>Markeer</t>
    </r>
    <r>
      <rPr>
        <sz val="12"/>
        <color theme="1"/>
        <rFont val="Calibri"/>
        <family val="2"/>
        <scheme val="minor"/>
      </rPr>
      <t xml:space="preserve"> de winst die lager is dan € 5000,- </t>
    </r>
    <r>
      <rPr>
        <b/>
        <sz val="12"/>
        <color theme="1"/>
        <rFont val="Calibri"/>
        <family val="2"/>
        <scheme val="minor"/>
      </rPr>
      <t>Voorwaardelijke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opmaak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Markeerregels voor cellen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Groter dan</t>
    </r>
    <r>
      <rPr>
        <sz val="12"/>
        <color theme="1"/>
        <rFont val="Calibri"/>
        <family val="2"/>
        <scheme val="minor"/>
      </rPr>
      <t xml:space="preserve"> - 5000 - </t>
    </r>
    <r>
      <rPr>
        <i/>
        <sz val="12"/>
        <color theme="1"/>
        <rFont val="Calibri"/>
        <family val="2"/>
        <scheme val="minor"/>
      </rPr>
      <t>rode tekst</t>
    </r>
    <r>
      <rPr>
        <sz val="12"/>
        <color theme="1"/>
        <rFont val="Calibri"/>
        <family val="2"/>
        <scheme val="minor"/>
      </rPr>
      <t xml:space="preserve"> aanklikken</t>
    </r>
  </si>
  <si>
    <t>Maak een draaitabel op J13 zodanig dat de winst per merk wordt weergegeven en per bouwjaar (zie voorbeeld)</t>
  </si>
  <si>
    <r>
      <t xml:space="preserve">3. Vul In het 2e veld =0,08%*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op </t>
    </r>
    <r>
      <rPr>
        <i/>
        <sz val="12"/>
        <color theme="1"/>
        <rFont val="Calibri"/>
        <family val="2"/>
        <scheme val="minor"/>
      </rPr>
      <t>Salaris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Veldinvoegen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Toevoegen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</si>
  <si>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r>
      <t>Maak een draaigrafiek zoals het voorbeeld in een nieuw blad (</t>
    </r>
    <r>
      <rPr>
        <b/>
        <i/>
        <u/>
        <sz val="14"/>
        <color indexed="9"/>
        <rFont val="Calibri"/>
        <family val="2"/>
      </rPr>
      <t>de draaitabel wordt automatisch gemaakt</t>
    </r>
    <r>
      <rPr>
        <b/>
        <u/>
        <sz val="14"/>
        <color indexed="9"/>
        <rFont val="Calibri"/>
        <family val="2"/>
      </rPr>
      <t>)</t>
    </r>
  </si>
  <si>
    <r>
      <t xml:space="preserve">a. In plaats van de </t>
    </r>
    <r>
      <rPr>
        <i/>
        <sz val="12"/>
        <color theme="1"/>
        <rFont val="Calibri"/>
        <family val="2"/>
        <scheme val="minor"/>
      </rPr>
      <t>Som van de Verkoop</t>
    </r>
    <r>
      <rPr>
        <sz val="12"/>
        <color theme="1"/>
        <rFont val="Calibri"/>
        <family val="2"/>
        <scheme val="minor"/>
      </rPr>
      <t xml:space="preserve">, het </t>
    </r>
    <r>
      <rPr>
        <i/>
        <sz val="12"/>
        <color theme="1"/>
        <rFont val="Calibri"/>
        <family val="2"/>
        <scheme val="minor"/>
      </rPr>
      <t>Gemiddelden</t>
    </r>
    <r>
      <rPr>
        <sz val="12"/>
        <color theme="1"/>
        <rFont val="Calibri"/>
        <family val="2"/>
        <scheme val="minor"/>
      </rPr>
      <t xml:space="preserve"> instellen - rechtermuisklik in </t>
    </r>
    <r>
      <rPr>
        <b/>
        <i/>
        <u/>
        <sz val="12"/>
        <color theme="1"/>
        <rFont val="Calibri"/>
        <family val="2"/>
        <scheme val="minor"/>
      </rPr>
      <t>Draaitabel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Waarden samenvatten per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Gemiddelden)</t>
    </r>
  </si>
  <si>
    <r>
      <t xml:space="preserve">b. Waarden in grafiek boven kolom </t>
    </r>
    <r>
      <rPr>
        <i/>
        <sz val="12"/>
        <color theme="1"/>
        <rFont val="Calibri"/>
        <family val="2"/>
        <scheme val="minor"/>
      </rPr>
      <t>Vlees</t>
    </r>
    <r>
      <rPr>
        <sz val="12"/>
        <color theme="1"/>
        <rFont val="Calibri"/>
        <family val="2"/>
        <scheme val="minor"/>
      </rPr>
      <t xml:space="preserve"> zetten - rechtermuis op kolom </t>
    </r>
    <r>
      <rPr>
        <i/>
        <sz val="12"/>
        <color theme="1"/>
        <rFont val="Calibri"/>
        <family val="2"/>
        <scheme val="minor"/>
      </rPr>
      <t>Vlees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toevoegen</t>
    </r>
    <r>
      <rPr>
        <sz val="12"/>
        <color theme="1"/>
        <rFont val="Calibri"/>
        <family val="2"/>
        <scheme val="minor"/>
      </rPr>
      <t xml:space="preserve"> - een Euro valutateken geven in de draaitabel of:</t>
    </r>
  </si>
  <si>
    <r>
      <t xml:space="preserve">rechtermuisklik op getallen boven kolom - </t>
    </r>
    <r>
      <rPr>
        <b/>
        <i/>
        <sz val="12"/>
        <color theme="1"/>
        <rFont val="Calibri"/>
        <family val="2"/>
        <scheme val="minor"/>
      </rPr>
      <t>Gegevenslabels opmaken</t>
    </r>
    <r>
      <rPr>
        <i/>
        <sz val="12"/>
        <color theme="1"/>
        <rFont val="Calibri"/>
        <family val="2"/>
        <scheme val="minor"/>
      </rPr>
      <t xml:space="preserve"> - </t>
    </r>
    <r>
      <rPr>
        <b/>
        <i/>
        <sz val="12"/>
        <color theme="1"/>
        <rFont val="Calibri"/>
        <family val="2"/>
        <scheme val="minor"/>
      </rPr>
      <t>Notatie</t>
    </r>
    <r>
      <rPr>
        <i/>
        <sz val="12"/>
        <color theme="1"/>
        <rFont val="Calibri"/>
        <family val="2"/>
        <scheme val="minor"/>
      </rPr>
      <t xml:space="preserve"> - Financieel of het </t>
    </r>
    <r>
      <rPr>
        <b/>
        <i/>
        <sz val="12"/>
        <color theme="1"/>
        <rFont val="Calibri"/>
        <family val="2"/>
        <scheme val="minor"/>
      </rPr>
      <t>valuta knopje</t>
    </r>
    <r>
      <rPr>
        <i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in het lint </t>
    </r>
  </si>
  <si>
    <r>
      <t xml:space="preserve">a. Verander kleuren via Hulpmiddelen en voeg slicers toe - </t>
    </r>
    <r>
      <rPr>
        <b/>
        <sz val="12"/>
        <color theme="1"/>
        <rFont val="Calibri"/>
        <family val="2"/>
        <scheme val="minor"/>
      </rPr>
      <t>Hulpmiddelen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ANALYSEREN</t>
    </r>
    <r>
      <rPr>
        <sz val="12"/>
        <color theme="1"/>
        <rFont val="Calibri"/>
        <family val="2"/>
        <scheme val="minor"/>
      </rPr>
      <t xml:space="preserve"> -  </t>
    </r>
    <r>
      <rPr>
        <b/>
        <sz val="12"/>
        <color theme="1"/>
        <rFont val="Calibri"/>
        <family val="2"/>
        <scheme val="minor"/>
      </rPr>
      <t>Slicer invoegen</t>
    </r>
    <r>
      <rPr>
        <sz val="12"/>
        <color theme="1"/>
        <rFont val="Calibri"/>
        <family val="2"/>
        <scheme val="minor"/>
      </rPr>
      <t xml:space="preserve"> - Opmaken zoals het voorbeeld</t>
    </r>
  </si>
  <si>
    <r>
      <t xml:space="preserve">b. Verander het </t>
    </r>
    <r>
      <rPr>
        <b/>
        <sz val="12"/>
        <color theme="1"/>
        <rFont val="Calibri"/>
        <family val="2"/>
        <scheme val="minor"/>
      </rPr>
      <t>type</t>
    </r>
    <r>
      <rPr>
        <sz val="12"/>
        <color theme="1"/>
        <rFont val="Calibri"/>
        <family val="2"/>
        <scheme val="minor"/>
      </rPr>
      <t xml:space="preserve"> grafiek en </t>
    </r>
    <r>
      <rPr>
        <b/>
        <sz val="12"/>
        <color theme="1"/>
        <rFont val="Calibri"/>
        <family val="2"/>
        <scheme val="minor"/>
      </rPr>
      <t>filter</t>
    </r>
    <r>
      <rPr>
        <sz val="12"/>
        <color theme="1"/>
        <rFont val="Calibri"/>
        <family val="2"/>
        <scheme val="minor"/>
      </rPr>
      <t xml:space="preserve"> de items met de </t>
    </r>
    <r>
      <rPr>
        <b/>
        <sz val="12"/>
        <color theme="1"/>
        <rFont val="Calibri"/>
        <family val="2"/>
        <scheme val="minor"/>
      </rPr>
      <t>slicer</t>
    </r>
  </si>
  <si>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op het </t>
    </r>
    <r>
      <rPr>
        <b/>
        <sz val="12"/>
        <rFont val="Calibri"/>
        <family val="2"/>
        <scheme val="minor"/>
      </rPr>
      <t>vakje</t>
    </r>
    <r>
      <rPr>
        <sz val="12"/>
        <rFont val="Calibri"/>
        <family val="2"/>
        <scheme val="minor"/>
      </rPr>
      <t xml:space="preserve"> naast de A kolom of "ctrl+a" (het hele blad is geselecteerd)</t>
    </r>
  </si>
  <si>
    <r>
      <t xml:space="preserve">R. m klik - </t>
    </r>
    <r>
      <rPr>
        <b/>
        <sz val="12"/>
        <rFont val="Calibri"/>
        <family val="2"/>
        <scheme val="minor"/>
      </rPr>
      <t>Celeigenschappen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 tabblad </t>
    </r>
    <r>
      <rPr>
        <b/>
        <sz val="12"/>
        <rFont val="Calibri"/>
        <family val="2"/>
        <scheme val="minor"/>
      </rPr>
      <t xml:space="preserve">Bescherming - </t>
    </r>
    <r>
      <rPr>
        <i/>
        <sz val="12"/>
        <rFont val="Calibri"/>
        <family val="2"/>
        <scheme val="minor"/>
      </rPr>
      <t>Geblokkeerd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aanvinken (nu zijn alle cellen geblokkeerd)</t>
    </r>
  </si>
  <si>
    <r>
      <rPr>
        <b/>
        <sz val="12"/>
        <rFont val="Calibri"/>
        <family val="2"/>
        <scheme val="minor"/>
      </rPr>
      <t>Selecteer C17:C26</t>
    </r>
    <r>
      <rPr>
        <sz val="12"/>
        <rFont val="Calibri"/>
        <family val="2"/>
        <scheme val="minor"/>
      </rPr>
      <t xml:space="preserve"> (Antwoorden) - r.m klik  - </t>
    </r>
    <r>
      <rPr>
        <b/>
        <sz val="12"/>
        <rFont val="Calibri"/>
        <family val="2"/>
        <scheme val="minor"/>
      </rPr>
      <t>Celeigenschappen</t>
    </r>
    <r>
      <rPr>
        <sz val="12"/>
        <rFont val="Calibri"/>
        <family val="2"/>
        <scheme val="minor"/>
      </rPr>
      <t xml:space="preserve"> -  tabblad </t>
    </r>
    <r>
      <rPr>
        <b/>
        <sz val="12"/>
        <rFont val="Calibri"/>
        <family val="2"/>
        <scheme val="minor"/>
      </rPr>
      <t>Bescherming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Geblokkeerd</t>
    </r>
    <r>
      <rPr>
        <sz val="12"/>
        <rFont val="Calibri"/>
        <family val="2"/>
        <scheme val="minor"/>
      </rPr>
      <t xml:space="preserve"> uitvinken </t>
    </r>
  </si>
  <si>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waar de </t>
    </r>
    <r>
      <rPr>
        <b/>
        <sz val="12"/>
        <rFont val="Calibri"/>
        <family val="2"/>
        <scheme val="minor"/>
      </rPr>
      <t>formules</t>
    </r>
    <r>
      <rPr>
        <sz val="12"/>
        <rFont val="Calibri"/>
        <family val="2"/>
        <scheme val="minor"/>
      </rPr>
      <t xml:space="preserve"> in staan</t>
    </r>
    <r>
      <rPr>
        <b/>
        <sz val="12"/>
        <rFont val="Calibri"/>
        <family val="2"/>
        <scheme val="minor"/>
      </rPr>
      <t xml:space="preserve"> D17 t/m D29</t>
    </r>
  </si>
  <si>
    <r>
      <t xml:space="preserve">R.m klik in selectie - </t>
    </r>
    <r>
      <rPr>
        <b/>
        <sz val="12"/>
        <rFont val="Calibri"/>
        <family val="2"/>
        <scheme val="minor"/>
      </rPr>
      <t>Celeigenschappen</t>
    </r>
    <r>
      <rPr>
        <sz val="12"/>
        <rFont val="Calibri"/>
        <family val="2"/>
        <scheme val="minor"/>
      </rPr>
      <t xml:space="preserve"> -  tabblad </t>
    </r>
    <r>
      <rPr>
        <b/>
        <sz val="12"/>
        <rFont val="Calibri"/>
        <family val="2"/>
        <scheme val="minor"/>
      </rPr>
      <t>Bescherming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Verborgen</t>
    </r>
    <r>
      <rPr>
        <sz val="12"/>
        <rFont val="Calibri"/>
        <family val="2"/>
        <scheme val="minor"/>
      </rPr>
      <t xml:space="preserve"> aanvinken</t>
    </r>
  </si>
  <si>
    <r>
      <t xml:space="preserve">Werkblad beveiligen - </t>
    </r>
    <r>
      <rPr>
        <b/>
        <sz val="12"/>
        <rFont val="Calibri"/>
        <family val="2"/>
        <scheme val="minor"/>
      </rPr>
      <t>Controleren</t>
    </r>
    <r>
      <rPr>
        <sz val="12"/>
        <rFont val="Calibri"/>
        <family val="2"/>
        <scheme val="minor"/>
      </rPr>
      <t xml:space="preserve"> - Bladbeveiligen - </t>
    </r>
    <r>
      <rPr>
        <i/>
        <sz val="12"/>
        <rFont val="Calibri"/>
        <family val="2"/>
        <scheme val="minor"/>
      </rPr>
      <t>wachtwoord</t>
    </r>
    <r>
      <rPr>
        <sz val="12"/>
        <rFont val="Calibri"/>
        <family val="2"/>
        <scheme val="minor"/>
      </rPr>
      <t xml:space="preserve"> ingeven - </t>
    </r>
    <r>
      <rPr>
        <i/>
        <sz val="12"/>
        <rFont val="Calibri"/>
        <family val="2"/>
        <scheme val="minor"/>
      </rPr>
      <t>wachtwoord bevestigen</t>
    </r>
    <r>
      <rPr>
        <sz val="12"/>
        <rFont val="Calibri"/>
        <family val="2"/>
        <scheme val="minor"/>
      </rPr>
      <t xml:space="preserve"> -</t>
    </r>
    <r>
      <rPr>
        <b/>
        <sz val="12"/>
        <rFont val="Calibri"/>
        <family val="2"/>
        <scheme val="minor"/>
      </rPr>
      <t>OK</t>
    </r>
  </si>
  <si>
    <r>
      <rPr>
        <i/>
        <sz val="12"/>
        <rFont val="Calibri"/>
        <family val="2"/>
        <scheme val="minor"/>
      </rPr>
      <t>Om de afbeeldingen te kunnen verplaatsen is er een instelling nodig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Controleren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Beveiligen blad opheffen</t>
    </r>
  </si>
  <si>
    <r>
      <rPr>
        <b/>
        <sz val="12"/>
        <rFont val="Calibri"/>
        <family val="2"/>
        <scheme val="minor"/>
      </rPr>
      <t>Blad beveiligen</t>
    </r>
    <r>
      <rPr>
        <sz val="12"/>
        <rFont val="Calibri"/>
        <family val="2"/>
        <scheme val="minor"/>
      </rPr>
      <t xml:space="preserve"> - naar beneden </t>
    </r>
    <r>
      <rPr>
        <i/>
        <sz val="12"/>
        <rFont val="Calibri"/>
        <family val="2"/>
        <scheme val="minor"/>
      </rPr>
      <t>scrollen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Objecten bewerken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OK</t>
    </r>
    <r>
      <rPr>
        <sz val="12"/>
        <rFont val="Calibri"/>
        <family val="2"/>
        <scheme val="minor"/>
      </rPr>
      <t xml:space="preserve"> (blad is beveiligd en afbeelding kan verplaats worden)</t>
    </r>
  </si>
  <si>
    <r>
      <rPr>
        <sz val="12"/>
        <rFont val="Calibri"/>
        <family val="2"/>
        <scheme val="minor"/>
      </rPr>
      <t>De werkmap beveiligen tegen openen</t>
    </r>
    <r>
      <rPr>
        <i/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 xml:space="preserve">Bestand - Opslaan Als - Bladeren - Extra - Algemene opties - Wachtwoord voor openen </t>
    </r>
    <r>
      <rPr>
        <sz val="12"/>
        <rFont val="Calibri"/>
        <family val="2"/>
        <scheme val="minor"/>
      </rPr>
      <t>invoeren</t>
    </r>
    <r>
      <rPr>
        <b/>
        <sz val="12"/>
        <rFont val="Calibri"/>
        <family val="2"/>
        <scheme val="minor"/>
      </rPr>
      <t xml:space="preserve"> - </t>
    </r>
  </si>
  <si>
    <r>
      <t xml:space="preserve">Bevestig wachtwoord - </t>
    </r>
    <r>
      <rPr>
        <i/>
        <sz val="12"/>
        <rFont val="Calibri"/>
        <family val="2"/>
        <scheme val="minor"/>
      </rPr>
      <t>Alleen lezen aanbevolen</t>
    </r>
    <r>
      <rPr>
        <sz val="12"/>
        <rFont val="Calibri"/>
        <family val="2"/>
        <scheme val="minor"/>
      </rPr>
      <t xml:space="preserve"> aanvinken - </t>
    </r>
    <r>
      <rPr>
        <b/>
        <sz val="12"/>
        <rFont val="Calibri"/>
        <family val="2"/>
        <scheme val="minor"/>
      </rPr>
      <t>OK</t>
    </r>
  </si>
  <si>
    <t xml:space="preserve">Macro's opnemen aan een knop koppelen en starten             </t>
  </si>
  <si>
    <t>Verlof binnen nu en 10 dgn</t>
  </si>
  <si>
    <t>Voorwaardelijke opmaak en Functie voor opmaak/waarschuwing in de toekomst</t>
  </si>
  <si>
    <t>UUR</t>
  </si>
  <si>
    <t>MINUUT</t>
  </si>
  <si>
    <t>Excel kan niet met uren over middernacht rekenen, dus zal er een functie of trucje moeten worden toegepast</t>
  </si>
  <si>
    <t>Bijv. Aanvang werktijd - 08:00u einde werktijd - 16:00u - formule hiervoor: 16-8=8 werkuren</t>
  </si>
  <si>
    <t>Voorbeeld formules;</t>
  </si>
  <si>
    <t>ALS(B22="";"";ALS(C22&lt;B22;24-B22+C22;C22-B22))</t>
  </si>
  <si>
    <r>
      <rPr>
        <b/>
        <i/>
        <sz val="10"/>
        <rFont val="Arial"/>
        <family val="2"/>
      </rPr>
      <t>1. Typ in cel D22 =</t>
    </r>
    <r>
      <rPr>
        <sz val="10"/>
        <rFont val="Arial"/>
        <family val="2"/>
      </rPr>
      <t>ALS(B22="";"";ALS(C22&lt;B22;24-B22+C22;C22-B22))</t>
    </r>
    <r>
      <rPr>
        <b/>
        <sz val="10"/>
        <rFont val="Arial"/>
        <family val="2"/>
      </rPr>
      <t xml:space="preserve"> of Deze formule: typ </t>
    </r>
    <r>
      <rPr>
        <sz val="10"/>
        <rFont val="Arial"/>
        <family val="2"/>
      </rPr>
      <t>=24 - begintijd(B22)+eindtijd(C22)</t>
    </r>
  </si>
  <si>
    <r>
      <rPr>
        <b/>
        <sz val="12"/>
        <rFont val="Calibri"/>
        <family val="2"/>
      </rPr>
      <t>2. Typ in cel G22 de simpele versie:</t>
    </r>
    <r>
      <rPr>
        <sz val="12"/>
        <rFont val="Calibri"/>
        <family val="2"/>
      </rPr>
      <t xml:space="preserve"> =24-E22+F22</t>
    </r>
  </si>
  <si>
    <t>3. Bereken de totale eindtijd zoals het voorbeeld</t>
  </si>
  <si>
    <t>Uren berekenen over middernacht met formules</t>
  </si>
  <si>
    <t>VERT.ZOEKEN bij benadering tussen een range (dus niet exact)</t>
  </si>
  <si>
    <t>Functie VERT.ZOEKEN -  benaderen i.p.v. exacte waarden</t>
  </si>
  <si>
    <r>
      <t xml:space="preserve">HORIZ.ZOEKEN - data  </t>
    </r>
    <r>
      <rPr>
        <b/>
        <shadow/>
        <sz val="18"/>
        <rFont val="Calibri"/>
        <family val="2"/>
        <scheme val="minor"/>
      </rPr>
      <t>Transponeren</t>
    </r>
    <r>
      <rPr>
        <shadow/>
        <sz val="18"/>
        <rFont val="Calibri"/>
        <family val="2"/>
        <scheme val="minor"/>
      </rPr>
      <t xml:space="preserve"> naar verticaal - VERT.ZOEKEN</t>
    </r>
  </si>
  <si>
    <t>hier overheen plakken</t>
  </si>
  <si>
    <r>
      <t xml:space="preserve">2.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de functie =</t>
    </r>
    <r>
      <rPr>
        <b/>
        <sz val="12"/>
        <rFont val="Calibri"/>
        <family val="2"/>
        <scheme val="minor"/>
      </rPr>
      <t>HORIZ.ZOEKEN</t>
    </r>
    <r>
      <rPr>
        <sz val="12"/>
        <rFont val="Calibri"/>
        <family val="2"/>
        <scheme val="minor"/>
      </rPr>
      <t xml:space="preserve"> in cel L27</t>
    </r>
  </si>
  <si>
    <r>
      <rPr>
        <b/>
        <sz val="12"/>
        <rFont val="Calibri"/>
        <family val="2"/>
        <scheme val="minor"/>
      </rPr>
      <t>–&gt; Rij-index_getal</t>
    </r>
    <r>
      <rPr>
        <sz val="12"/>
        <rFont val="Calibri"/>
        <family val="2"/>
        <scheme val="minor"/>
      </rPr>
      <t>: kies het juiste rummer van de rij (2) kolomnummer –&gt; </t>
    </r>
    <r>
      <rPr>
        <b/>
        <sz val="12"/>
        <rFont val="Calibri"/>
        <family val="2"/>
        <scheme val="minor"/>
      </rPr>
      <t>Bereik</t>
    </r>
    <r>
      <rPr>
        <sz val="12"/>
        <rFont val="Calibri"/>
        <family val="2"/>
        <scheme val="minor"/>
      </rPr>
      <t>: typ 0 “onwaar”</t>
    </r>
  </si>
  <si>
    <r>
      <rPr>
        <b/>
        <sz val="12"/>
        <rFont val="Calibri"/>
        <family val="2"/>
        <scheme val="minor"/>
      </rPr>
      <t>1. Activeer</t>
    </r>
    <r>
      <rPr>
        <sz val="12"/>
        <rFont val="Calibri"/>
        <family val="2"/>
        <scheme val="minor"/>
      </rPr>
      <t xml:space="preserve"> cel B22 - </t>
    </r>
    <r>
      <rPr>
        <b/>
        <sz val="12"/>
        <rFont val="Calibri"/>
        <family val="2"/>
        <scheme val="minor"/>
      </rPr>
      <t>VERT.ZOEKEN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Zoekwaarden</t>
    </r>
    <r>
      <rPr>
        <sz val="12"/>
        <rFont val="Calibri"/>
        <family val="2"/>
        <scheme val="minor"/>
      </rPr>
      <t xml:space="preserve"> A22 - </t>
    </r>
    <r>
      <rPr>
        <b/>
        <sz val="12"/>
        <rFont val="Calibri"/>
        <family val="2"/>
        <scheme val="minor"/>
      </rPr>
      <t>Tabelmatrix</t>
    </r>
    <r>
      <rPr>
        <sz val="12"/>
        <rFont val="Calibri"/>
        <family val="2"/>
        <scheme val="minor"/>
      </rPr>
      <t xml:space="preserve"> selecteer hele tabel - </t>
    </r>
    <r>
      <rPr>
        <b/>
        <sz val="12"/>
        <rFont val="Calibri"/>
        <family val="2"/>
        <scheme val="minor"/>
      </rPr>
      <t>Kolomindex</t>
    </r>
    <r>
      <rPr>
        <sz val="12"/>
        <rFont val="Calibri"/>
        <family val="2"/>
        <scheme val="minor"/>
      </rPr>
      <t xml:space="preserve"> L27 - </t>
    </r>
    <r>
      <rPr>
        <b/>
        <sz val="12"/>
        <rFont val="Calibri"/>
        <family val="2"/>
        <scheme val="minor"/>
      </rPr>
      <t>Benaderen</t>
    </r>
    <r>
      <rPr>
        <sz val="12"/>
        <rFont val="Calibri"/>
        <family val="2"/>
        <scheme val="minor"/>
      </rPr>
      <t xml:space="preserve"> 0</t>
    </r>
  </si>
  <si>
    <r>
      <t xml:space="preserve">In VERT.ZOEKEN naar het VAK, </t>
    </r>
    <r>
      <rPr>
        <b/>
        <i/>
        <sz val="12"/>
        <color rgb="FFC00000"/>
        <rFont val="Calibri"/>
        <family val="2"/>
        <scheme val="minor"/>
      </rPr>
      <t>koppelen we cel L27 voor het kolomnummer (van de naam)</t>
    </r>
    <r>
      <rPr>
        <i/>
        <sz val="12"/>
        <rFont val="Calibri"/>
        <family val="2"/>
        <scheme val="minor"/>
      </rPr>
      <t xml:space="preserve"> in venster </t>
    </r>
    <r>
      <rPr>
        <b/>
        <i/>
        <sz val="12"/>
        <rFont val="Calibri"/>
        <family val="2"/>
        <scheme val="minor"/>
      </rPr>
      <t>kolomindex</t>
    </r>
  </si>
  <si>
    <t>resultaat</t>
  </si>
  <si>
    <t>L26 is een gelinkte cel voor Kolomnummers in de functie VERT.ZOEKEN</t>
  </si>
  <si>
    <t>Nu zijn de kolom- en rijnummers bekend en kunnen ze worden gekoppeld met de functie INDEX</t>
  </si>
  <si>
    <t>INDEX(B26:J33;B18;B17) met hulpcellen</t>
  </si>
  <si>
    <t>Genesteld</t>
  </si>
  <si>
    <t>INDEX functie</t>
  </si>
  <si>
    <t>Functie VERGELIJKEN</t>
  </si>
  <si>
    <t>Functie VERGELIJKEN nestelen met functie INDEX</t>
  </si>
  <si>
    <t>Functie VERGELIJKEN gebruiken om het aantal rijen en kolommen van een item te bepalen in combinatie met de zoekfunctei functie INDEX</t>
  </si>
  <si>
    <t>Hulpcellen voor In INDEX te plakken</t>
  </si>
  <si>
    <t>Met hulpcellen</t>
  </si>
  <si>
    <t>Formulier maken met scrollbar</t>
  </si>
  <si>
    <t>Telt met 10 op tot max 100</t>
  </si>
  <si>
    <t>Maak onderstaande voorbeelden in gele vakken na</t>
  </si>
  <si>
    <t>Omzet in percentage</t>
  </si>
  <si>
    <t xml:space="preserve">  </t>
  </si>
  <si>
    <t>schuif tot gewenste beoordeling</t>
  </si>
  <si>
    <t>Gepland</t>
  </si>
  <si>
    <t>opsracht</t>
  </si>
  <si>
    <r>
      <t xml:space="preserve">Maak onderstaande draaitabellen en grafieken na in </t>
    </r>
    <r>
      <rPr>
        <i/>
        <u/>
        <sz val="16"/>
        <color indexed="9"/>
        <rFont val="Calibri"/>
        <family val="2"/>
      </rPr>
      <t>tabblad</t>
    </r>
    <r>
      <rPr>
        <b/>
        <u/>
        <sz val="16"/>
        <color indexed="9"/>
        <rFont val="Calibri"/>
        <family val="2"/>
      </rPr>
      <t xml:space="preserve"> 17a Grafieken vergelijken</t>
    </r>
  </si>
  <si>
    <r>
      <t xml:space="preserve">Maak twee draaigrafieken voor vergelijking ten opzichte van de verkoop in blad </t>
    </r>
    <r>
      <rPr>
        <b/>
        <sz val="12"/>
        <color theme="1"/>
        <rFont val="Calibri"/>
        <family val="2"/>
        <scheme val="minor"/>
      </rPr>
      <t>Gegevens vergelijken</t>
    </r>
  </si>
  <si>
    <r>
      <t>(Blad</t>
    </r>
    <r>
      <rPr>
        <b/>
        <sz val="12"/>
        <color theme="1"/>
        <rFont val="Calibri"/>
        <family val="2"/>
        <scheme val="minor"/>
      </rPr>
      <t xml:space="preserve"> Data 2e hands auto's </t>
    </r>
    <r>
      <rPr>
        <sz val="12"/>
        <color theme="1"/>
        <rFont val="Calibri"/>
        <family val="2"/>
        <scheme val="minor"/>
      </rPr>
      <t>zichtbaar maken)</t>
    </r>
    <r>
      <rPr>
        <b/>
        <sz val="12"/>
        <color theme="1"/>
        <rFont val="Calibri"/>
        <family val="2"/>
        <scheme val="minor"/>
      </rPr>
      <t xml:space="preserve"> - Invoegen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Draaitabel</t>
    </r>
    <r>
      <rPr>
        <sz val="12"/>
        <color theme="1"/>
        <rFont val="Calibri"/>
        <family val="2"/>
        <scheme val="minor"/>
      </rPr>
      <t xml:space="preserve"> - selecteer tabel "ctrl+a+a"  - </t>
    </r>
    <r>
      <rPr>
        <b/>
        <sz val="12"/>
        <color theme="1"/>
        <rFont val="Calibri"/>
        <family val="2"/>
        <scheme val="minor"/>
      </rPr>
      <t>plaats</t>
    </r>
    <r>
      <rPr>
        <sz val="12"/>
        <color theme="1"/>
        <rFont val="Calibri"/>
        <family val="2"/>
        <scheme val="minor"/>
      </rPr>
      <t xml:space="preserve"> cursor in cel B13 voor tabel die de </t>
    </r>
    <r>
      <rPr>
        <i/>
        <sz val="12"/>
        <color theme="1"/>
        <rFont val="Calibri"/>
        <family val="2"/>
        <scheme val="minor"/>
      </rPr>
      <t>Winst</t>
    </r>
    <r>
      <rPr>
        <sz val="12"/>
        <color theme="1"/>
        <rFont val="Calibri"/>
        <family val="2"/>
        <scheme val="minor"/>
      </rPr>
      <t xml:space="preserve"> aangeeft per </t>
    </r>
    <r>
      <rPr>
        <i/>
        <sz val="12"/>
        <color theme="1"/>
        <rFont val="Calibri"/>
        <family val="2"/>
        <scheme val="minor"/>
      </rPr>
      <t xml:space="preserve">Merk </t>
    </r>
  </si>
  <si>
    <t>SUBTOTAAL gebruiken met een functie en via Gegevens - Subtotaal groeperen</t>
  </si>
  <si>
    <r>
      <t xml:space="preserve">Subtotalen </t>
    </r>
    <r>
      <rPr>
        <u/>
        <sz val="14"/>
        <color indexed="9"/>
        <rFont val="Calibri"/>
        <family val="2"/>
        <scheme val="minor"/>
      </rPr>
      <t xml:space="preserve">berekenen via voorbeeldtabel </t>
    </r>
    <r>
      <rPr>
        <b/>
        <u/>
        <sz val="14"/>
        <color indexed="9"/>
        <rFont val="Calibri"/>
        <family val="2"/>
        <scheme val="minor"/>
      </rPr>
      <t xml:space="preserve">(FUNCTIE_GETALLEN) </t>
    </r>
    <r>
      <rPr>
        <u/>
        <sz val="14"/>
        <color indexed="9"/>
        <rFont val="Calibri"/>
        <family val="2"/>
        <scheme val="minor"/>
      </rPr>
      <t>en</t>
    </r>
    <r>
      <rPr>
        <b/>
        <u/>
        <sz val="14"/>
        <color indexed="9"/>
        <rFont val="Calibri"/>
        <family val="2"/>
        <scheme val="minor"/>
      </rPr>
      <t xml:space="preserve"> SUBTOTAAL </t>
    </r>
    <r>
      <rPr>
        <u/>
        <sz val="14"/>
        <color indexed="9"/>
        <rFont val="Calibri"/>
        <family val="2"/>
        <scheme val="minor"/>
      </rPr>
      <t>via het lint</t>
    </r>
    <r>
      <rPr>
        <b/>
        <u/>
        <sz val="14"/>
        <color indexed="9"/>
        <rFont val="Calibri"/>
        <family val="2"/>
        <scheme val="minor"/>
      </rPr>
      <t xml:space="preserve"> GEGEVENS</t>
    </r>
  </si>
  <si>
    <t>Maak de opdrachten via voorbeeld 1 na met de functie SUBTOTAAL</t>
  </si>
  <si>
    <t>Maak vanuit de gegevens tabel verschillende berekeningen via de functie Subtotalen</t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</si>
  <si>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cel B12 van het voorbeeld om het juiste Functie-getal van het Subtotaal te gebruiken voor de juiste berekening</t>
    </r>
  </si>
  <si>
    <r>
      <t xml:space="preserve">   </t>
    </r>
    <r>
      <rPr>
        <i/>
        <sz val="12"/>
        <color theme="1"/>
        <rFont val="Calibri"/>
        <family val="2"/>
        <scheme val="minor"/>
      </rPr>
      <t xml:space="preserve"> Maak een som berekening met de  functie SUBTOTAAL in cel F12 met Functie-getal 9 voor SOM </t>
    </r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</si>
  <si>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=</t>
    </r>
    <r>
      <rPr>
        <sz val="12"/>
        <color theme="1"/>
        <rFont val="Calibri"/>
        <family val="2"/>
        <scheme val="minor"/>
      </rPr>
      <t xml:space="preserve"> in cel F12 - functie </t>
    </r>
    <r>
      <rPr>
        <b/>
        <sz val="12"/>
        <color theme="1"/>
        <rFont val="Calibri"/>
        <family val="2"/>
        <scheme val="minor"/>
      </rPr>
      <t>SUBTOTALEN</t>
    </r>
    <r>
      <rPr>
        <sz val="12"/>
        <color theme="1"/>
        <rFont val="Calibri"/>
        <family val="2"/>
        <scheme val="minor"/>
      </rPr>
      <t xml:space="preserve"> activeren - </t>
    </r>
    <r>
      <rPr>
        <b/>
        <sz val="12"/>
        <color theme="1"/>
        <rFont val="Calibri"/>
        <family val="2"/>
        <scheme val="minor"/>
      </rPr>
      <t>typ 9</t>
    </r>
    <r>
      <rPr>
        <sz val="12"/>
        <color theme="1"/>
        <rFont val="Calibri"/>
        <family val="2"/>
        <scheme val="minor"/>
      </rPr>
      <t xml:space="preserve"> in 1e veld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gegevenstabel (B18:B27) in het 2e veld - </t>
    </r>
    <r>
      <rPr>
        <b/>
        <sz val="12"/>
        <color theme="1"/>
        <rFont val="Calibri"/>
        <family val="2"/>
        <scheme val="minor"/>
      </rPr>
      <t>OK</t>
    </r>
  </si>
  <si>
    <t xml:space="preserve">3. Herhaal dit voor GEMIDDELDE in de cel F13 </t>
  </si>
  <si>
    <t>voorbeeld 1</t>
  </si>
  <si>
    <t>Man/vrouw</t>
  </si>
  <si>
    <t>Gewicht</t>
  </si>
  <si>
    <t>Subtotaal (som)</t>
  </si>
  <si>
    <t>Subtotaal (Gem.)</t>
  </si>
  <si>
    <t>Overzicht van diverse FUNCTIE_GETALLEN</t>
  </si>
  <si>
    <t>gegevenstabel</t>
  </si>
  <si>
    <t>Man / Vrouw</t>
  </si>
  <si>
    <t xml:space="preserve">Man </t>
  </si>
  <si>
    <t>Man</t>
  </si>
  <si>
    <t>Vrouw</t>
  </si>
  <si>
    <t>Subtotaal groeperen</t>
  </si>
  <si>
    <t>Subtotaal groeperen vanuit tab Gegevens (geen tabel maken van de gegevens, anders werkt Subtotaal niet)</t>
  </si>
  <si>
    <r>
      <t xml:space="preserve">1. Sorteer de Regio kolom van laag naar hoog - </t>
    </r>
    <r>
      <rPr>
        <b/>
        <sz val="11"/>
        <color theme="1"/>
        <rFont val="Calibri"/>
        <family val="2"/>
        <scheme val="minor"/>
      </rPr>
      <t>Sorteren en filteren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 xml:space="preserve">Aangepast sorteren - </t>
    </r>
    <r>
      <rPr>
        <sz val="11"/>
        <color theme="1"/>
        <rFont val="Calibri"/>
        <family val="2"/>
        <scheme val="minor"/>
      </rPr>
      <t>kies in 1e veld,</t>
    </r>
    <r>
      <rPr>
        <b/>
        <sz val="11"/>
        <color theme="1"/>
        <rFont val="Calibri"/>
        <family val="2"/>
        <scheme val="minor"/>
      </rPr>
      <t xml:space="preserve"> Regio - OK</t>
    </r>
  </si>
  <si>
    <r>
      <t xml:space="preserve">2. Selecteer de tabel  met "ctrl+a"- Tabblad </t>
    </r>
    <r>
      <rPr>
        <b/>
        <sz val="11"/>
        <color theme="1"/>
        <rFont val="Calibri"/>
        <family val="2"/>
        <scheme val="minor"/>
      </rPr>
      <t>Gegevens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Subtotaal</t>
    </r>
    <r>
      <rPr>
        <sz val="11"/>
        <color theme="1"/>
        <rFont val="Calibri"/>
        <family val="2"/>
        <scheme val="minor"/>
      </rPr>
      <t xml:space="preserve"> - kies in 1e venster </t>
    </r>
    <r>
      <rPr>
        <i/>
        <sz val="11"/>
        <color theme="1"/>
        <rFont val="Calibri"/>
        <family val="2"/>
        <scheme val="minor"/>
      </rPr>
      <t xml:space="preserve">Bij iedere wijziging - </t>
    </r>
    <r>
      <rPr>
        <b/>
        <sz val="11"/>
        <color theme="1"/>
        <rFont val="Calibri"/>
        <family val="2"/>
        <scheme val="minor"/>
      </rPr>
      <t>Regio</t>
    </r>
  </si>
  <si>
    <r>
      <t xml:space="preserve">3. Kies in 2e venster </t>
    </r>
    <r>
      <rPr>
        <i/>
        <sz val="11"/>
        <color theme="1"/>
        <rFont val="Calibri"/>
        <family val="2"/>
        <scheme val="minor"/>
      </rPr>
      <t>Functie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SOM</t>
    </r>
  </si>
  <si>
    <r>
      <t xml:space="preserve">4. Kies in 3e venster </t>
    </r>
    <r>
      <rPr>
        <i/>
        <sz val="11"/>
        <color theme="1"/>
        <rFont val="Calibri"/>
        <family val="2"/>
        <scheme val="minor"/>
      </rPr>
      <t>Subtotalen toevoegen aan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Omzet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OK</t>
    </r>
  </si>
  <si>
    <t>Voorbeeld tabel</t>
  </si>
  <si>
    <t>Week</t>
  </si>
  <si>
    <t>Midden</t>
  </si>
  <si>
    <t>Met Verticaal zoeken kan bijv. alleen de waarde van de examentoetsen worden weergegeven (dus 1 criterium)</t>
  </si>
  <si>
    <t>Ook heeft VERT.ZOEKEN en HORZ.ZOEKEN de beperking dat ze vanuit uiterst links moeten zoeken en vaak op alfabetische volgorde</t>
  </si>
  <si>
    <t>Valideren op 4 manieren</t>
  </si>
  <si>
    <t>Het valideren wordt hier in 4 methodes ingesteld (zie voorbeeld indien nodig)</t>
  </si>
  <si>
    <t>Getallen</t>
  </si>
  <si>
    <t>Lijst intern</t>
  </si>
  <si>
    <t>Eigen lijst</t>
  </si>
  <si>
    <t>Lijst extern</t>
  </si>
  <si>
    <t>Hier mogen alleen getallen t/m 10</t>
  </si>
  <si>
    <t>Waarden uit een lijst in hetzelfde werkblad</t>
  </si>
  <si>
    <t>Gegevens zelf in de bron typen met ; als scheidingteken</t>
  </si>
  <si>
    <t>Hier  kunnen gegevens uit een ander tabblad worden gehaald</t>
  </si>
  <si>
    <t>melk</t>
  </si>
  <si>
    <t>schroef</t>
  </si>
  <si>
    <t>Getallen valideren</t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</si>
  <si>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A34 (waar de gegevens worden ingevuld via validatie)</t>
    </r>
  </si>
  <si>
    <t>eieren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</si>
  <si>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Geheel getal </t>
    </r>
    <r>
      <rPr>
        <sz val="12"/>
        <rFont val="Calibri"/>
        <family val="2"/>
        <scheme val="minor"/>
      </rPr>
      <t xml:space="preserve">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 kiezen</t>
    </r>
  </si>
  <si>
    <t>Koek</t>
  </si>
  <si>
    <r>
      <t xml:space="preserve">2e venster </t>
    </r>
    <r>
      <rPr>
        <i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kies </t>
    </r>
    <r>
      <rPr>
        <i/>
        <sz val="12"/>
        <rFont val="Calibri"/>
        <family val="2"/>
        <scheme val="minor"/>
      </rPr>
      <t>Tussen</t>
    </r>
    <r>
      <rPr>
        <sz val="12"/>
        <rFont val="Calibri"/>
        <family val="2"/>
        <scheme val="minor"/>
      </rPr>
      <t xml:space="preserve"> 1 (minimum) en 10 (maximum) - OK</t>
    </r>
  </si>
  <si>
    <t>boter</t>
  </si>
  <si>
    <t>meel</t>
  </si>
  <si>
    <t>Bestaande lijst valideren</t>
  </si>
  <si>
    <t>pudding</t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</si>
  <si>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C34 (waar de gegevens worden ingevuld via validatie)</t>
    </r>
  </si>
  <si>
    <t>snoep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</si>
  <si>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Lijst </t>
    </r>
    <r>
      <rPr>
        <sz val="12"/>
        <rFont val="Calibri"/>
        <family val="2"/>
        <scheme val="minor"/>
      </rPr>
      <t xml:space="preserve">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</si>
  <si>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t>wijn</t>
  </si>
  <si>
    <r>
      <t xml:space="preserve">Daarna gewenste bron </t>
    </r>
    <r>
      <rPr>
        <b/>
        <sz val="12"/>
        <rFont val="Calibri"/>
        <family val="2"/>
        <scheme val="minor"/>
      </rPr>
      <t xml:space="preserve">selecteren  </t>
    </r>
    <r>
      <rPr>
        <sz val="12"/>
        <rFont val="Calibri"/>
        <family val="2"/>
        <scheme val="minor"/>
      </rPr>
      <t>I9 t/m I18</t>
    </r>
  </si>
  <si>
    <t>nootjes</t>
  </si>
  <si>
    <t xml:space="preserve">Bier </t>
  </si>
  <si>
    <t>Eigen lijst valideren</t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</si>
  <si>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E34 (waar de gegevens worden ingevuld via validatie)</t>
    </r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</si>
  <si>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</si>
  <si>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alle gewenste onderdelen in het venster gescheiden door een </t>
    </r>
    <r>
      <rPr>
        <b/>
        <sz val="12"/>
        <rFont val="Calibri"/>
        <family val="2"/>
        <scheme val="minor"/>
      </rPr>
      <t>;</t>
    </r>
    <r>
      <rPr>
        <sz val="12"/>
        <rFont val="Calibri"/>
        <family val="2"/>
        <scheme val="minor"/>
      </rPr>
      <t xml:space="preserve"> (zie voorbeeld)</t>
    </r>
  </si>
  <si>
    <t>Gegevens uit een lijst in een ander blad valideren</t>
  </si>
  <si>
    <r>
      <t xml:space="preserve">Selecteer het 2e venster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tab </t>
    </r>
    <r>
      <rPr>
        <b/>
        <sz val="12"/>
        <rFont val="Calibri"/>
        <family val="2"/>
        <scheme val="minor"/>
      </rPr>
      <t>Gereedschappen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gereedschappen (A1 tot A8) -OK</t>
    </r>
  </si>
  <si>
    <t>Kies uw menu</t>
  </si>
  <si>
    <t>Welke afdeling</t>
  </si>
  <si>
    <t>Kies gereedschap</t>
  </si>
  <si>
    <r>
      <t xml:space="preserve">Indien nodig kunt u kiezen voor een invoerbericht als er in de cel geklikt wordt via tab </t>
    </r>
    <r>
      <rPr>
        <i/>
        <sz val="10"/>
        <rFont val="Calibri"/>
        <family val="2"/>
        <scheme val="minor"/>
      </rPr>
      <t>Invoerbericht</t>
    </r>
  </si>
  <si>
    <r>
      <t xml:space="preserve">Ook kunt u met tab </t>
    </r>
    <r>
      <rPr>
        <i/>
        <sz val="10"/>
        <rFont val="Calibri"/>
        <family val="2"/>
        <scheme val="minor"/>
      </rPr>
      <t>Foutmelding</t>
    </r>
    <r>
      <rPr>
        <sz val="10"/>
        <rFont val="Calibri"/>
        <family val="2"/>
        <scheme val="minor"/>
      </rPr>
      <t xml:space="preserve"> een blokkering of melding instellen</t>
    </r>
  </si>
  <si>
    <t>Instelling voor getallen bv. tussen 1 en 10</t>
  </si>
  <si>
    <t>Ecxel cursus gevorderd</t>
  </si>
  <si>
    <t>Draaitabel variaties Vergelijken in jaren en dubbelen in beeld brengen</t>
  </si>
  <si>
    <t xml:space="preserve">Maak een draaitabel om dubbele namen of aantallen met dezelfde naam zichtbaar te maken (zie voorbeeld) </t>
  </si>
  <si>
    <r>
      <t>Maak een draaitabel van dubbele namen</t>
    </r>
    <r>
      <rPr>
        <i/>
        <sz val="12"/>
        <rFont val="Calibri"/>
        <family val="2"/>
      </rPr>
      <t xml:space="preserve"> (zie voorbeeld) </t>
    </r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</si>
  <si>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complete Omzettabel - "ctrl+a+a"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Draaitabel</t>
    </r>
    <r>
      <rPr>
        <sz val="12"/>
        <rFont val="Calibri"/>
        <family val="2"/>
      </rPr>
      <t xml:space="preserve"> - Selecteer de locatie - </t>
    </r>
    <r>
      <rPr>
        <i/>
        <sz val="12"/>
        <rFont val="Calibri"/>
        <family val="2"/>
      </rPr>
      <t>Bestaand werkblad</t>
    </r>
    <r>
      <rPr>
        <sz val="12"/>
        <rFont val="Calibri"/>
        <family val="2"/>
      </rPr>
      <t xml:space="preserve"> 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cel L32 - </t>
    </r>
    <r>
      <rPr>
        <b/>
        <sz val="12"/>
        <rFont val="Calibri"/>
        <family val="2"/>
      </rPr>
      <t>OK</t>
    </r>
  </si>
  <si>
    <r>
      <t xml:space="preserve">2.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de </t>
    </r>
    <r>
      <rPr>
        <i/>
        <sz val="12"/>
        <rFont val="Calibri"/>
        <family val="2"/>
      </rPr>
      <t>Verkoper</t>
    </r>
    <r>
      <rPr>
        <sz val="12"/>
        <rFont val="Calibri"/>
        <family val="2"/>
      </rPr>
      <t xml:space="preserve"> naar de RIJEN en vervolgens </t>
    </r>
    <r>
      <rPr>
        <i/>
        <sz val="12"/>
        <rFont val="Calibri"/>
        <family val="2"/>
      </rPr>
      <t>Verkoper</t>
    </r>
    <r>
      <rPr>
        <sz val="12"/>
        <rFont val="Calibri"/>
        <family val="2"/>
      </rPr>
      <t xml:space="preserve"> naar WAARDEN om het aantal dubbelen weer te geven</t>
    </r>
  </si>
  <si>
    <t>Maak een draaitabel omde omzet in jaren te vergelijken (zie voorbeeld)</t>
  </si>
  <si>
    <t>Maak een draaitabel om de omzet te vergelijken in jaren volgens het voorbeeld (klik in het voorbeeld en controleer de velden)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</si>
  <si>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complete Omzettabel - "ctrl+a+a"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Draaitabel</t>
    </r>
    <r>
      <rPr>
        <sz val="12"/>
        <rFont val="Calibri"/>
        <family val="2"/>
      </rPr>
      <t xml:space="preserve"> - Selecteer de locatie - </t>
    </r>
    <r>
      <rPr>
        <i/>
        <sz val="12"/>
        <rFont val="Calibri"/>
        <family val="2"/>
      </rPr>
      <t>Bestaand werkblad</t>
    </r>
    <r>
      <rPr>
        <sz val="12"/>
        <rFont val="Calibri"/>
        <family val="2"/>
      </rPr>
      <t xml:space="preserve"> 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cel G32 - </t>
    </r>
    <r>
      <rPr>
        <b/>
        <sz val="12"/>
        <rFont val="Calibri"/>
        <family val="2"/>
      </rPr>
      <t>OK</t>
    </r>
  </si>
  <si>
    <r>
      <t xml:space="preserve">2.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de </t>
    </r>
    <r>
      <rPr>
        <i/>
        <sz val="12"/>
        <rFont val="Calibri"/>
        <family val="2"/>
      </rPr>
      <t>Datum</t>
    </r>
    <r>
      <rPr>
        <sz val="12"/>
        <rFont val="Calibri"/>
        <family val="2"/>
      </rPr>
      <t xml:space="preserve"> naar de RIJEN - rechtermuisklik in een datum van de draaitabel - </t>
    </r>
    <r>
      <rPr>
        <b/>
        <sz val="12"/>
        <rFont val="Calibri"/>
        <family val="2"/>
      </rPr>
      <t>Groeperen</t>
    </r>
    <r>
      <rPr>
        <sz val="12"/>
        <rFont val="Calibri"/>
        <family val="2"/>
      </rPr>
      <t xml:space="preserve"> - klik </t>
    </r>
    <r>
      <rPr>
        <i/>
        <sz val="12"/>
        <rFont val="Calibri"/>
        <family val="2"/>
      </rPr>
      <t>Maanden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Jaren</t>
    </r>
    <r>
      <rPr>
        <sz val="12"/>
        <rFont val="Calibri"/>
        <family val="2"/>
      </rPr>
      <t xml:space="preserve"> aan - </t>
    </r>
    <r>
      <rPr>
        <b/>
        <sz val="12"/>
        <rFont val="Calibri"/>
        <family val="2"/>
      </rPr>
      <t>OK</t>
    </r>
  </si>
  <si>
    <r>
      <t xml:space="preserve">3.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Jaren</t>
    </r>
    <r>
      <rPr>
        <sz val="12"/>
        <rFont val="Calibri"/>
        <family val="2"/>
      </rPr>
      <t xml:space="preserve"> naar KOLOMMEN en </t>
    </r>
    <r>
      <rPr>
        <i/>
        <sz val="12"/>
        <rFont val="Calibri"/>
        <family val="2"/>
      </rPr>
      <t>Maanden</t>
    </r>
    <r>
      <rPr>
        <sz val="12"/>
        <rFont val="Calibri"/>
        <family val="2"/>
      </rPr>
      <t xml:space="preserve"> naar RIJEN en </t>
    </r>
    <r>
      <rPr>
        <i/>
        <sz val="12"/>
        <rFont val="Calibri"/>
        <family val="2"/>
      </rPr>
      <t>Omzet</t>
    </r>
    <r>
      <rPr>
        <sz val="12"/>
        <rFont val="Calibri"/>
        <family val="2"/>
      </rPr>
      <t xml:space="preserve"> naar WAARDEN</t>
    </r>
  </si>
  <si>
    <t>Winkels</t>
  </si>
  <si>
    <t>Maxwel</t>
  </si>
  <si>
    <t>Omzet vergelijken in jaren</t>
  </si>
  <si>
    <t>Aantal winkels in Nederland</t>
  </si>
  <si>
    <t>Media markt</t>
  </si>
  <si>
    <t xml:space="preserve"> uit een database controleren</t>
  </si>
  <si>
    <t>Electrocorner</t>
  </si>
  <si>
    <t>2015</t>
  </si>
  <si>
    <t>2016</t>
  </si>
  <si>
    <t>Aantal van Winkels</t>
  </si>
  <si>
    <t>Bex</t>
  </si>
  <si>
    <t>jan</t>
  </si>
  <si>
    <t>Dynamite</t>
  </si>
  <si>
    <t>feb</t>
  </si>
  <si>
    <t>Copaco</t>
  </si>
  <si>
    <t>mrt</t>
  </si>
  <si>
    <t>apr</t>
  </si>
  <si>
    <t>mei</t>
  </si>
  <si>
    <t>jun</t>
  </si>
  <si>
    <t>jul</t>
  </si>
  <si>
    <t>aug</t>
  </si>
  <si>
    <t>sep</t>
  </si>
  <si>
    <t>Soest</t>
  </si>
  <si>
    <t>okt</t>
  </si>
  <si>
    <t>nov</t>
  </si>
  <si>
    <t>dec</t>
  </si>
  <si>
    <t>Horst</t>
  </si>
  <si>
    <t>Den bosch</t>
  </si>
  <si>
    <t>Breda</t>
  </si>
  <si>
    <t>Horn</t>
  </si>
  <si>
    <t>Baarlo</t>
  </si>
  <si>
    <t>Venray</t>
  </si>
  <si>
    <t>Hoorn</t>
  </si>
  <si>
    <t>Tilburg</t>
  </si>
  <si>
    <t>Sittard</t>
  </si>
  <si>
    <t>Stein</t>
  </si>
  <si>
    <t>Macro's opnemen en aan onderstaande knoppen koppelen            </t>
  </si>
  <si>
    <r>
      <t xml:space="preserve">Maak een Macro voor elk knopje via tab </t>
    </r>
    <r>
      <rPr>
        <b/>
        <sz val="12"/>
        <rFont val="Calibri"/>
        <family val="2"/>
        <scheme val="minor"/>
      </rPr>
      <t>Beeld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Macro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Macro opnemen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Naam geven</t>
    </r>
    <r>
      <rPr>
        <sz val="12"/>
        <rFont val="Calibri"/>
        <family val="2"/>
        <scheme val="minor"/>
      </rPr>
      <t xml:space="preserve"> - </t>
    </r>
    <r>
      <rPr>
        <b/>
        <sz val="12"/>
        <rFont val="Calibri"/>
        <family val="2"/>
        <scheme val="minor"/>
      </rPr>
      <t>uitvoeren</t>
    </r>
  </si>
  <si>
    <r>
      <t xml:space="preserve">4. </t>
    </r>
    <r>
      <rPr>
        <i/>
        <sz val="12"/>
        <rFont val="Calibri"/>
        <family val="2"/>
        <scheme val="minor"/>
      </rPr>
      <t>Grafiek maken</t>
    </r>
    <r>
      <rPr>
        <sz val="12"/>
        <rFont val="Calibri"/>
        <family val="2"/>
        <scheme val="minor"/>
      </rPr>
      <t xml:space="preserve"> = </t>
    </r>
    <r>
      <rPr>
        <b/>
        <sz val="12"/>
        <rFont val="Calibri"/>
        <family val="2"/>
        <scheme val="minor"/>
      </rPr>
      <t xml:space="preserve">Selecteer Naam </t>
    </r>
    <r>
      <rPr>
        <sz val="12"/>
        <rFont val="Calibri"/>
        <family val="2"/>
        <scheme val="minor"/>
      </rPr>
      <t>en</t>
    </r>
    <r>
      <rPr>
        <b/>
        <sz val="12"/>
        <rFont val="Calibri"/>
        <family val="2"/>
        <scheme val="minor"/>
      </rPr>
      <t xml:space="preserve"> Nederlands </t>
    </r>
    <r>
      <rPr>
        <sz val="12"/>
        <rFont val="Calibri"/>
        <family val="2"/>
        <scheme val="minor"/>
      </rPr>
      <t>kolom</t>
    </r>
    <r>
      <rPr>
        <b/>
        <sz val="12"/>
        <rFont val="Calibri"/>
        <family val="2"/>
        <scheme val="minor"/>
      </rPr>
      <t xml:space="preserve"> - Invoegen - Grafiek kies staaf - stop macro - </t>
    </r>
    <r>
      <rPr>
        <sz val="12"/>
        <rFont val="Calibri"/>
        <family val="2"/>
        <scheme val="minor"/>
      </rPr>
      <t xml:space="preserve">verklein daarna en verplaats grafiek </t>
    </r>
  </si>
  <si>
    <t>Schroeven</t>
  </si>
  <si>
    <t>Moer</t>
  </si>
  <si>
    <t>Pennen</t>
  </si>
  <si>
    <t>Nagels</t>
  </si>
  <si>
    <t xml:space="preserve">Ringen </t>
  </si>
  <si>
    <t>revetten</t>
  </si>
  <si>
    <t>Platen</t>
  </si>
  <si>
    <r>
      <t xml:space="preserve">Eerst tabblad </t>
    </r>
    <r>
      <rPr>
        <i/>
        <sz val="12"/>
        <rFont val="Calibri"/>
        <family val="2"/>
        <scheme val="minor"/>
      </rPr>
      <t>Validatie-gereedschappen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zichtbaar maken- </t>
    </r>
    <r>
      <rPr>
        <b/>
        <sz val="12"/>
        <rFont val="Calibri"/>
        <family val="2"/>
        <scheme val="minor"/>
      </rPr>
      <t>r.m klik</t>
    </r>
    <r>
      <rPr>
        <sz val="12"/>
        <rFont val="Calibri"/>
        <family val="2"/>
        <scheme val="minor"/>
      </rPr>
      <t xml:space="preserve"> in tabblad - </t>
    </r>
    <r>
      <rPr>
        <b/>
        <sz val="12"/>
        <rFont val="Calibri"/>
        <family val="2"/>
        <scheme val="minor"/>
      </rPr>
      <t>Zichtbaar maken</t>
    </r>
  </si>
  <si>
    <t>Tabellen maken en de 10 voordelen ervan</t>
  </si>
  <si>
    <t>Subtotalen op diverse manieren gebruiken</t>
  </si>
  <si>
    <t>Valideren op diverse manieren</t>
  </si>
  <si>
    <t>Functie INTERVAL aantal bepaalde tientallen uit een tabel halen</t>
  </si>
  <si>
    <t>Functie RANG om bepaalde rangordes te bepalen</t>
  </si>
  <si>
    <t>RANG.GELIJK om gegevens te rangschikken van hoog of laag</t>
  </si>
  <si>
    <t>MODUS meest voorkomende</t>
  </si>
  <si>
    <t>VERT.ZOEKEN - benaderen i.p.v.Exact</t>
  </si>
  <si>
    <t>VERT.Z via externe database - gegevens uit een ander werkblad halen, ook als dit afgesloten is</t>
  </si>
  <si>
    <t>Horiz.Zoeken, Transponeren naar Verticaal en herhaling VERT.ZOEKEN</t>
  </si>
  <si>
    <t>Horiz.Zoeken gecombineerd met meerdere zoek criteria</t>
  </si>
  <si>
    <t>Draaitabel - gegevens op diverse manieren naar voren halen</t>
  </si>
  <si>
    <t>Draaigrafieken vergelijken</t>
  </si>
  <si>
    <t>Draaitabel sorteren en voorwaardelijk opmaken</t>
  </si>
  <si>
    <t>Datums berekenen en opmaken in de toekomst</t>
  </si>
  <si>
    <t>Tijd berekenen en waarschuwingen instellen</t>
  </si>
  <si>
    <t>Tijd over 24 uur berekenen</t>
  </si>
  <si>
    <t>Omzet jaren en dubbele data vergelijken</t>
  </si>
  <si>
    <t>Berekend veld als extra kolom toevoegen in een bestaande draaitabel</t>
  </si>
  <si>
    <t>Draaigrafieken maken</t>
  </si>
  <si>
    <t>Draaigrafiek wijzigen en vernieuwen</t>
  </si>
  <si>
    <t>Macro's opnemen en aan een knop toewijzen</t>
  </si>
  <si>
    <t>Beveiligen bepaalde cellen in een werkblad, werkmap en alleen lezen</t>
  </si>
  <si>
    <t>Opdracht 25</t>
  </si>
  <si>
    <t>Opdracht 26</t>
  </si>
  <si>
    <t>Opdracht 27</t>
  </si>
  <si>
    <t>Maak een formule onde Totaal in cel K18 =aantal I18 x prijs J18 (deze wordt automatisch doorgevoerd voor de hele tabel)</t>
  </si>
  <si>
    <t>Tabelnamen worden standaard automatisch toegekend in en formule dit kunnen we uitzetten:</t>
  </si>
  <si>
    <r>
      <t xml:space="preserve">Bestand - Opties - Formules - Tabelnamen gebruiken in formules - </t>
    </r>
    <r>
      <rPr>
        <sz val="12"/>
        <rFont val="Calibri"/>
        <family val="2"/>
      </rPr>
      <t>uitvinken</t>
    </r>
    <r>
      <rPr>
        <b/>
        <sz val="12"/>
        <rFont val="Calibri"/>
        <family val="2"/>
      </rPr>
      <t xml:space="preserve"> - maak de formule opnieuw</t>
    </r>
  </si>
  <si>
    <r>
      <t xml:space="preserve">Invoegen of "ctrl+" - geef de kop de naam </t>
    </r>
    <r>
      <rPr>
        <b/>
        <sz val="12"/>
        <rFont val="Calibri"/>
        <family val="2"/>
      </rPr>
      <t>Regio</t>
    </r>
  </si>
  <si>
    <r>
      <t xml:space="preserve">Totaalrij invoegen via: - </t>
    </r>
    <r>
      <rPr>
        <b/>
        <sz val="12"/>
        <color theme="1"/>
        <rFont val="Calibri"/>
        <family val="2"/>
      </rPr>
      <t>Ontwerpen</t>
    </r>
    <r>
      <rPr>
        <sz val="12"/>
        <color theme="1"/>
        <rFont val="Calibri"/>
        <family val="2"/>
      </rPr>
      <t xml:space="preserve"> - </t>
    </r>
    <r>
      <rPr>
        <b/>
        <sz val="12"/>
        <color theme="1"/>
        <rFont val="Calibri"/>
        <family val="2"/>
      </rPr>
      <t>Totaalrij</t>
    </r>
    <r>
      <rPr>
        <sz val="12"/>
        <color theme="1"/>
        <rFont val="Calibri"/>
        <family val="2"/>
      </rPr>
      <t xml:space="preserve"> - aanvinken</t>
    </r>
  </si>
  <si>
    <r>
      <t xml:space="preserve">Verander het in de totaalrij: SOM in </t>
    </r>
    <r>
      <rPr>
        <b/>
        <sz val="12"/>
        <rFont val="Calibri"/>
        <family val="2"/>
      </rPr>
      <t>AANTAL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(pijltje rechts van K29 om de keuze te maken)</t>
    </r>
  </si>
  <si>
    <t>De 0 in het venster volgorde, zal de rangorde van hoog naar laag bepalen. De 1 van klein naar groot (langzaam naar snelst)</t>
  </si>
  <si>
    <r>
      <t xml:space="preserve">3. Onder </t>
    </r>
    <r>
      <rPr>
        <i/>
        <sz val="12"/>
        <color theme="1"/>
        <rFont val="Calibri"/>
        <family val="2"/>
        <scheme val="minor"/>
      </rPr>
      <t>Nieuwe opmaakregel</t>
    </r>
    <r>
      <rPr>
        <sz val="12"/>
        <color theme="1"/>
        <rFont val="Calibri"/>
        <family val="2"/>
        <scheme val="minor"/>
      </rPr>
      <t xml:space="preserve"> - </t>
    </r>
    <r>
      <rPr>
        <b/>
        <sz val="12"/>
        <color theme="1"/>
        <rFont val="Calibri"/>
        <family val="2"/>
        <scheme val="minor"/>
      </rPr>
      <t>Alleen cellen opmaken met</t>
    </r>
  </si>
  <si>
    <r>
      <t xml:space="preserve">Werking formule: formule Voorwaardelijke opmaak sluit alles uit, behalve de &gt;10 dagen na vandaag </t>
    </r>
    <r>
      <rPr>
        <sz val="12"/>
        <color theme="4"/>
        <rFont val="Calibri"/>
        <family val="2"/>
        <scheme val="minor"/>
      </rPr>
      <t>(deze worden rood)</t>
    </r>
  </si>
  <si>
    <t>Waarschuwen met de functie ALS() als er tekst als melding moet worden gebruikt</t>
  </si>
  <si>
    <r>
      <t xml:space="preserve">U maakt in de C kolom een waarschuwing met tekst:  Ja (op dezelfde dag) of </t>
    </r>
    <r>
      <rPr>
        <b/>
        <i/>
        <sz val="12"/>
        <color theme="1"/>
        <rFont val="Calibri"/>
        <family val="2"/>
        <scheme val="minor"/>
      </rPr>
      <t>Vervanger nodig</t>
    </r>
    <r>
      <rPr>
        <i/>
        <sz val="12"/>
        <color theme="1"/>
        <rFont val="Calibri"/>
        <family val="2"/>
        <scheme val="minor"/>
      </rPr>
      <t xml:space="preserve"> (datum binnen 10 dagen)</t>
    </r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</si>
  <si>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cel F6</t>
    </r>
  </si>
  <si>
    <r>
      <t>2</t>
    </r>
    <r>
      <rPr>
        <b/>
        <sz val="12"/>
        <color theme="1"/>
        <rFont val="Calibri"/>
        <family val="2"/>
        <scheme val="minor"/>
      </rPr>
      <t>. Typ</t>
    </r>
    <r>
      <rPr>
        <sz val="12"/>
        <color theme="1"/>
        <rFont val="Calibri"/>
        <family val="2"/>
        <scheme val="minor"/>
      </rPr>
      <t xml:space="preserve"> of plak in F6: =ALS(A6=VANDAAG();"ja";ALS(A6&gt;VANDAAG()+10;"";ALS(A6&lt;VANDAAG();"";"bijna"))) </t>
    </r>
  </si>
  <si>
    <t xml:space="preserve">    Eventueel cellen of tijdsduur aanpassen</t>
  </si>
  <si>
    <r>
      <t xml:space="preserve">4. </t>
    </r>
    <r>
      <rPr>
        <b/>
        <sz val="12"/>
        <color theme="1"/>
        <rFont val="Calibri"/>
        <family val="2"/>
        <scheme val="minor"/>
      </rPr>
      <t>Start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Voorwaardelijke opmaak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Markeeregels voor cellen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Gelijk aan</t>
    </r>
    <r>
      <rPr>
        <sz val="12"/>
        <color theme="1"/>
        <rFont val="Calibri"/>
        <family val="2"/>
        <scheme val="minor"/>
      </rPr>
      <t xml:space="preserve"> - Ja  - in 1e venster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Opmaak</t>
    </r>
    <r>
      <rPr>
        <sz val="12"/>
        <color theme="1"/>
        <rFont val="Calibri"/>
        <family val="2"/>
        <scheme val="minor"/>
      </rPr>
      <t xml:space="preserve"> kleur geel</t>
    </r>
  </si>
  <si>
    <t>Functie tijd bereken met ALS en vandaag()</t>
  </si>
  <si>
    <t>Controleren van openstaande bedragen en factuurdatum van 30 dagen verlopen</t>
  </si>
  <si>
    <t>In de F kolom wordt het betaald of openstaand bedrag getoond:  = factuurbedrag -1e termijn  (betaald is leeg)</t>
  </si>
  <si>
    <t>In de G kolom wordt gecontroleerd of de betaaldatum van 30 dagen wordt overschreden en een waarde &gt;0 in kolom F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</si>
  <si>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G13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=ALS(EN(F13&gt;0;C13&lt;=VANDAAG()-30);"ACTIE";"") in de </t>
    </r>
    <r>
      <rPr>
        <b/>
        <sz val="12"/>
        <rFont val="Calibri"/>
        <family val="2"/>
      </rPr>
      <t>formulebalk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Enter</t>
    </r>
  </si>
  <si>
    <r>
      <t xml:space="preserve">2. Maak met </t>
    </r>
    <r>
      <rPr>
        <b/>
        <sz val="12"/>
        <rFont val="Calibri"/>
        <family val="2"/>
      </rPr>
      <t>Voorwaardelijke opmaak</t>
    </r>
    <r>
      <rPr>
        <sz val="12"/>
        <rFont val="Calibri"/>
        <family val="2"/>
      </rPr>
      <t xml:space="preserve"> in cellen G13:G25 een regel  = </t>
    </r>
    <r>
      <rPr>
        <i/>
        <sz val="12"/>
        <rFont val="Calibri"/>
        <family val="2"/>
      </rPr>
      <t>Gelijk aan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Actie</t>
    </r>
    <r>
      <rPr>
        <sz val="12"/>
        <rFont val="Calibri"/>
        <family val="2"/>
      </rPr>
      <t xml:space="preserve"> - opmaak rood</t>
    </r>
  </si>
  <si>
    <t>Eerst de EN functie en dan de ALS functie er handmatig voor typen</t>
  </si>
  <si>
    <t>saldo</t>
  </si>
  <si>
    <t>openstaand</t>
  </si>
  <si>
    <t>Laptops</t>
  </si>
  <si>
    <t>Abonement</t>
  </si>
  <si>
    <t>Verzekering</t>
  </si>
  <si>
    <t>Kantoor</t>
  </si>
  <si>
    <t>Advertentie</t>
  </si>
  <si>
    <t>Advies</t>
  </si>
  <si>
    <t>Diensten</t>
  </si>
  <si>
    <t>ALS(EN(F30&gt;0;C30&lt;=VANDAAG()-30);"ACTIE";"")</t>
  </si>
  <si>
    <t>Databaseblad zichtbaar maken met rechtermuisknop - zichtbaar maken - kies Electronics</t>
  </si>
  <si>
    <r>
      <t xml:space="preserve">1. </t>
    </r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in cel C19 via </t>
    </r>
    <r>
      <rPr>
        <b/>
        <sz val="12"/>
        <rFont val="Calibri"/>
        <family val="2"/>
        <scheme val="minor"/>
      </rPr>
      <t>Gegegevens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uit Tab Electronics - 1e kolom</t>
    </r>
  </si>
  <si>
    <r>
      <t xml:space="preserve">2.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 xml:space="preserve">= in C21 en open de functie </t>
    </r>
    <r>
      <rPr>
        <b/>
        <sz val="12"/>
        <rFont val="Calibri"/>
        <family val="2"/>
        <scheme val="minor"/>
      </rPr>
      <t>VERT.ZOEKEN</t>
    </r>
    <r>
      <rPr>
        <sz val="12"/>
        <rFont val="Calibri"/>
        <family val="2"/>
        <scheme val="minor"/>
      </rPr>
      <t xml:space="preserve"> - 1e veld </t>
    </r>
    <r>
      <rPr>
        <b/>
        <i/>
        <sz val="12"/>
        <rFont val="Calibri"/>
        <family val="2"/>
        <scheme val="minor"/>
      </rPr>
      <t>Zoekwaarde</t>
    </r>
    <r>
      <rPr>
        <b/>
        <sz val="12"/>
        <rFont val="Calibri"/>
        <family val="2"/>
        <scheme val="minor"/>
      </rPr>
      <t xml:space="preserve"> - activeer </t>
    </r>
    <r>
      <rPr>
        <sz val="12"/>
        <rFont val="Calibri"/>
        <family val="2"/>
        <scheme val="minor"/>
      </rPr>
      <t>cel C19 (oude codenummers)</t>
    </r>
  </si>
  <si>
    <t>Herhaal dit voor de productnaam in cel C22 en de prijs in C23</t>
  </si>
  <si>
    <t>typ of valideer oude productnr</t>
  </si>
  <si>
    <t>nieuw code nummer</t>
  </si>
  <si>
    <t>typ of valideer oude codenr</t>
  </si>
  <si>
    <r>
      <t xml:space="preserve">1.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B21 om met de functie </t>
    </r>
    <r>
      <rPr>
        <b/>
        <sz val="12"/>
        <rFont val="Calibri"/>
        <family val="2"/>
        <scheme val="minor"/>
      </rPr>
      <t>VERGELIJKEN</t>
    </r>
    <r>
      <rPr>
        <sz val="12"/>
        <rFont val="Calibri"/>
        <family val="2"/>
        <scheme val="minor"/>
      </rPr>
      <t xml:space="preserve"> het </t>
    </r>
    <r>
      <rPr>
        <b/>
        <sz val="12"/>
        <rFont val="Calibri"/>
        <family val="2"/>
        <scheme val="minor"/>
      </rPr>
      <t>kolomnummer</t>
    </r>
    <r>
      <rPr>
        <sz val="12"/>
        <rFont val="Calibri"/>
        <family val="2"/>
        <scheme val="minor"/>
      </rPr>
      <t xml:space="preserve"> te genereren: =VERGELIJKEN(1e veld A17 - 2e veld B25:J25) </t>
    </r>
  </si>
  <si>
    <r>
      <t xml:space="preserve">3. </t>
    </r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E21 voor examenpunt - typ =</t>
    </r>
    <r>
      <rPr>
        <b/>
        <sz val="12"/>
        <rFont val="Calibri"/>
        <family val="2"/>
        <scheme val="minor"/>
      </rPr>
      <t xml:space="preserve">INDEX - kies: Matrix,  rij, kolom, - </t>
    </r>
    <r>
      <rPr>
        <sz val="12"/>
        <rFont val="Calibri"/>
        <family val="2"/>
        <scheme val="minor"/>
      </rPr>
      <t>(1e veld selecteer B26:J33- 2e veld B21 (rijnr.) - 3e veld B22 (kolomnr.) - Enter</t>
    </r>
  </si>
  <si>
    <t>Nu kunnen de hulpcellen (VERGELIJKEN B21 en B22) met rij- en kolomnummers worden genesteld in de INDEX functie op de plaats waar cel B17 en B18 staan (zie voorbeeld D17)</t>
  </si>
  <si>
    <t>Let op Na het kopieren esc klikken en daarna plakken op de juiste plaats in de INDEX functie - dan eventueel de  hulpcellen (B21 en B22) verwijderen</t>
  </si>
  <si>
    <t>Om de gewenste criteria's te vinden moet er eerst gezocht worden met VERGELIJKEN om het juiste snijpunt van het rij of kolomnummer te traceren</t>
  </si>
  <si>
    <r>
      <rPr>
        <b/>
        <sz val="12"/>
        <rFont val="Calibri"/>
        <family val="2"/>
        <scheme val="minor"/>
      </rPr>
      <t>"</t>
    </r>
    <r>
      <rPr>
        <b/>
        <i/>
        <u/>
        <sz val="12"/>
        <rFont val="Calibri"/>
        <family val="2"/>
        <scheme val="minor"/>
      </rPr>
      <t>Controleren</t>
    </r>
    <r>
      <rPr>
        <b/>
        <sz val="12"/>
        <rFont val="Calibri"/>
        <family val="2"/>
        <scheme val="minor"/>
      </rPr>
      <t>" Selecteer</t>
    </r>
    <r>
      <rPr>
        <sz val="12"/>
        <rFont val="Calibri"/>
        <family val="2"/>
        <scheme val="minor"/>
      </rPr>
      <t xml:space="preserve"> voorbeeld cel </t>
    </r>
    <r>
      <rPr>
        <b/>
        <sz val="12"/>
        <rFont val="Calibri"/>
        <family val="2"/>
        <scheme val="minor"/>
      </rPr>
      <t>K18</t>
    </r>
    <r>
      <rPr>
        <sz val="12"/>
        <rFont val="Calibri"/>
        <family val="2"/>
        <scheme val="minor"/>
      </rPr>
      <t xml:space="preserve"> om de gevalideerde Titels te controleren -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selecteer alle filmtitels in kolom B</t>
    </r>
  </si>
  <si>
    <r>
      <rPr>
        <b/>
        <i/>
        <u/>
        <sz val="12"/>
        <color theme="1"/>
        <rFont val="Calibri"/>
        <family val="2"/>
        <scheme val="minor"/>
      </rPr>
      <t>"Film zoeken"</t>
    </r>
    <r>
      <rPr>
        <sz val="12"/>
        <color theme="1"/>
        <rFont val="Calibri"/>
        <family val="2"/>
        <scheme val="minor"/>
      </rPr>
      <t xml:space="preserve">Selecteer </t>
    </r>
    <r>
      <rPr>
        <b/>
        <sz val="12"/>
        <color theme="1"/>
        <rFont val="Calibri"/>
        <family val="2"/>
        <scheme val="minor"/>
      </rPr>
      <t>L19</t>
    </r>
    <r>
      <rPr>
        <sz val="12"/>
        <color theme="1"/>
        <rFont val="Calibri"/>
        <family val="2"/>
        <scheme val="minor"/>
      </rPr>
      <t xml:space="preserve"> typ = VERT.ZOEKEN(K18;B20:H32;2;0) - om het Genre van de film te achterhalen</t>
    </r>
  </si>
  <si>
    <r>
      <rPr>
        <b/>
        <i/>
        <u/>
        <sz val="12"/>
        <color theme="1"/>
        <rFont val="Calibri"/>
        <family val="2"/>
        <scheme val="minor"/>
      </rPr>
      <t>Doelstelling</t>
    </r>
    <r>
      <rPr>
        <i/>
        <sz val="12"/>
        <color theme="1"/>
        <rFont val="Calibri"/>
        <family val="2"/>
        <scheme val="minor"/>
      </rPr>
      <t xml:space="preserve">; Kies een film en het </t>
    </r>
    <r>
      <rPr>
        <b/>
        <sz val="12"/>
        <color rgb="FF00B0F0"/>
        <rFont val="Calibri"/>
        <family val="2"/>
        <scheme val="minor"/>
      </rPr>
      <t>Genre</t>
    </r>
    <r>
      <rPr>
        <i/>
        <sz val="12"/>
        <color theme="1"/>
        <rFont val="Calibri"/>
        <family val="2"/>
        <scheme val="minor"/>
      </rPr>
      <t xml:space="preserve"> de </t>
    </r>
    <r>
      <rPr>
        <b/>
        <sz val="12"/>
        <color rgb="FF00B0F0"/>
        <rFont val="Calibri"/>
        <family val="2"/>
        <scheme val="minor"/>
      </rPr>
      <t>Leeftijd</t>
    </r>
    <r>
      <rPr>
        <i/>
        <sz val="12"/>
        <color theme="1"/>
        <rFont val="Calibri"/>
        <family val="2"/>
        <scheme val="minor"/>
      </rPr>
      <t xml:space="preserve"> en </t>
    </r>
    <r>
      <rPr>
        <b/>
        <sz val="12"/>
        <color rgb="FF00B0F0"/>
        <rFont val="Calibri"/>
        <family val="2"/>
        <scheme val="minor"/>
      </rPr>
      <t>Voorraad</t>
    </r>
    <r>
      <rPr>
        <i/>
        <sz val="12"/>
        <color theme="1"/>
        <rFont val="Calibri"/>
        <family val="2"/>
        <scheme val="minor"/>
      </rPr>
      <t xml:space="preserve"> wordt getoond</t>
    </r>
  </si>
  <si>
    <r>
      <rPr>
        <b/>
        <i/>
        <u/>
        <sz val="12"/>
        <rFont val="Calibri"/>
        <family val="2"/>
        <scheme val="minor"/>
      </rPr>
      <t>"Rijnummer van de film"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Selecteer cel </t>
    </r>
    <r>
      <rPr>
        <b/>
        <sz val="12"/>
        <rFont val="Calibri"/>
        <family val="2"/>
        <scheme val="minor"/>
      </rPr>
      <t>N22</t>
    </r>
    <r>
      <rPr>
        <sz val="12"/>
        <rFont val="Calibri"/>
        <family val="2"/>
        <scheme val="minor"/>
      </rPr>
      <t xml:space="preserve"> om met de functie </t>
    </r>
    <r>
      <rPr>
        <b/>
        <sz val="12"/>
        <rFont val="Calibri"/>
        <family val="2"/>
        <scheme val="minor"/>
      </rPr>
      <t>VERGELIJKEN</t>
    </r>
    <r>
      <rPr>
        <sz val="12"/>
        <rFont val="Calibri"/>
        <family val="2"/>
        <scheme val="minor"/>
      </rPr>
      <t xml:space="preserve"> (het </t>
    </r>
    <r>
      <rPr>
        <b/>
        <sz val="12"/>
        <rFont val="Calibri"/>
        <family val="2"/>
        <scheme val="minor"/>
      </rPr>
      <t>rijnummer van de titel</t>
    </r>
    <r>
      <rPr>
        <sz val="12"/>
        <rFont val="Calibri"/>
        <family val="2"/>
        <scheme val="minor"/>
      </rPr>
      <t xml:space="preserve"> te genereren): =VERGELIJKEN(1e veld K18 - 2e veld B20:B32 - Criteriumype-getal op 0)</t>
    </r>
  </si>
  <si>
    <r>
      <t xml:space="preserve">Het rijnummer is bekend en kan worden gekoppeld met de functie </t>
    </r>
    <r>
      <rPr>
        <b/>
        <i/>
        <sz val="11"/>
        <rFont val="Calibri"/>
        <family val="2"/>
        <scheme val="minor"/>
      </rPr>
      <t>INDEX</t>
    </r>
  </si>
  <si>
    <r>
      <rPr>
        <b/>
        <i/>
        <u/>
        <sz val="12"/>
        <rFont val="Calibri"/>
        <family val="2"/>
        <scheme val="minor"/>
      </rPr>
      <t>"Leeftijd zoeken"</t>
    </r>
    <r>
      <rPr>
        <sz val="12"/>
        <rFont val="Calibri"/>
        <family val="2"/>
        <scheme val="minor"/>
      </rPr>
      <t xml:space="preserve"> Selecteer cel </t>
    </r>
    <r>
      <rPr>
        <b/>
        <sz val="12"/>
        <rFont val="Calibri"/>
        <family val="2"/>
        <scheme val="minor"/>
      </rPr>
      <t>L21</t>
    </r>
    <r>
      <rPr>
        <sz val="12"/>
        <rFont val="Calibri"/>
        <family val="2"/>
        <scheme val="minor"/>
      </rPr>
      <t xml:space="preserve"> - typ =INDEX(F20:F32;M22)- M22 is de hulpcel van de Titel</t>
    </r>
  </si>
  <si>
    <t>Maak nu de functie in zijn geheel af met een nesteling van VERGELIJKEN (zie voorbeeld K22)</t>
  </si>
  <si>
    <r>
      <rPr>
        <b/>
        <i/>
        <u/>
        <sz val="12"/>
        <color theme="1"/>
        <rFont val="Calibri"/>
        <family val="2"/>
        <scheme val="minor"/>
      </rPr>
      <t xml:space="preserve">"Voorraad zoeken" </t>
    </r>
    <r>
      <rPr>
        <sz val="12"/>
        <color theme="1"/>
        <rFont val="Calibri"/>
        <family val="2"/>
        <scheme val="minor"/>
      </rPr>
      <t xml:space="preserve">Selecteer cel </t>
    </r>
    <r>
      <rPr>
        <b/>
        <sz val="12"/>
        <color theme="1"/>
        <rFont val="Calibri"/>
        <family val="2"/>
        <scheme val="minor"/>
      </rPr>
      <t>L22</t>
    </r>
    <r>
      <rPr>
        <sz val="12"/>
        <color theme="1"/>
        <rFont val="Calibri"/>
        <family val="2"/>
        <scheme val="minor"/>
      </rPr>
      <t xml:space="preserve"> en typ =INDEX(G20:G32;VERGELIJKEN(K18;B20:B32;0))</t>
    </r>
  </si>
  <si>
    <r>
      <t xml:space="preserve">         Let op Na het kopieren </t>
    </r>
    <r>
      <rPr>
        <b/>
        <i/>
        <sz val="12"/>
        <rFont val="Calibri"/>
        <family val="2"/>
        <scheme val="minor"/>
      </rPr>
      <t>esc</t>
    </r>
    <r>
      <rPr>
        <i/>
        <sz val="12"/>
        <rFont val="Calibri"/>
        <family val="2"/>
        <scheme val="minor"/>
      </rPr>
      <t xml:space="preserve"> klikken en daarna plakken op de juiste plaats in de INDEX functie - De  hulpcellen kunnen eventueel daarna verwijderd worden</t>
    </r>
  </si>
  <si>
    <r>
      <t>Nu gaan we met VERGELIJKEN het kolomnummer voor (</t>
    </r>
    <r>
      <rPr>
        <b/>
        <i/>
        <sz val="11"/>
        <color theme="1"/>
        <rFont val="Calibri"/>
        <family val="2"/>
        <scheme val="minor"/>
      </rPr>
      <t>de gevalideerde</t>
    </r>
    <r>
      <rPr>
        <i/>
        <sz val="11"/>
        <color theme="1"/>
        <rFont val="Calibri"/>
        <family val="2"/>
        <scheme val="minor"/>
      </rPr>
      <t>) Leeftijd of Voorraad en het rijnummer voor de Film genereren</t>
    </r>
  </si>
  <si>
    <t xml:space="preserve">6. </t>
  </si>
  <si>
    <r>
      <rPr>
        <b/>
        <i/>
        <u/>
        <sz val="12"/>
        <color theme="1"/>
        <rFont val="Calibri"/>
        <family val="2"/>
        <scheme val="minor"/>
      </rPr>
      <t>"Rij/kolomnummers voor Film en Leeftijd/Voorraad"</t>
    </r>
    <r>
      <rPr>
        <sz val="12"/>
        <color theme="1"/>
        <rFont val="Calibri"/>
        <family val="2"/>
        <scheme val="minor"/>
      </rPr>
      <t xml:space="preserve"> Maak in cel M27 en N27 de hulpcellen met VERGELIJKEN(K18;B20:B32;0) voor Filmtitel en VERGELIJKEN(K26;F20:G20;0) voor Leeftijd of Voorraad</t>
    </r>
  </si>
  <si>
    <r>
      <rPr>
        <b/>
        <i/>
        <u/>
        <sz val="12"/>
        <color theme="1"/>
        <rFont val="Calibri"/>
        <family val="2"/>
        <scheme val="minor"/>
      </rPr>
      <t>"Leeftijd/Voorraad zoeken"</t>
    </r>
    <r>
      <rPr>
        <sz val="12"/>
        <color theme="1"/>
        <rFont val="Calibri"/>
        <family val="2"/>
        <scheme val="minor"/>
      </rPr>
      <t xml:space="preserve"> Maak de INDEX functie voor </t>
    </r>
    <r>
      <rPr>
        <b/>
        <sz val="12"/>
        <color theme="1"/>
        <rFont val="Calibri"/>
        <family val="2"/>
        <scheme val="minor"/>
      </rPr>
      <t>Leeftijd</t>
    </r>
    <r>
      <rPr>
        <sz val="12"/>
        <color theme="1"/>
        <rFont val="Calibri"/>
        <family val="2"/>
        <scheme val="minor"/>
      </rPr>
      <t xml:space="preserve"> of </t>
    </r>
    <r>
      <rPr>
        <b/>
        <sz val="12"/>
        <color theme="1"/>
        <rFont val="Calibri"/>
        <family val="2"/>
        <scheme val="minor"/>
      </rPr>
      <t>Voorraad</t>
    </r>
    <r>
      <rPr>
        <sz val="12"/>
        <color theme="1"/>
        <rFont val="Calibri"/>
        <family val="2"/>
        <scheme val="minor"/>
      </rPr>
      <t xml:space="preserve"> in cel L27 gebruik de hulpcellen.</t>
    </r>
  </si>
  <si>
    <t>Genesteld met VERGELIJKEN</t>
  </si>
  <si>
    <t>INDEX(F21:G33;M26;N26)</t>
  </si>
  <si>
    <t>Deze opdracht is een kennismaking VBA is alleen in priveles beschikbaar</t>
  </si>
  <si>
    <r>
      <rPr>
        <b/>
        <sz val="12"/>
        <rFont val="Calibri"/>
        <family val="2"/>
        <scheme val="minor"/>
      </rPr>
      <t>Ontwikkelaars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Invoegen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kies</t>
    </r>
    <r>
      <rPr>
        <sz val="12"/>
        <rFont val="Calibri"/>
        <family val="2"/>
        <scheme val="minor"/>
      </rPr>
      <t xml:space="preserve"> de gewenste knop (invoervak </t>
    </r>
    <r>
      <rPr>
        <b/>
        <sz val="12"/>
        <rFont val="Calibri"/>
        <family val="2"/>
        <scheme val="minor"/>
      </rPr>
      <t>2e icoon</t>
    </r>
    <r>
      <rPr>
        <sz val="12"/>
        <rFont val="Calibri"/>
        <family val="2"/>
        <scheme val="minor"/>
      </rPr>
      <t>) -</t>
    </r>
    <r>
      <rPr>
        <i/>
        <sz val="12"/>
        <rFont val="Calibri"/>
        <family val="2"/>
        <scheme val="minor"/>
      </rPr>
      <t xml:space="preserve"> alleen Formulierbesturingselementen gebruiken</t>
    </r>
  </si>
  <si>
    <r>
      <t xml:space="preserve">Sleep het vak op de juiste maat onder de tekst; onder </t>
    </r>
    <r>
      <rPr>
        <i/>
        <sz val="12"/>
        <rFont val="Calibri"/>
        <family val="2"/>
        <scheme val="minor"/>
      </rPr>
      <t>hier maken in C12</t>
    </r>
  </si>
  <si>
    <t xml:space="preserve">Maak onderstaande voorbeeld cel C23 na </t>
  </si>
  <si>
    <t xml:space="preserve">       voorbeelden</t>
  </si>
  <si>
    <t>Extra oefening voor de liefhebbers</t>
  </si>
  <si>
    <t>Controleer eerst het voorbeeld hoe het is opgemaakt</t>
  </si>
  <si>
    <t>Rechtermuisklik Besturingelement opmaken</t>
  </si>
  <si>
    <t>ALS functie</t>
  </si>
  <si>
    <r>
      <rPr>
        <b/>
        <sz val="12"/>
        <color theme="1"/>
        <rFont val="Calibri"/>
        <family val="2"/>
        <scheme val="minor"/>
      </rPr>
      <t>Invoegen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Draaitabel</t>
    </r>
    <r>
      <rPr>
        <sz val="12"/>
        <color theme="1"/>
        <rFont val="Calibri"/>
        <family val="2"/>
        <scheme val="minor"/>
      </rPr>
      <t xml:space="preserve"> - selecteer klik in blad </t>
    </r>
    <r>
      <rPr>
        <b/>
        <sz val="12"/>
        <color theme="1"/>
        <rFont val="Calibri"/>
        <family val="2"/>
        <scheme val="minor"/>
      </rPr>
      <t>Data 2e hands auto's</t>
    </r>
    <r>
      <rPr>
        <i/>
        <sz val="12"/>
        <color theme="1"/>
        <rFont val="Calibri"/>
        <family val="2"/>
        <scheme val="minor"/>
      </rPr>
      <t xml:space="preserve"> - </t>
    </r>
    <r>
      <rPr>
        <sz val="12"/>
        <color theme="1"/>
        <rFont val="Calibri"/>
        <family val="2"/>
        <scheme val="minor"/>
      </rPr>
      <t xml:space="preserve">"ctrl+a+a"  -  OK - sleep </t>
    </r>
    <r>
      <rPr>
        <i/>
        <sz val="12"/>
        <color theme="1"/>
        <rFont val="Calibri"/>
        <family val="2"/>
        <scheme val="minor"/>
      </rPr>
      <t>Merk</t>
    </r>
    <r>
      <rPr>
        <sz val="12"/>
        <color theme="1"/>
        <rFont val="Calibri"/>
        <family val="2"/>
        <scheme val="minor"/>
      </rPr>
      <t xml:space="preserve"> naar RIJEN - </t>
    </r>
    <r>
      <rPr>
        <i/>
        <sz val="12"/>
        <color theme="1"/>
        <rFont val="Calibri"/>
        <family val="2"/>
        <scheme val="minor"/>
      </rPr>
      <t>Winst</t>
    </r>
    <r>
      <rPr>
        <sz val="12"/>
        <color theme="1"/>
        <rFont val="Calibri"/>
        <family val="2"/>
        <scheme val="minor"/>
      </rPr>
      <t xml:space="preserve"> naar WAARDEN - </t>
    </r>
    <r>
      <rPr>
        <i/>
        <sz val="12"/>
        <color theme="1"/>
        <rFont val="Calibri"/>
        <family val="2"/>
        <scheme val="minor"/>
      </rPr>
      <t>Bouwjaar</t>
    </r>
    <r>
      <rPr>
        <sz val="12"/>
        <color theme="1"/>
        <rFont val="Calibri"/>
        <family val="2"/>
        <scheme val="minor"/>
      </rPr>
      <t xml:space="preserve"> naar KOLOMMEN</t>
    </r>
  </si>
  <si>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de </t>
    </r>
    <r>
      <rPr>
        <i/>
        <sz val="12"/>
        <color theme="1"/>
        <rFont val="Calibri"/>
        <family val="2"/>
        <scheme val="minor"/>
      </rPr>
      <t>waarden</t>
    </r>
    <r>
      <rPr>
        <sz val="12"/>
        <color theme="1"/>
        <rFont val="Calibri"/>
        <family val="2"/>
        <scheme val="minor"/>
      </rPr>
      <t xml:space="preserve"> in Euro's en met 2 decimalen weer</t>
    </r>
    <r>
      <rPr>
        <sz val="12"/>
        <color theme="1"/>
        <rFont val="Calibri"/>
        <family val="2"/>
        <scheme val="minor"/>
      </rPr>
      <t xml:space="preserve"> (via Start - knop euroteken)</t>
    </r>
  </si>
  <si>
    <r>
      <rPr>
        <b/>
        <sz val="12"/>
        <color theme="1"/>
        <rFont val="Calibri"/>
        <family val="2"/>
        <scheme val="minor"/>
      </rPr>
      <t>Sorteer</t>
    </r>
    <r>
      <rPr>
        <sz val="12"/>
        <color theme="1"/>
        <rFont val="Calibri"/>
        <family val="2"/>
        <scheme val="minor"/>
      </rPr>
      <t xml:space="preserve"> (via filter) de tabel op </t>
    </r>
    <r>
      <rPr>
        <i/>
        <sz val="12"/>
        <color theme="1"/>
        <rFont val="Calibri"/>
        <family val="2"/>
        <scheme val="minor"/>
      </rPr>
      <t xml:space="preserve">Som van winst </t>
    </r>
    <r>
      <rPr>
        <sz val="12"/>
        <color theme="1"/>
        <rFont val="Calibri"/>
        <family val="2"/>
        <scheme val="minor"/>
      </rPr>
      <t xml:space="preserve">van </t>
    </r>
    <r>
      <rPr>
        <i/>
        <sz val="12"/>
        <color theme="1"/>
        <rFont val="Calibri"/>
        <family val="2"/>
        <scheme val="minor"/>
      </rPr>
      <t>hoog naar laag</t>
    </r>
    <r>
      <rPr>
        <sz val="12"/>
        <color theme="1"/>
        <rFont val="Calibri"/>
        <family val="2"/>
        <scheme val="minor"/>
      </rPr>
      <t xml:space="preserve"> - rm klik in Merk - </t>
    </r>
    <r>
      <rPr>
        <b/>
        <sz val="12"/>
        <color theme="1"/>
        <rFont val="Calibri"/>
        <family val="2"/>
        <scheme val="minor"/>
      </rPr>
      <t>Sorteren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Meer opties</t>
    </r>
    <r>
      <rPr>
        <sz val="12"/>
        <color theme="1"/>
        <rFont val="Calibri"/>
        <family val="2"/>
        <scheme val="minor"/>
      </rPr>
      <t xml:space="preserve"> - kies </t>
    </r>
    <r>
      <rPr>
        <i/>
        <sz val="12"/>
        <color theme="1"/>
        <rFont val="Calibri"/>
        <family val="2"/>
        <scheme val="minor"/>
      </rPr>
      <t>Merk</t>
    </r>
  </si>
  <si>
    <t>In een draaitabel kunnen externe gegevens worden berekend, zonder een kolom handmatig in toe te voegen</t>
  </si>
  <si>
    <r>
      <t>Het volledige vakantiegeld bedrag per woonplaats berekenen (</t>
    </r>
    <r>
      <rPr>
        <sz val="12"/>
        <color theme="1"/>
        <rFont val="Calibri"/>
        <family val="2"/>
        <scheme val="minor"/>
      </rPr>
      <t>de draaitabel is al gefilterd op Woonplaats en Salaris</t>
    </r>
    <r>
      <rPr>
        <i/>
        <sz val="12"/>
        <color theme="1"/>
        <rFont val="Calibri"/>
        <family val="2"/>
        <scheme val="minor"/>
      </rPr>
      <t>)</t>
    </r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</si>
  <si>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de draaitabel B16 - </t>
    </r>
    <r>
      <rPr>
        <b/>
        <sz val="12"/>
        <color theme="1"/>
        <rFont val="Calibri"/>
        <family val="2"/>
        <scheme val="minor"/>
      </rPr>
      <t>Hulpmiddelen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Annalyseren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Velden, items en sets </t>
    </r>
    <r>
      <rPr>
        <sz val="12"/>
        <color theme="1"/>
        <rFont val="Calibri"/>
        <family val="2"/>
        <scheme val="minor"/>
      </rPr>
      <t xml:space="preserve">- kies </t>
    </r>
    <r>
      <rPr>
        <b/>
        <sz val="12"/>
        <color theme="1"/>
        <rFont val="Calibri"/>
        <family val="2"/>
        <scheme val="minor"/>
      </rPr>
      <t>Berekend veld</t>
    </r>
  </si>
  <si>
    <r>
      <t xml:space="preserve">2. </t>
    </r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in het dialoogvenster in het 1e veld een </t>
    </r>
    <r>
      <rPr>
        <i/>
        <sz val="12"/>
        <color theme="1"/>
        <rFont val="Calibri"/>
        <family val="2"/>
        <scheme val="minor"/>
      </rPr>
      <t>naam</t>
    </r>
    <r>
      <rPr>
        <sz val="12"/>
        <color theme="1"/>
        <rFont val="Calibri"/>
        <family val="2"/>
        <scheme val="minor"/>
      </rPr>
      <t xml:space="preserve"> aan de kolom, kies </t>
    </r>
    <r>
      <rPr>
        <b/>
        <sz val="12"/>
        <color theme="1"/>
        <rFont val="Calibri"/>
        <family val="2"/>
        <scheme val="minor"/>
      </rPr>
      <t>Vakantiegeld</t>
    </r>
    <r>
      <rPr>
        <sz val="12"/>
        <color theme="1"/>
        <rFont val="Calibri"/>
        <family val="2"/>
        <scheme val="minor"/>
      </rPr>
      <t xml:space="preserve"> </t>
    </r>
  </si>
  <si>
    <t>In de draaitabelvelden wordt nu het item vakantiegeld weergeven - Vakantiegeld gaat naar WAARDEN</t>
  </si>
  <si>
    <t>4. Vakantiegeld uit draaitabel verwijderen - Som van Vakantiegeld uit de draaitabel: kan met uitvinken in het draaitabelveld</t>
  </si>
  <si>
    <t>Het item Vakantiegeld kan niet uit de lijst Draaitabelvelden worden verwijderd - indien gewenst draaitabel verwijderen en nieuw maken</t>
  </si>
  <si>
    <r>
      <t xml:space="preserve">Een item uit Berekend veld halen kan via </t>
    </r>
    <r>
      <rPr>
        <b/>
        <i/>
        <sz val="12"/>
        <color theme="1"/>
        <rFont val="Calibri"/>
        <family val="2"/>
        <scheme val="minor"/>
      </rPr>
      <t>Berekend veld invoegen</t>
    </r>
    <r>
      <rPr>
        <i/>
        <sz val="12"/>
        <color theme="1"/>
        <rFont val="Calibri"/>
        <family val="2"/>
        <scheme val="minor"/>
      </rPr>
      <t>- 1e venster - klik item - Verwijderen (zie afbeelding)</t>
    </r>
  </si>
  <si>
    <t>Gewijzigde gegevens in de database vernieuwen in een draai- tabel/grafiek</t>
  </si>
  <si>
    <t xml:space="preserve">De draaitabel kan via Hulpmiddelen vernieuwd worden maar ook automatisch </t>
  </si>
  <si>
    <r>
      <t xml:space="preserve">Maak een Draaigrafiek - klik in cel H14 - </t>
    </r>
    <r>
      <rPr>
        <b/>
        <sz val="12"/>
        <color theme="1"/>
        <rFont val="Calibri"/>
        <family val="2"/>
      </rPr>
      <t>Invoegen</t>
    </r>
    <r>
      <rPr>
        <sz val="12"/>
        <color theme="1"/>
        <rFont val="Calibri"/>
        <family val="2"/>
      </rPr>
      <t xml:space="preserve"> - </t>
    </r>
    <r>
      <rPr>
        <b/>
        <sz val="12"/>
        <color theme="1"/>
        <rFont val="Calibri"/>
        <family val="2"/>
      </rPr>
      <t>Draaigrafiek - selecteer de database</t>
    </r>
    <r>
      <rPr>
        <sz val="12"/>
        <color theme="1"/>
        <rFont val="Calibri"/>
        <family val="2"/>
      </rPr>
      <t xml:space="preserve"> - </t>
    </r>
    <r>
      <rPr>
        <b/>
        <sz val="12"/>
        <color theme="1"/>
        <rFont val="Calibri"/>
        <family val="2"/>
      </rPr>
      <t>OK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</si>
</sst>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&quot;€&quot;* #,##0.00_);_(&quot;€&quot;* \(#,##0.00\);_(&quot;€&quot;* &quot;-&quot;??_);_(@_)"/>
    <numFmt numFmtId="165" formatCode="_-* #,##0.0000_-;_-* #,##0.0000\-;_-* &quot;-&quot;??_-;_-@_-"/>
    <numFmt numFmtId="166" formatCode="0.0%"/>
    <numFmt numFmtId="167" formatCode="[$-F400]h:mm:ss\ AM/PM"/>
    <numFmt numFmtId="168" formatCode="#,##0.00;[Red]&quot;-&quot;#,##0.00"/>
    <numFmt numFmtId="169" formatCode="#,##0.0;[Red]&quot;-&quot;#,##0.0"/>
    <numFmt numFmtId="170" formatCode="dd/mm/yyyy"/>
    <numFmt numFmtId="171" formatCode="h:mm;@"/>
    <numFmt numFmtId="172" formatCode="[$€-2]\ #,##0.00"/>
    <numFmt numFmtId="173" formatCode="[h]:mm;@"/>
    <numFmt numFmtId="174" formatCode="h:mm;"/>
    <numFmt numFmtId="175" formatCode="0#########"/>
    <numFmt numFmtId="176" formatCode="General_)"/>
    <numFmt numFmtId="177" formatCode="0.0"/>
    <numFmt numFmtId="178" formatCode="#,##0\ [$nog];[Black]#,##0\ [$teveel]"/>
    <numFmt numFmtId="179" formatCode="&quot;€&quot;\ #,##0"/>
    <numFmt numFmtId="180" formatCode="_ [$€-413]\ * #,##0_ ;_ [$€-413]\ * \-#,##0_ ;_ [$€-413]\ * &quot;-&quot;??_ ;_ @_ "/>
    <numFmt numFmtId="181" formatCode="_ [$€-413]\ * #,##0.00_ ;_ [$€-413]\ * \-#,##0.00_ ;_ [$€-413]\ * &quot;-&quot;??_ ;_ @_ "/>
    <numFmt numFmtId="182" formatCode="_-&quot;€&quot;\ * #,##0.00_-;_-&quot;€&quot;\ * #,##0.00\-;_-&quot;€&quot;\ * &quot;-&quot;??_-;_-@_-"/>
    <numFmt numFmtId="183" formatCode="_-&quot;€&quot;\ * #,##0_-;_-&quot;€&quot;\ * #,##0\-;_-&quot;€&quot;\ * &quot;-&quot;??_-;_-@_-"/>
    <numFmt numFmtId="184" formatCode="&quot;€&quot;\ #,##0.00"/>
    <numFmt numFmtId="185" formatCode="dd/mmm/yyyy"/>
    <numFmt numFmtId="186" formatCode="_ [$€-2]\ * #,##0.00_ ;_ [$€-2]\ * \-#,##0.00_ ;_ [$€-2]\ * &quot;-&quot;??_ ;_ @_ "/>
  </numFmts>
  <fonts count="20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8"/>
      <name val="Calibri"/>
      <family val="2"/>
      <scheme val="minor"/>
    </font>
    <font>
      <b/>
      <u/>
      <sz val="16"/>
      <color indexed="9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shadow/>
      <sz val="24"/>
      <name val="Calibri"/>
      <family val="2"/>
    </font>
    <font>
      <shadow/>
      <sz val="18"/>
      <name val="Calibri"/>
      <family val="2"/>
    </font>
    <font>
      <sz val="11"/>
      <color indexed="9"/>
      <name val="Calibri"/>
      <family val="2"/>
    </font>
    <font>
      <b/>
      <sz val="14"/>
      <color indexed="9"/>
      <name val="Calibri"/>
      <family val="2"/>
    </font>
    <font>
      <b/>
      <u/>
      <sz val="16"/>
      <color indexed="9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sz val="11"/>
      <color theme="1"/>
      <name val="Calibri"/>
      <family val="2"/>
    </font>
    <font>
      <b/>
      <sz val="12"/>
      <name val="Calibri"/>
      <family val="2"/>
    </font>
    <font>
      <i/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indexed="12"/>
      <name val="Calibri"/>
      <family val="2"/>
    </font>
    <font>
      <b/>
      <i/>
      <sz val="12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shadow/>
      <sz val="24"/>
      <name val="Calibri"/>
      <family val="2"/>
      <scheme val="minor"/>
    </font>
    <font>
      <shadow/>
      <sz val="28"/>
      <name val="Calibri"/>
      <family val="2"/>
      <scheme val="minor"/>
    </font>
    <font>
      <shadow/>
      <sz val="18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color indexed="9"/>
      <name val="Calibri"/>
      <family val="2"/>
    </font>
    <font>
      <i/>
      <sz val="9"/>
      <color theme="1"/>
      <name val="Calibri"/>
      <family val="2"/>
      <scheme val="minor"/>
    </font>
    <font>
      <sz val="10"/>
      <name val="MS Sans Serif"/>
    </font>
    <font>
      <sz val="10"/>
      <name val="Trebuchet MS"/>
      <family val="2"/>
    </font>
    <font>
      <b/>
      <sz val="18"/>
      <color rgb="FFFF0000"/>
      <name val="Trebuchet MS"/>
      <family val="2"/>
    </font>
    <font>
      <sz val="10"/>
      <color rgb="FFFF0000"/>
      <name val="Trebuchet MS"/>
      <family val="2"/>
    </font>
    <font>
      <sz val="17"/>
      <name val="Calibri"/>
      <family val="2"/>
    </font>
    <font>
      <sz val="16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color theme="1"/>
      <name val="Calibri"/>
      <family val="2"/>
      <scheme val="minor"/>
    </font>
    <font>
      <sz val="24"/>
      <color indexed="8"/>
      <name val="Calibri"/>
      <family val="2"/>
    </font>
    <font>
      <i/>
      <sz val="12"/>
      <color indexed="8"/>
      <name val="Calibri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shadow/>
      <sz val="28"/>
      <name val="Calibri"/>
      <family val="2"/>
    </font>
    <font>
      <sz val="8"/>
      <name val="Verdana"/>
      <family val="2"/>
    </font>
    <font>
      <sz val="18"/>
      <name val="Calibri"/>
      <family val="2"/>
    </font>
    <font>
      <sz val="12"/>
      <name val="Verdana"/>
      <family val="2"/>
    </font>
    <font>
      <b/>
      <sz val="8"/>
      <name val="Verdana"/>
      <family val="2"/>
    </font>
    <font>
      <sz val="8"/>
      <color indexed="10"/>
      <name val="Verdana"/>
      <family val="2"/>
    </font>
    <font>
      <sz val="8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  <font>
      <shadow/>
      <sz val="2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name val="Calibri"/>
      <family val="2"/>
    </font>
    <font>
      <b/>
      <sz val="14"/>
      <color indexed="12"/>
      <name val="Calibri"/>
      <family val="2"/>
      <scheme val="minor"/>
    </font>
    <font>
      <sz val="11"/>
      <name val="Century Gothic"/>
      <family val="2"/>
    </font>
    <font>
      <b/>
      <i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rgb="FF002060"/>
      <name val="Calibri"/>
      <family val="2"/>
      <scheme val="minor"/>
    </font>
    <font>
      <u/>
      <sz val="12"/>
      <name val="Calibri"/>
      <family val="2"/>
      <scheme val="minor"/>
    </font>
    <font>
      <sz val="10"/>
      <name val="Verdana"/>
      <family val="2"/>
    </font>
    <font>
      <i/>
      <u/>
      <sz val="12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sz val="8"/>
      <color rgb="FF000000"/>
      <name val="Tahoma"/>
      <family val="2"/>
    </font>
    <font>
      <shadow/>
      <sz val="20"/>
      <name val="Calibri"/>
      <family val="2"/>
    </font>
    <font>
      <shadow/>
      <sz val="12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i/>
      <sz val="10"/>
      <name val="Arial"/>
      <family val="2"/>
    </font>
    <font>
      <sz val="16"/>
      <name val="Arial"/>
      <family val="2"/>
    </font>
    <font>
      <i/>
      <sz val="9"/>
      <name val="Arial"/>
      <family val="2"/>
    </font>
    <font>
      <b/>
      <sz val="18"/>
      <color indexed="10"/>
      <name val="Arial"/>
      <family val="2"/>
    </font>
    <font>
      <sz val="10"/>
      <color rgb="FF000000"/>
      <name val="Arial"/>
      <family val="2"/>
    </font>
    <font>
      <sz val="12"/>
      <name val="Arial"/>
      <family val="2"/>
    </font>
    <font>
      <b/>
      <sz val="10"/>
      <color indexed="18"/>
      <name val="Arial"/>
      <family val="2"/>
    </font>
    <font>
      <b/>
      <sz val="16"/>
      <color indexed="9"/>
      <name val="Calibri"/>
      <family val="2"/>
    </font>
    <font>
      <u/>
      <sz val="12"/>
      <name val="Calibri"/>
      <family val="2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4"/>
      <name val="Calibri"/>
      <family val="2"/>
      <scheme val="minor"/>
    </font>
    <font>
      <sz val="18"/>
      <color indexed="8"/>
      <name val="Calibri"/>
      <family val="2"/>
    </font>
    <font>
      <b/>
      <sz val="11"/>
      <color theme="5"/>
      <name val="Helv"/>
    </font>
    <font>
      <sz val="11"/>
      <color theme="5"/>
      <name val="Arial"/>
      <family val="2"/>
    </font>
    <font>
      <sz val="10"/>
      <color theme="5"/>
      <name val="Arial"/>
      <family val="2"/>
    </font>
    <font>
      <sz val="10"/>
      <name val="Helv"/>
    </font>
    <font>
      <i/>
      <sz val="12"/>
      <color theme="1"/>
      <name val="Calibri"/>
      <family val="2"/>
    </font>
    <font>
      <i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i/>
      <sz val="12"/>
      <color theme="1"/>
      <name val="Calibri"/>
      <family val="2"/>
    </font>
    <font>
      <sz val="9"/>
      <color theme="1"/>
      <name val="Calibri"/>
      <family val="2"/>
    </font>
    <font>
      <sz val="16"/>
      <color indexed="9"/>
      <name val="Calibri"/>
      <family val="2"/>
    </font>
    <font>
      <b/>
      <sz val="14"/>
      <name val="Calibri"/>
      <family val="2"/>
    </font>
    <font>
      <sz val="16"/>
      <color theme="9" tint="-0.49998474074526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10"/>
      <name val="Arial"/>
      <family val="2"/>
    </font>
    <font>
      <sz val="14"/>
      <color indexed="12"/>
      <name val="Calibri"/>
      <family val="2"/>
      <scheme val="minor"/>
    </font>
    <font>
      <sz val="26"/>
      <color indexed="18"/>
      <name val="Calibri"/>
      <family val="2"/>
      <scheme val="minor"/>
    </font>
    <font>
      <sz val="14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u/>
      <sz val="14"/>
      <color theme="0"/>
      <name val="Calibri"/>
      <family val="2"/>
      <scheme val="minor"/>
    </font>
    <font>
      <b/>
      <sz val="12"/>
      <color indexed="9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70C0"/>
      <name val="Arial"/>
      <family val="2"/>
    </font>
    <font>
      <sz val="8"/>
      <name val="Arial"/>
      <family val="2"/>
    </font>
    <font>
      <b/>
      <sz val="12"/>
      <color rgb="FF002060"/>
      <name val="Calibri"/>
      <family val="2"/>
      <scheme val="minor"/>
    </font>
    <font>
      <b/>
      <sz val="24"/>
      <color rgb="FF2E74B5"/>
      <name val="Calibri"/>
      <family val="2"/>
    </font>
    <font>
      <b/>
      <sz val="12"/>
      <color theme="0"/>
      <name val="Calibri"/>
      <family val="2"/>
    </font>
    <font>
      <sz val="12"/>
      <color indexed="9"/>
      <name val="Calibri"/>
      <family val="2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Trebuchet MS"/>
      <family val="2"/>
    </font>
    <font>
      <sz val="12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i/>
      <sz val="10"/>
      <name val="Arial"/>
      <family val="2"/>
    </font>
    <font>
      <b/>
      <sz val="12"/>
      <color indexed="12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hadow/>
      <sz val="18"/>
      <name val="Calibri"/>
      <family val="2"/>
      <scheme val="minor"/>
    </font>
    <font>
      <b/>
      <u/>
      <sz val="14"/>
      <color indexed="9"/>
      <name val="Calibri"/>
      <family val="2"/>
    </font>
    <font>
      <u/>
      <sz val="14"/>
      <color indexed="9"/>
      <name val="Calibri"/>
      <family val="2"/>
    </font>
    <font>
      <b/>
      <u/>
      <sz val="14"/>
      <color indexed="9"/>
      <name val="Calibri"/>
      <family val="2"/>
      <scheme val="minor"/>
    </font>
    <font>
      <b/>
      <i/>
      <u/>
      <sz val="14"/>
      <color indexed="9"/>
      <name val="Calibri"/>
      <family val="2"/>
      <scheme val="minor"/>
    </font>
    <font>
      <b/>
      <sz val="12"/>
      <color indexed="18"/>
      <name val="Calibri"/>
      <family val="2"/>
      <scheme val="minor"/>
    </font>
    <font>
      <sz val="11"/>
      <color theme="0"/>
      <name val="Calibri"/>
      <family val="2"/>
    </font>
    <font>
      <i/>
      <u/>
      <sz val="16"/>
      <color indexed="9"/>
      <name val="Calibri"/>
      <family val="2"/>
    </font>
    <font>
      <u/>
      <sz val="12"/>
      <color indexed="9"/>
      <name val="Calibri"/>
      <family val="2"/>
    </font>
    <font>
      <sz val="12"/>
      <color indexed="12"/>
      <name val="Calibri"/>
      <family val="2"/>
    </font>
    <font>
      <sz val="12"/>
      <color theme="0"/>
      <name val="Calibri"/>
      <family val="2"/>
      <scheme val="minor"/>
    </font>
    <font>
      <b/>
      <i/>
      <u/>
      <sz val="14"/>
      <color indexed="9"/>
      <name val="Calibri"/>
      <family val="2"/>
    </font>
    <font>
      <b/>
      <i/>
      <u/>
      <sz val="12"/>
      <color theme="1"/>
      <name val="Calibri"/>
      <family val="2"/>
      <scheme val="minor"/>
    </font>
    <font>
      <b/>
      <u/>
      <sz val="14"/>
      <color theme="0"/>
      <name val="Calibri"/>
      <family val="2"/>
    </font>
    <font>
      <b/>
      <u/>
      <sz val="16"/>
      <color theme="0"/>
      <name val="Calibri"/>
      <family val="2"/>
    </font>
    <font>
      <b/>
      <u/>
      <sz val="14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0000FF"/>
      <name val="Calibri"/>
      <family val="2"/>
    </font>
    <font>
      <b/>
      <sz val="11"/>
      <color theme="0"/>
      <name val="Calibri"/>
      <family val="2"/>
      <scheme val="minor"/>
    </font>
    <font>
      <sz val="28"/>
      <name val="Calibri"/>
      <family val="2"/>
      <scheme val="minor"/>
    </font>
    <font>
      <u/>
      <sz val="14"/>
      <color indexed="9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shadow/>
      <sz val="28"/>
      <color indexed="62"/>
      <name val="Calibri"/>
      <family val="2"/>
      <scheme val="minor"/>
    </font>
    <font>
      <b/>
      <sz val="2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i/>
      <sz val="10"/>
      <name val="Calibri"/>
      <family val="2"/>
      <scheme val="minor"/>
    </font>
    <font>
      <b/>
      <sz val="14"/>
      <name val="Arial"/>
      <family val="2"/>
    </font>
    <font>
      <b/>
      <sz val="14"/>
      <color indexed="12"/>
      <name val="Calibri"/>
      <family val="2"/>
    </font>
    <font>
      <u/>
      <sz val="16"/>
      <color indexed="9"/>
      <name val="Calibri"/>
      <family val="2"/>
    </font>
    <font>
      <i/>
      <sz val="12"/>
      <color theme="8" tint="-0.249977111117893"/>
      <name val="Calibri"/>
      <family val="2"/>
      <scheme val="minor"/>
    </font>
    <font>
      <i/>
      <sz val="12"/>
      <color theme="4"/>
      <name val="Calibri"/>
      <family val="2"/>
      <scheme val="minor"/>
    </font>
    <font>
      <sz val="12"/>
      <color theme="4"/>
      <name val="Calibri"/>
      <family val="2"/>
      <scheme val="minor"/>
    </font>
    <font>
      <b/>
      <sz val="22"/>
      <name val="Calibri"/>
      <family val="2"/>
    </font>
    <font>
      <b/>
      <sz val="16"/>
      <name val="Calibri"/>
      <family val="2"/>
    </font>
    <font>
      <b/>
      <sz val="12"/>
      <color indexed="10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i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206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8"/>
        <bgColor theme="8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rgb="FFC00000"/>
      </bottom>
      <diagonal/>
    </border>
    <border>
      <left/>
      <right/>
      <top style="double">
        <color rgb="FFC00000"/>
      </top>
      <bottom/>
      <diagonal/>
    </border>
    <border>
      <left/>
      <right/>
      <top style="double">
        <color rgb="FFA82278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rgb="FFD00000"/>
      </bottom>
      <diagonal/>
    </border>
    <border>
      <left/>
      <right/>
      <top style="double">
        <color rgb="FFD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theme="4" tint="0.39994506668294322"/>
      </left>
      <right style="hair">
        <color theme="4" tint="0.39994506668294322"/>
      </right>
      <top style="hair">
        <color theme="4" tint="0.39994506668294322"/>
      </top>
      <bottom style="hair">
        <color theme="4" tint="0.39994506668294322"/>
      </bottom>
      <diagonal/>
    </border>
    <border>
      <left style="hair">
        <color theme="4" tint="0.39994506668294322"/>
      </left>
      <right/>
      <top style="hair">
        <color theme="4" tint="0.39994506668294322"/>
      </top>
      <bottom/>
      <diagonal/>
    </border>
    <border>
      <left/>
      <right style="hair">
        <color theme="4" tint="0.39994506668294322"/>
      </right>
      <top style="hair">
        <color theme="4" tint="0.39994506668294322"/>
      </top>
      <bottom/>
      <diagonal/>
    </border>
    <border>
      <left style="hair">
        <color theme="4" tint="0.39994506668294322"/>
      </left>
      <right/>
      <top/>
      <bottom/>
      <diagonal/>
    </border>
    <border>
      <left/>
      <right style="hair">
        <color theme="4" tint="0.39994506668294322"/>
      </right>
      <top/>
      <bottom/>
      <diagonal/>
    </border>
    <border>
      <left style="hair">
        <color theme="4" tint="0.39994506668294322"/>
      </left>
      <right/>
      <top/>
      <bottom style="hair">
        <color theme="4" tint="0.39994506668294322"/>
      </bottom>
      <diagonal/>
    </border>
    <border>
      <left/>
      <right style="hair">
        <color theme="4" tint="0.39994506668294322"/>
      </right>
      <top/>
      <bottom style="hair">
        <color theme="4" tint="0.399945066682943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double">
        <color rgb="FFFF0000"/>
      </bottom>
      <diagonal/>
    </border>
    <border>
      <left/>
      <right/>
      <top style="double">
        <color rgb="FFFF000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0" tint="-0.34998626667073579"/>
      </left>
      <right style="thick">
        <color theme="0" tint="-0.34998626667073579"/>
      </right>
      <top style="thick">
        <color theme="0" tint="-0.34998626667073579"/>
      </top>
      <bottom style="thick">
        <color theme="0" tint="-0.34998626667073579"/>
      </bottom>
      <diagonal/>
    </border>
    <border>
      <left/>
      <right/>
      <top style="thick">
        <color theme="0" tint="-0.34998626667073579"/>
      </top>
      <bottom/>
      <diagonal/>
    </border>
    <border>
      <left/>
      <right/>
      <top/>
      <bottom style="thick">
        <color theme="0" tint="-0.34998626667073579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1"/>
      </left>
      <right/>
      <top/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theme="1"/>
      </top>
      <bottom style="hair">
        <color theme="1"/>
      </bottom>
      <diagonal/>
    </border>
    <border>
      <left style="thin">
        <color theme="1"/>
      </left>
      <right/>
      <top style="medium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5" fillId="0" borderId="0"/>
    <xf numFmtId="0" fontId="4" fillId="0" borderId="0"/>
    <xf numFmtId="164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8" fillId="0" borderId="0"/>
    <xf numFmtId="168" fontId="48" fillId="0" borderId="0" applyFont="0" applyFill="0" applyBorder="0" applyAlignment="0" applyProtection="0"/>
    <xf numFmtId="0" fontId="4" fillId="0" borderId="0"/>
    <xf numFmtId="0" fontId="1" fillId="0" borderId="0"/>
    <xf numFmtId="9" fontId="21" fillId="0" borderId="0" applyFont="0" applyFill="0" applyBorder="0" applyAlignment="0" applyProtection="0"/>
    <xf numFmtId="0" fontId="4" fillId="0" borderId="0"/>
    <xf numFmtId="0" fontId="78" fillId="0" borderId="0"/>
    <xf numFmtId="44" fontId="1" fillId="0" borderId="0" applyFont="0" applyFill="0" applyBorder="0" applyAlignment="0" applyProtection="0"/>
    <xf numFmtId="0" fontId="4" fillId="0" borderId="0"/>
    <xf numFmtId="18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09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</cellStyleXfs>
  <cellXfs count="94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6" fillId="0" borderId="0" xfId="3" applyFont="1" applyAlignment="1">
      <alignment vertical="center"/>
    </xf>
    <xf numFmtId="0" fontId="10" fillId="0" borderId="0" xfId="0" applyFont="1"/>
    <xf numFmtId="0" fontId="1" fillId="0" borderId="0" xfId="0" applyFont="1"/>
    <xf numFmtId="0" fontId="12" fillId="0" borderId="0" xfId="0" applyFont="1"/>
    <xf numFmtId="0" fontId="5" fillId="0" borderId="0" xfId="3" applyAlignment="1">
      <alignment vertical="center"/>
    </xf>
    <xf numFmtId="0" fontId="18" fillId="0" borderId="0" xfId="0" applyFont="1"/>
    <xf numFmtId="0" fontId="21" fillId="0" borderId="0" xfId="0" applyFont="1" applyAlignment="1">
      <alignment horizontal="right"/>
    </xf>
    <xf numFmtId="0" fontId="21" fillId="0" borderId="0" xfId="0" applyFont="1"/>
    <xf numFmtId="0" fontId="23" fillId="0" borderId="0" xfId="0" applyFont="1" applyAlignment="1">
      <alignment horizontal="center"/>
    </xf>
    <xf numFmtId="0" fontId="23" fillId="0" borderId="0" xfId="0" applyFont="1"/>
    <xf numFmtId="0" fontId="26" fillId="0" borderId="0" xfId="0" applyFont="1"/>
    <xf numFmtId="0" fontId="25" fillId="0" borderId="0" xfId="0" applyFont="1"/>
    <xf numFmtId="0" fontId="23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left" vertic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27" fillId="0" borderId="0" xfId="0" applyFont="1"/>
    <xf numFmtId="0" fontId="24" fillId="0" borderId="0" xfId="0" applyFont="1" applyAlignment="1">
      <alignment horizontal="right" vertical="center"/>
    </xf>
    <xf numFmtId="0" fontId="29" fillId="0" borderId="0" xfId="0" applyFont="1"/>
    <xf numFmtId="0" fontId="24" fillId="0" borderId="0" xfId="0" applyFont="1" applyAlignment="1">
      <alignment horizontal="left" vertical="center"/>
    </xf>
    <xf numFmtId="0" fontId="32" fillId="0" borderId="0" xfId="0" applyFont="1"/>
    <xf numFmtId="0" fontId="0" fillId="0" borderId="0" xfId="0" applyAlignment="1">
      <alignment vertical="center"/>
    </xf>
    <xf numFmtId="0" fontId="46" fillId="0" borderId="0" xfId="0" applyFont="1"/>
    <xf numFmtId="0" fontId="23" fillId="7" borderId="0" xfId="0" applyFont="1" applyFill="1" applyAlignment="1">
      <alignment horizontal="left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4" fillId="0" borderId="0" xfId="2" applyAlignment="1">
      <alignment vertical="center"/>
    </xf>
    <xf numFmtId="0" fontId="15" fillId="0" borderId="0" xfId="0" applyFont="1"/>
    <xf numFmtId="0" fontId="26" fillId="7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49" fillId="0" borderId="0" xfId="7" applyFont="1"/>
    <xf numFmtId="0" fontId="50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49" fillId="0" borderId="0" xfId="7" applyFont="1" applyAlignment="1">
      <alignment horizontal="center"/>
    </xf>
    <xf numFmtId="0" fontId="5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6" fillId="0" borderId="0" xfId="0" applyFont="1"/>
    <xf numFmtId="0" fontId="55" fillId="0" borderId="0" xfId="0" applyFont="1"/>
    <xf numFmtId="0" fontId="57" fillId="0" borderId="0" xfId="0" applyFont="1"/>
    <xf numFmtId="0" fontId="0" fillId="0" borderId="0" xfId="0" applyAlignment="1">
      <alignment vertical="top" wrapText="1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2" fontId="60" fillId="0" borderId="0" xfId="0" applyNumberFormat="1" applyFont="1" applyAlignment="1">
      <alignment horizontal="left" vertical="center"/>
    </xf>
    <xf numFmtId="0" fontId="26" fillId="7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2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2" fontId="64" fillId="0" borderId="0" xfId="9" applyNumberFormat="1" applyFont="1" applyAlignment="1">
      <alignment vertical="center"/>
    </xf>
    <xf numFmtId="0" fontId="26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2" fontId="66" fillId="0" borderId="0" xfId="9" applyNumberFormat="1" applyFont="1" applyAlignment="1">
      <alignment vertical="center"/>
    </xf>
    <xf numFmtId="0" fontId="23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0" borderId="0" xfId="9" applyAlignment="1">
      <alignment horizontal="center" vertical="center"/>
    </xf>
    <xf numFmtId="0" fontId="4" fillId="0" borderId="0" xfId="9" applyAlignment="1">
      <alignment vertical="center"/>
    </xf>
    <xf numFmtId="2" fontId="67" fillId="0" borderId="0" xfId="9" applyNumberFormat="1" applyFont="1" applyAlignment="1">
      <alignment horizontal="center" vertical="center"/>
    </xf>
    <xf numFmtId="0" fontId="61" fillId="0" borderId="0" xfId="9" applyFont="1" applyAlignment="1">
      <alignment vertical="center"/>
    </xf>
    <xf numFmtId="2" fontId="64" fillId="0" borderId="0" xfId="9" applyNumberFormat="1" applyFont="1" applyAlignment="1">
      <alignment horizontal="center" vertical="center"/>
    </xf>
    <xf numFmtId="2" fontId="67" fillId="0" borderId="0" xfId="9" applyNumberFormat="1" applyFont="1" applyAlignment="1">
      <alignment vertical="center"/>
    </xf>
    <xf numFmtId="2" fontId="68" fillId="0" borderId="0" xfId="9" applyNumberFormat="1" applyFont="1" applyAlignment="1">
      <alignment horizontal="center" vertical="center"/>
    </xf>
    <xf numFmtId="171" fontId="67" fillId="0" borderId="0" xfId="9" applyNumberFormat="1" applyFont="1" applyAlignment="1">
      <alignment horizontal="center" vertical="center"/>
    </xf>
    <xf numFmtId="2" fontId="67" fillId="0" borderId="0" xfId="9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2" fontId="69" fillId="0" borderId="0" xfId="9" applyNumberFormat="1" applyFont="1" applyAlignment="1">
      <alignment vertical="center"/>
    </xf>
    <xf numFmtId="0" fontId="70" fillId="0" borderId="0" xfId="2" applyFont="1" applyAlignment="1">
      <alignment vertical="center"/>
    </xf>
    <xf numFmtId="175" fontId="71" fillId="0" borderId="0" xfId="10" applyNumberFormat="1" applyFont="1" applyAlignment="1">
      <alignment horizontal="left"/>
    </xf>
    <xf numFmtId="0" fontId="9" fillId="0" borderId="0" xfId="2" applyFont="1" applyAlignment="1">
      <alignment vertical="center"/>
    </xf>
    <xf numFmtId="0" fontId="72" fillId="0" borderId="0" xfId="2" applyFont="1" applyAlignment="1">
      <alignment vertical="center"/>
    </xf>
    <xf numFmtId="0" fontId="43" fillId="0" borderId="0" xfId="2" applyFont="1" applyAlignment="1">
      <alignment vertical="center"/>
    </xf>
    <xf numFmtId="0" fontId="43" fillId="0" borderId="0" xfId="2" applyFont="1" applyAlignment="1">
      <alignment horizontal="center" vertical="center"/>
    </xf>
    <xf numFmtId="0" fontId="42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39" fillId="7" borderId="0" xfId="0" applyFont="1" applyFill="1" applyAlignment="1">
      <alignment vertical="center"/>
    </xf>
    <xf numFmtId="0" fontId="11" fillId="0" borderId="0" xfId="0" applyFont="1"/>
    <xf numFmtId="0" fontId="43" fillId="0" borderId="0" xfId="0" applyFont="1"/>
    <xf numFmtId="0" fontId="76" fillId="0" borderId="0" xfId="0" applyFont="1"/>
    <xf numFmtId="176" fontId="0" fillId="0" borderId="0" xfId="0" applyNumberFormat="1"/>
    <xf numFmtId="0" fontId="0" fillId="0" borderId="0" xfId="0" applyAlignment="1">
      <alignment horizontal="right"/>
    </xf>
    <xf numFmtId="176" fontId="0" fillId="0" borderId="0" xfId="0" applyNumberFormat="1" applyAlignment="1">
      <alignment horizontal="left"/>
    </xf>
    <xf numFmtId="0" fontId="11" fillId="0" borderId="0" xfId="12" applyFont="1" applyAlignment="1">
      <alignment vertical="center"/>
    </xf>
    <xf numFmtId="0" fontId="77" fillId="0" borderId="0" xfId="0" applyFont="1"/>
    <xf numFmtId="0" fontId="11" fillId="0" borderId="0" xfId="12" applyFont="1" applyAlignment="1">
      <alignment horizontal="left" vertical="center"/>
    </xf>
    <xf numFmtId="0" fontId="11" fillId="0" borderId="0" xfId="13" applyFont="1" applyAlignment="1">
      <alignment vertical="center"/>
    </xf>
    <xf numFmtId="0" fontId="11" fillId="0" borderId="0" xfId="12" applyFont="1" applyAlignment="1">
      <alignment horizontal="center" vertical="center"/>
    </xf>
    <xf numFmtId="0" fontId="44" fillId="0" borderId="0" xfId="12" applyFont="1" applyAlignment="1">
      <alignment horizontal="center" vertical="center"/>
    </xf>
    <xf numFmtId="0" fontId="80" fillId="0" borderId="0" xfId="12" applyFont="1" applyAlignment="1">
      <alignment horizontal="right" vertical="center"/>
    </xf>
    <xf numFmtId="0" fontId="81" fillId="5" borderId="12" xfId="13" applyFont="1" applyFill="1" applyBorder="1" applyAlignment="1">
      <alignment horizontal="center" vertical="center"/>
    </xf>
    <xf numFmtId="0" fontId="82" fillId="0" borderId="0" xfId="12" applyFont="1" applyAlignment="1">
      <alignment vertical="center"/>
    </xf>
    <xf numFmtId="0" fontId="11" fillId="0" borderId="0" xfId="12" applyFont="1" applyAlignment="1">
      <alignment horizontal="right" vertical="center"/>
    </xf>
    <xf numFmtId="0" fontId="83" fillId="0" borderId="0" xfId="12" applyFont="1" applyAlignment="1">
      <alignment horizontal="center" vertical="center"/>
    </xf>
    <xf numFmtId="0" fontId="83" fillId="0" borderId="0" xfId="12" applyFont="1" applyAlignment="1">
      <alignment vertical="center"/>
    </xf>
    <xf numFmtId="0" fontId="83" fillId="15" borderId="0" xfId="12" applyFont="1" applyFill="1" applyAlignment="1">
      <alignment horizontal="center" vertical="center"/>
    </xf>
    <xf numFmtId="0" fontId="83" fillId="15" borderId="0" xfId="12" applyFont="1" applyFill="1" applyAlignment="1">
      <alignment vertical="center"/>
    </xf>
    <xf numFmtId="0" fontId="45" fillId="0" borderId="0" xfId="2" applyFont="1" applyAlignment="1">
      <alignment vertical="center"/>
    </xf>
    <xf numFmtId="0" fontId="11" fillId="0" borderId="0" xfId="2" applyFont="1" applyAlignment="1">
      <alignment vertical="center"/>
    </xf>
    <xf numFmtId="0" fontId="84" fillId="0" borderId="0" xfId="2" applyFont="1" applyAlignment="1">
      <alignment vertical="center"/>
    </xf>
    <xf numFmtId="0" fontId="72" fillId="0" borderId="0" xfId="2" applyFont="1" applyAlignment="1">
      <alignment horizontal="left" vertical="center"/>
    </xf>
    <xf numFmtId="175" fontId="71" fillId="0" borderId="0" xfId="10" applyNumberFormat="1" applyFont="1" applyAlignment="1">
      <alignment horizontal="center"/>
    </xf>
    <xf numFmtId="0" fontId="44" fillId="0" borderId="0" xfId="2" applyFont="1" applyAlignment="1">
      <alignment vertical="center"/>
    </xf>
    <xf numFmtId="0" fontId="38" fillId="7" borderId="0" xfId="0" applyFont="1" applyFill="1" applyAlignment="1">
      <alignment vertical="center"/>
    </xf>
    <xf numFmtId="0" fontId="73" fillId="7" borderId="0" xfId="0" applyFont="1" applyFill="1" applyAlignment="1">
      <alignment vertical="center"/>
    </xf>
    <xf numFmtId="0" fontId="11" fillId="16" borderId="0" xfId="2" applyFont="1" applyFill="1" applyAlignment="1">
      <alignment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0" fontId="87" fillId="7" borderId="0" xfId="0" applyFont="1" applyFill="1" applyAlignment="1">
      <alignment vertical="center"/>
    </xf>
    <xf numFmtId="0" fontId="19" fillId="8" borderId="0" xfId="0" applyFont="1" applyFill="1"/>
    <xf numFmtId="0" fontId="11" fillId="0" borderId="0" xfId="15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23" fillId="13" borderId="0" xfId="15" applyFont="1" applyFill="1" applyAlignment="1">
      <alignment horizontal="left" vertical="center"/>
    </xf>
    <xf numFmtId="0" fontId="88" fillId="7" borderId="0" xfId="0" applyFont="1" applyFill="1" applyAlignment="1">
      <alignment horizontal="left" vertical="center"/>
    </xf>
    <xf numFmtId="0" fontId="89" fillId="0" borderId="0" xfId="15" applyFont="1" applyAlignment="1">
      <alignment horizontal="left" vertical="center"/>
    </xf>
    <xf numFmtId="0" fontId="35" fillId="13" borderId="0" xfId="15" applyFont="1" applyFill="1" applyAlignment="1">
      <alignment horizontal="left" vertical="center"/>
    </xf>
    <xf numFmtId="0" fontId="4" fillId="0" borderId="0" xfId="15" applyAlignment="1">
      <alignment vertical="center"/>
    </xf>
    <xf numFmtId="0" fontId="69" fillId="0" borderId="0" xfId="15" applyFont="1" applyAlignment="1">
      <alignment vertical="center"/>
    </xf>
    <xf numFmtId="0" fontId="35" fillId="13" borderId="0" xfId="15" applyFont="1" applyFill="1" applyAlignment="1">
      <alignment vertical="center"/>
    </xf>
    <xf numFmtId="0" fontId="91" fillId="0" borderId="0" xfId="15" applyFont="1" applyAlignment="1">
      <alignment horizontal="left" vertical="center"/>
    </xf>
    <xf numFmtId="0" fontId="92" fillId="0" borderId="0" xfId="15" applyFont="1" applyAlignment="1">
      <alignment vertical="center"/>
    </xf>
    <xf numFmtId="0" fontId="34" fillId="0" borderId="0" xfId="15" applyFont="1" applyAlignment="1">
      <alignment vertical="center"/>
    </xf>
    <xf numFmtId="0" fontId="61" fillId="5" borderId="0" xfId="15" applyFont="1" applyFill="1" applyAlignment="1">
      <alignment vertical="center"/>
    </xf>
    <xf numFmtId="0" fontId="61" fillId="4" borderId="0" xfId="15" applyFont="1" applyFill="1" applyAlignment="1">
      <alignment vertical="center"/>
    </xf>
    <xf numFmtId="0" fontId="61" fillId="0" borderId="0" xfId="15" applyFont="1" applyAlignment="1">
      <alignment vertical="center"/>
    </xf>
    <xf numFmtId="0" fontId="11" fillId="0" borderId="0" xfId="15" applyFont="1" applyAlignment="1">
      <alignment horizontal="left"/>
    </xf>
    <xf numFmtId="0" fontId="44" fillId="0" borderId="0" xfId="0" applyFont="1" applyAlignment="1">
      <alignment horizontal="left"/>
    </xf>
    <xf numFmtId="0" fontId="23" fillId="13" borderId="0" xfId="15" applyFont="1" applyFill="1" applyAlignment="1">
      <alignment horizontal="left"/>
    </xf>
    <xf numFmtId="0" fontId="88" fillId="7" borderId="0" xfId="0" applyFont="1" applyFill="1" applyAlignment="1">
      <alignment horizontal="left"/>
    </xf>
    <xf numFmtId="0" fontId="89" fillId="0" borderId="0" xfId="15" applyFont="1" applyAlignment="1">
      <alignment horizontal="left"/>
    </xf>
    <xf numFmtId="0" fontId="61" fillId="0" borderId="0" xfId="15" applyFont="1" applyAlignment="1">
      <alignment horizontal="right" vertical="center"/>
    </xf>
    <xf numFmtId="0" fontId="4" fillId="4" borderId="0" xfId="15" applyFill="1" applyAlignment="1">
      <alignment horizontal="right" vertical="center"/>
    </xf>
    <xf numFmtId="0" fontId="4" fillId="13" borderId="0" xfId="1" applyNumberFormat="1" applyFont="1" applyFill="1" applyAlignment="1">
      <alignment horizontal="center" vertical="center"/>
    </xf>
    <xf numFmtId="0" fontId="4" fillId="4" borderId="0" xfId="15" applyFill="1" applyAlignment="1">
      <alignment vertical="center"/>
    </xf>
    <xf numFmtId="0" fontId="4" fillId="13" borderId="0" xfId="15" applyFill="1" applyAlignment="1">
      <alignment horizontal="center" vertical="center"/>
    </xf>
    <xf numFmtId="0" fontId="93" fillId="4" borderId="0" xfId="15" applyFont="1" applyFill="1" applyAlignment="1">
      <alignment vertical="center"/>
    </xf>
    <xf numFmtId="0" fontId="4" fillId="17" borderId="0" xfId="15" applyFill="1" applyAlignment="1">
      <alignment horizontal="center" vertical="center"/>
    </xf>
    <xf numFmtId="0" fontId="4" fillId="4" borderId="0" xfId="15" applyFill="1" applyAlignment="1">
      <alignment horizontal="center" vertical="center"/>
    </xf>
    <xf numFmtId="0" fontId="4" fillId="18" borderId="0" xfId="15" applyFill="1" applyAlignment="1">
      <alignment vertical="center"/>
    </xf>
    <xf numFmtId="0" fontId="4" fillId="5" borderId="0" xfId="15" applyFill="1" applyAlignment="1">
      <alignment vertical="center"/>
    </xf>
    <xf numFmtId="0" fontId="4" fillId="5" borderId="66" xfId="15" applyFill="1" applyBorder="1" applyAlignment="1">
      <alignment horizontal="center" vertical="center"/>
    </xf>
    <xf numFmtId="9" fontId="4" fillId="0" borderId="0" xfId="1" applyFont="1" applyAlignment="1">
      <alignment vertical="center"/>
    </xf>
    <xf numFmtId="0" fontId="4" fillId="5" borderId="69" xfId="15" applyFill="1" applyBorder="1" applyAlignment="1">
      <alignment horizontal="center" vertical="center"/>
    </xf>
    <xf numFmtId="0" fontId="94" fillId="0" borderId="0" xfId="0" applyFont="1" applyAlignment="1">
      <alignment vertical="center"/>
    </xf>
    <xf numFmtId="9" fontId="4" fillId="0" borderId="0" xfId="15" applyNumberFormat="1" applyAlignment="1">
      <alignment horizontal="left" vertical="center"/>
    </xf>
    <xf numFmtId="1" fontId="4" fillId="0" borderId="0" xfId="15" applyNumberFormat="1" applyAlignment="1">
      <alignment horizontal="center" vertical="center"/>
    </xf>
    <xf numFmtId="178" fontId="4" fillId="0" borderId="0" xfId="15" applyNumberFormat="1" applyAlignment="1">
      <alignment horizontal="right" vertical="center"/>
    </xf>
    <xf numFmtId="0" fontId="35" fillId="0" borderId="0" xfId="15" applyFont="1" applyAlignment="1">
      <alignment vertical="center"/>
    </xf>
    <xf numFmtId="0" fontId="63" fillId="7" borderId="0" xfId="0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 vertical="center"/>
    </xf>
    <xf numFmtId="0" fontId="32" fillId="0" borderId="0" xfId="3" applyFont="1" applyAlignment="1">
      <alignment vertical="center"/>
    </xf>
    <xf numFmtId="0" fontId="4" fillId="0" borderId="0" xfId="4" applyAlignment="1">
      <alignment vertical="center"/>
    </xf>
    <xf numFmtId="0" fontId="26" fillId="0" borderId="0" xfId="4" applyFont="1" applyAlignment="1">
      <alignment vertical="center"/>
    </xf>
    <xf numFmtId="0" fontId="95" fillId="0" borderId="0" xfId="4" applyFont="1" applyAlignment="1">
      <alignment vertical="center"/>
    </xf>
    <xf numFmtId="0" fontId="23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 indent="1"/>
    </xf>
    <xf numFmtId="179" fontId="0" fillId="0" borderId="0" xfId="0" applyNumberFormat="1"/>
    <xf numFmtId="180" fontId="0" fillId="0" borderId="0" xfId="0" applyNumberFormat="1" applyAlignment="1">
      <alignment vertical="center"/>
    </xf>
    <xf numFmtId="4" fontId="0" fillId="0" borderId="0" xfId="0" applyNumberFormat="1"/>
    <xf numFmtId="183" fontId="96" fillId="0" borderId="0" xfId="16" applyNumberFormat="1" applyFont="1"/>
    <xf numFmtId="0" fontId="96" fillId="0" borderId="0" xfId="17" applyFont="1"/>
    <xf numFmtId="0" fontId="4" fillId="0" borderId="0" xfId="17"/>
    <xf numFmtId="181" fontId="0" fillId="0" borderId="0" xfId="0" applyNumberFormat="1"/>
    <xf numFmtId="183" fontId="4" fillId="0" borderId="0" xfId="16" applyNumberFormat="1"/>
    <xf numFmtId="0" fontId="34" fillId="0" borderId="0" xfId="4" applyFont="1" applyAlignment="1">
      <alignment vertical="center"/>
    </xf>
    <xf numFmtId="0" fontId="23" fillId="0" borderId="0" xfId="3" applyFont="1" applyAlignment="1">
      <alignment horizontal="left" vertical="center"/>
    </xf>
    <xf numFmtId="0" fontId="23" fillId="0" borderId="0" xfId="3" applyFont="1" applyAlignment="1">
      <alignment vertical="center"/>
    </xf>
    <xf numFmtId="0" fontId="26" fillId="0" borderId="0" xfId="3" applyFont="1" applyAlignment="1">
      <alignment vertical="center"/>
    </xf>
    <xf numFmtId="0" fontId="24" fillId="0" borderId="0" xfId="0" applyFont="1" applyAlignment="1">
      <alignment horizontal="right"/>
    </xf>
    <xf numFmtId="44" fontId="24" fillId="0" borderId="0" xfId="14" applyFont="1"/>
    <xf numFmtId="0" fontId="0" fillId="5" borderId="0" xfId="0" applyFill="1"/>
    <xf numFmtId="0" fontId="1" fillId="0" borderId="0" xfId="0" applyFont="1" applyAlignment="1">
      <alignment horizontal="center"/>
    </xf>
    <xf numFmtId="20" fontId="1" fillId="0" borderId="0" xfId="0" applyNumberFormat="1" applyFont="1"/>
    <xf numFmtId="167" fontId="1" fillId="0" borderId="0" xfId="0" applyNumberFormat="1" applyFont="1"/>
    <xf numFmtId="0" fontId="99" fillId="0" borderId="0" xfId="0" applyFont="1"/>
    <xf numFmtId="0" fontId="1" fillId="0" borderId="0" xfId="0" applyFont="1" applyAlignment="1">
      <alignment vertical="center"/>
    </xf>
    <xf numFmtId="0" fontId="74" fillId="0" borderId="0" xfId="0" applyFont="1"/>
    <xf numFmtId="0" fontId="11" fillId="0" borderId="0" xfId="0" applyFont="1" applyAlignment="1">
      <alignment horizontal="right"/>
    </xf>
    <xf numFmtId="0" fontId="45" fillId="0" borderId="0" xfId="0" applyFont="1"/>
    <xf numFmtId="0" fontId="43" fillId="0" borderId="0" xfId="0" applyFont="1" applyAlignment="1">
      <alignment horizontal="center" vertical="center"/>
    </xf>
    <xf numFmtId="0" fontId="102" fillId="0" borderId="0" xfId="3" applyFont="1" applyAlignment="1">
      <alignment vertical="center"/>
    </xf>
    <xf numFmtId="184" fontId="0" fillId="0" borderId="0" xfId="0" applyNumberFormat="1"/>
    <xf numFmtId="184" fontId="0" fillId="5" borderId="0" xfId="0" applyNumberFormat="1" applyFill="1"/>
    <xf numFmtId="0" fontId="103" fillId="5" borderId="0" xfId="18" applyFont="1" applyFill="1" applyAlignment="1">
      <alignment vertical="center"/>
    </xf>
    <xf numFmtId="0" fontId="104" fillId="0" borderId="0" xfId="18" applyFont="1" applyAlignment="1">
      <alignment vertical="center"/>
    </xf>
    <xf numFmtId="0" fontId="105" fillId="11" borderId="0" xfId="18" applyFont="1" applyFill="1" applyAlignment="1">
      <alignment horizontal="left"/>
    </xf>
    <xf numFmtId="0" fontId="4" fillId="0" borderId="0" xfId="18" applyAlignment="1">
      <alignment horizontal="left"/>
    </xf>
    <xf numFmtId="0" fontId="4" fillId="0" borderId="0" xfId="18"/>
    <xf numFmtId="0" fontId="106" fillId="0" borderId="0" xfId="18" applyFont="1" applyAlignment="1">
      <alignment horizontal="left"/>
    </xf>
    <xf numFmtId="0" fontId="4" fillId="0" borderId="0" xfId="18" applyAlignment="1">
      <alignment horizontal="right"/>
    </xf>
    <xf numFmtId="0" fontId="105" fillId="11" borderId="0" xfId="18" applyFont="1" applyFill="1"/>
    <xf numFmtId="44" fontId="0" fillId="0" borderId="0" xfId="14" applyFont="1"/>
    <xf numFmtId="1" fontId="72" fillId="12" borderId="0" xfId="19" applyNumberFormat="1" applyFont="1" applyFill="1"/>
    <xf numFmtId="2" fontId="72" fillId="12" borderId="0" xfId="19" applyNumberFormat="1" applyFont="1" applyFill="1"/>
    <xf numFmtId="1" fontId="72" fillId="12" borderId="0" xfId="19" applyNumberFormat="1" applyFont="1" applyFill="1" applyAlignment="1">
      <alignment horizontal="center"/>
    </xf>
    <xf numFmtId="1" fontId="9" fillId="12" borderId="0" xfId="19" applyNumberFormat="1" applyFont="1" applyFill="1"/>
    <xf numFmtId="2" fontId="9" fillId="12" borderId="0" xfId="19" applyNumberFormat="1" applyFont="1" applyFill="1"/>
    <xf numFmtId="1" fontId="9" fillId="12" borderId="0" xfId="19" applyNumberFormat="1" applyFont="1" applyFill="1" applyAlignment="1">
      <alignment horizontal="center"/>
    </xf>
    <xf numFmtId="0" fontId="9" fillId="12" borderId="0" xfId="19" applyFont="1" applyFill="1"/>
    <xf numFmtId="1" fontId="9" fillId="0" borderId="0" xfId="19" applyNumberFormat="1" applyFont="1"/>
    <xf numFmtId="2" fontId="9" fillId="0" borderId="0" xfId="19" applyNumberFormat="1" applyFont="1"/>
    <xf numFmtId="1" fontId="9" fillId="0" borderId="0" xfId="19" applyNumberFormat="1" applyFont="1" applyAlignment="1">
      <alignment horizontal="center"/>
    </xf>
    <xf numFmtId="0" fontId="9" fillId="0" borderId="0" xfId="19" applyFont="1"/>
    <xf numFmtId="0" fontId="23" fillId="0" borderId="0" xfId="17" applyFont="1" applyAlignment="1">
      <alignment vertical="center"/>
    </xf>
    <xf numFmtId="0" fontId="25" fillId="0" borderId="0" xfId="17" applyFont="1" applyAlignment="1">
      <alignment vertical="center"/>
    </xf>
    <xf numFmtId="0" fontId="107" fillId="0" borderId="0" xfId="0" applyFont="1"/>
    <xf numFmtId="0" fontId="108" fillId="0" borderId="0" xfId="0" applyFont="1"/>
    <xf numFmtId="0" fontId="110" fillId="0" borderId="0" xfId="20" applyFont="1"/>
    <xf numFmtId="0" fontId="112" fillId="0" borderId="0" xfId="0" applyFont="1"/>
    <xf numFmtId="0" fontId="54" fillId="0" borderId="0" xfId="0" applyFont="1" applyAlignment="1">
      <alignment horizontal="right"/>
    </xf>
    <xf numFmtId="0" fontId="114" fillId="5" borderId="86" xfId="0" applyFont="1" applyFill="1" applyBorder="1" applyAlignment="1">
      <alignment horizontal="center" textRotation="90" wrapText="1"/>
    </xf>
    <xf numFmtId="0" fontId="114" fillId="5" borderId="87" xfId="0" applyFont="1" applyFill="1" applyBorder="1" applyAlignment="1">
      <alignment horizontal="center" vertical="center" textRotation="90" wrapText="1"/>
    </xf>
    <xf numFmtId="0" fontId="114" fillId="5" borderId="87" xfId="0" applyFont="1" applyFill="1" applyBorder="1" applyAlignment="1">
      <alignment horizontal="left" vertical="center" textRotation="90" wrapText="1"/>
    </xf>
    <xf numFmtId="0" fontId="114" fillId="5" borderId="87" xfId="0" applyFont="1" applyFill="1" applyBorder="1" applyAlignment="1">
      <alignment horizontal="center" textRotation="90" wrapText="1"/>
    </xf>
    <xf numFmtId="44" fontId="114" fillId="5" borderId="87" xfId="14" applyFont="1" applyFill="1" applyBorder="1" applyAlignment="1">
      <alignment horizontal="center" textRotation="90" wrapText="1"/>
    </xf>
    <xf numFmtId="170" fontId="114" fillId="5" borderId="87" xfId="0" applyNumberFormat="1" applyFont="1" applyFill="1" applyBorder="1" applyAlignment="1">
      <alignment horizontal="center" textRotation="90" wrapText="1"/>
    </xf>
    <xf numFmtId="0" fontId="100" fillId="0" borderId="0" xfId="0" applyFont="1" applyAlignment="1">
      <alignment textRotation="90" wrapText="1"/>
    </xf>
    <xf numFmtId="0" fontId="0" fillId="0" borderId="0" xfId="0" applyAlignment="1">
      <alignment textRotation="90"/>
    </xf>
    <xf numFmtId="0" fontId="91" fillId="0" borderId="0" xfId="2" applyFont="1" applyAlignment="1">
      <alignment vertical="center"/>
    </xf>
    <xf numFmtId="0" fontId="109" fillId="0" borderId="0" xfId="20" applyAlignment="1">
      <alignment horizontal="right" vertical="center"/>
    </xf>
    <xf numFmtId="0" fontId="115" fillId="0" borderId="0" xfId="2" applyFont="1" applyAlignment="1">
      <alignment vertical="center"/>
    </xf>
    <xf numFmtId="0" fontId="114" fillId="0" borderId="0" xfId="3" applyFont="1" applyAlignment="1">
      <alignment vertical="center"/>
    </xf>
    <xf numFmtId="0" fontId="61" fillId="0" borderId="0" xfId="2" applyFont="1" applyAlignment="1">
      <alignment vertical="center"/>
    </xf>
    <xf numFmtId="2" fontId="4" fillId="0" borderId="0" xfId="2" applyNumberFormat="1" applyAlignment="1">
      <alignment vertical="center"/>
    </xf>
    <xf numFmtId="0" fontId="116" fillId="0" borderId="13" xfId="2" applyFont="1" applyBorder="1" applyAlignment="1">
      <alignment vertical="center"/>
    </xf>
    <xf numFmtId="0" fontId="4" fillId="0" borderId="92" xfId="2" applyBorder="1" applyAlignment="1">
      <alignment vertical="center"/>
    </xf>
    <xf numFmtId="0" fontId="4" fillId="0" borderId="93" xfId="2" applyBorder="1" applyAlignment="1">
      <alignment vertical="center"/>
    </xf>
    <xf numFmtId="0" fontId="116" fillId="0" borderId="0" xfId="2" applyFont="1" applyAlignment="1">
      <alignment vertical="center"/>
    </xf>
    <xf numFmtId="0" fontId="117" fillId="0" borderId="0" xfId="2" applyFont="1" applyAlignment="1">
      <alignment vertical="center"/>
    </xf>
    <xf numFmtId="0" fontId="9" fillId="0" borderId="0" xfId="2" applyFont="1" applyAlignment="1" applyProtection="1">
      <alignment vertical="center"/>
      <protection locked="0"/>
    </xf>
    <xf numFmtId="0" fontId="119" fillId="0" borderId="0" xfId="0" applyFont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177" fontId="43" fillId="0" borderId="0" xfId="0" applyNumberFormat="1" applyFont="1" applyAlignment="1" applyProtection="1">
      <alignment horizontal="center" vertical="center"/>
      <protection locked="0"/>
    </xf>
    <xf numFmtId="0" fontId="12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22" fillId="0" borderId="0" xfId="0" applyFont="1" applyAlignment="1" applyProtection="1">
      <alignment vertical="center"/>
      <protection locked="0"/>
    </xf>
    <xf numFmtId="0" fontId="122" fillId="0" borderId="0" xfId="0" applyFont="1" applyAlignment="1" applyProtection="1">
      <alignment horizontal="center" vertical="center"/>
      <protection locked="0"/>
    </xf>
    <xf numFmtId="0" fontId="122" fillId="0" borderId="95" xfId="0" applyFont="1" applyBorder="1" applyAlignment="1" applyProtection="1">
      <alignment horizontal="center" vertical="center"/>
      <protection locked="0"/>
    </xf>
    <xf numFmtId="0" fontId="122" fillId="0" borderId="96" xfId="0" applyFont="1" applyBorder="1" applyAlignment="1" applyProtection="1">
      <alignment horizontal="center" vertical="center"/>
      <protection locked="0"/>
    </xf>
    <xf numFmtId="0" fontId="75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0" borderId="0" xfId="17" applyAlignment="1">
      <alignment horizontal="center"/>
    </xf>
    <xf numFmtId="0" fontId="4" fillId="0" borderId="0" xfId="2"/>
    <xf numFmtId="0" fontId="61" fillId="24" borderId="0" xfId="2" applyFont="1" applyFill="1" applyAlignment="1">
      <alignment horizontal="center"/>
    </xf>
    <xf numFmtId="0" fontId="61" fillId="24" borderId="0" xfId="2" applyFont="1" applyFill="1"/>
    <xf numFmtId="0" fontId="61" fillId="24" borderId="0" xfId="2" applyFont="1" applyFill="1" applyAlignment="1">
      <alignment horizontal="center" wrapText="1"/>
    </xf>
    <xf numFmtId="0" fontId="61" fillId="24" borderId="0" xfId="2" applyFont="1" applyFill="1" applyAlignment="1">
      <alignment wrapText="1"/>
    </xf>
    <xf numFmtId="0" fontId="4" fillId="0" borderId="0" xfId="2" applyAlignment="1">
      <alignment horizontal="center"/>
    </xf>
    <xf numFmtId="0" fontId="4" fillId="5" borderId="0" xfId="2" applyFill="1"/>
    <xf numFmtId="0" fontId="4" fillId="0" borderId="0" xfId="2" applyAlignment="1">
      <alignment horizontal="right"/>
    </xf>
    <xf numFmtId="0" fontId="4" fillId="5" borderId="0" xfId="2" applyFill="1" applyAlignment="1">
      <alignment horizontal="center"/>
    </xf>
    <xf numFmtId="0" fontId="117" fillId="0" borderId="0" xfId="2" applyFont="1"/>
    <xf numFmtId="0" fontId="109" fillId="0" borderId="0" xfId="20"/>
    <xf numFmtId="0" fontId="124" fillId="23" borderId="52" xfId="2" applyFont="1" applyFill="1" applyBorder="1" applyAlignment="1">
      <alignment horizontal="left"/>
    </xf>
    <xf numFmtId="0" fontId="4" fillId="9" borderId="0" xfId="2" applyFill="1"/>
    <xf numFmtId="0" fontId="0" fillId="9" borderId="0" xfId="0" applyFill="1"/>
    <xf numFmtId="0" fontId="128" fillId="0" borderId="0" xfId="2" applyFont="1" applyAlignment="1">
      <alignment horizontal="right"/>
    </xf>
    <xf numFmtId="0" fontId="128" fillId="0" borderId="0" xfId="2" applyFont="1"/>
    <xf numFmtId="0" fontId="4" fillId="25" borderId="0" xfId="2" applyFill="1"/>
    <xf numFmtId="0" fontId="41" fillId="0" borderId="0" xfId="2" applyFont="1"/>
    <xf numFmtId="0" fontId="0" fillId="25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129" fillId="0" borderId="0" xfId="2" applyFont="1"/>
    <xf numFmtId="0" fontId="11" fillId="0" borderId="0" xfId="2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5" fillId="0" borderId="0" xfId="2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12" fillId="0" borderId="98" xfId="0" applyFont="1" applyBorder="1" applyAlignment="1">
      <alignment horizontal="left"/>
    </xf>
    <xf numFmtId="0" fontId="131" fillId="0" borderId="0" xfId="0" applyFont="1" applyAlignment="1">
      <alignment vertical="center"/>
    </xf>
    <xf numFmtId="0" fontId="132" fillId="6" borderId="7" xfId="0" applyFont="1" applyFill="1" applyBorder="1" applyAlignment="1">
      <alignment horizontal="left" vertical="center"/>
    </xf>
    <xf numFmtId="0" fontId="132" fillId="6" borderId="8" xfId="0" applyFont="1" applyFill="1" applyBorder="1" applyAlignment="1">
      <alignment horizontal="left" vertical="center"/>
    </xf>
    <xf numFmtId="0" fontId="132" fillId="6" borderId="8" xfId="0" applyFont="1" applyFill="1" applyBorder="1" applyAlignment="1">
      <alignment horizontal="center" vertical="center"/>
    </xf>
    <xf numFmtId="0" fontId="132" fillId="6" borderId="8" xfId="0" applyFont="1" applyFill="1" applyBorder="1" applyAlignment="1">
      <alignment horizontal="right" vertical="center"/>
    </xf>
    <xf numFmtId="0" fontId="27" fillId="0" borderId="7" xfId="0" applyFont="1" applyBorder="1" applyAlignment="1">
      <alignment horizontal="left"/>
    </xf>
    <xf numFmtId="0" fontId="27" fillId="0" borderId="8" xfId="0" applyFont="1" applyBorder="1" applyAlignment="1">
      <alignment horizontal="left"/>
    </xf>
    <xf numFmtId="0" fontId="27" fillId="0" borderId="8" xfId="0" applyFont="1" applyBorder="1" applyAlignment="1">
      <alignment horizontal="center"/>
    </xf>
    <xf numFmtId="164" fontId="27" fillId="0" borderId="8" xfId="5" applyFont="1" applyBorder="1"/>
    <xf numFmtId="164" fontId="27" fillId="0" borderId="8" xfId="0" applyNumberFormat="1" applyFont="1" applyBorder="1"/>
    <xf numFmtId="0" fontId="133" fillId="0" borderId="0" xfId="0" applyFont="1"/>
    <xf numFmtId="0" fontId="28" fillId="0" borderId="9" xfId="0" applyFont="1" applyBorder="1" applyAlignment="1">
      <alignment horizontal="left"/>
    </xf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horizontal="center"/>
    </xf>
    <xf numFmtId="0" fontId="28" fillId="0" borderId="10" xfId="0" applyFont="1" applyBorder="1"/>
    <xf numFmtId="164" fontId="28" fillId="0" borderId="10" xfId="0" applyNumberFormat="1" applyFont="1" applyBorder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right"/>
    </xf>
    <xf numFmtId="0" fontId="11" fillId="9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11" fillId="0" borderId="0" xfId="0" applyFont="1" applyAlignment="1">
      <alignment horizontal="left"/>
    </xf>
    <xf numFmtId="0" fontId="29" fillId="0" borderId="0" xfId="0" applyFont="1" applyAlignment="1">
      <alignment horizontal="right"/>
    </xf>
    <xf numFmtId="0" fontId="23" fillId="9" borderId="16" xfId="0" applyFont="1" applyFill="1" applyBorder="1" applyAlignment="1">
      <alignment horizontal="center"/>
    </xf>
    <xf numFmtId="0" fontId="23" fillId="9" borderId="17" xfId="0" applyFont="1" applyFill="1" applyBorder="1" applyAlignment="1">
      <alignment horizontal="center"/>
    </xf>
    <xf numFmtId="0" fontId="23" fillId="9" borderId="18" xfId="0" applyFont="1" applyFill="1" applyBorder="1"/>
    <xf numFmtId="0" fontId="23" fillId="3" borderId="16" xfId="0" applyFont="1" applyFill="1" applyBorder="1" applyAlignment="1">
      <alignment horizontal="center"/>
    </xf>
    <xf numFmtId="0" fontId="23" fillId="3" borderId="17" xfId="0" applyFont="1" applyFill="1" applyBorder="1" applyAlignment="1">
      <alignment horizontal="center"/>
    </xf>
    <xf numFmtId="0" fontId="23" fillId="3" borderId="18" xfId="0" applyFont="1" applyFill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23" fillId="0" borderId="50" xfId="0" applyFont="1" applyBorder="1"/>
    <xf numFmtId="0" fontId="23" fillId="0" borderId="19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23" fillId="0" borderId="23" xfId="0" applyFont="1" applyBorder="1"/>
    <xf numFmtId="0" fontId="13" fillId="0" borderId="0" xfId="0" applyFont="1"/>
    <xf numFmtId="0" fontId="10" fillId="5" borderId="26" xfId="0" applyFont="1" applyFill="1" applyBorder="1"/>
    <xf numFmtId="0" fontId="10" fillId="0" borderId="27" xfId="0" applyFont="1" applyBorder="1"/>
    <xf numFmtId="0" fontId="135" fillId="0" borderId="28" xfId="0" applyFont="1" applyBorder="1" applyAlignment="1">
      <alignment horizontal="center"/>
    </xf>
    <xf numFmtId="0" fontId="10" fillId="4" borderId="29" xfId="0" applyFont="1" applyFill="1" applyBorder="1"/>
    <xf numFmtId="0" fontId="10" fillId="0" borderId="0" xfId="0" applyFont="1" applyAlignment="1">
      <alignment horizontal="center"/>
    </xf>
    <xf numFmtId="0" fontId="10" fillId="5" borderId="30" xfId="0" applyFont="1" applyFill="1" applyBorder="1"/>
    <xf numFmtId="0" fontId="10" fillId="5" borderId="0" xfId="0" applyFont="1" applyFill="1" applyAlignment="1">
      <alignment horizontal="center"/>
    </xf>
    <xf numFmtId="0" fontId="10" fillId="4" borderId="0" xfId="0" applyFont="1" applyFill="1"/>
    <xf numFmtId="0" fontId="10" fillId="4" borderId="0" xfId="0" applyFont="1" applyFill="1" applyAlignment="1">
      <alignment horizontal="center"/>
    </xf>
    <xf numFmtId="0" fontId="10" fillId="4" borderId="31" xfId="0" applyFont="1" applyFill="1" applyBorder="1" applyAlignment="1">
      <alignment horizontal="center"/>
    </xf>
    <xf numFmtId="0" fontId="12" fillId="0" borderId="30" xfId="0" applyFont="1" applyBorder="1"/>
    <xf numFmtId="167" fontId="12" fillId="0" borderId="32" xfId="0" applyNumberFormat="1" applyFont="1" applyBorder="1"/>
    <xf numFmtId="0" fontId="12" fillId="0" borderId="3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167" fontId="12" fillId="0" borderId="20" xfId="0" applyNumberFormat="1" applyFont="1" applyBorder="1"/>
    <xf numFmtId="0" fontId="12" fillId="0" borderId="33" xfId="0" applyFont="1" applyBorder="1"/>
    <xf numFmtId="167" fontId="12" fillId="0" borderId="34" xfId="0" applyNumberFormat="1" applyFont="1" applyBorder="1"/>
    <xf numFmtId="0" fontId="12" fillId="0" borderId="34" xfId="0" applyFont="1" applyBorder="1" applyAlignment="1">
      <alignment horizontal="center"/>
    </xf>
    <xf numFmtId="0" fontId="12" fillId="0" borderId="34" xfId="0" applyFont="1" applyBorder="1"/>
    <xf numFmtId="0" fontId="10" fillId="0" borderId="100" xfId="0" applyFont="1" applyBorder="1"/>
    <xf numFmtId="0" fontId="12" fillId="0" borderId="35" xfId="0" applyFont="1" applyBorder="1" applyAlignment="1">
      <alignment horizontal="center"/>
    </xf>
    <xf numFmtId="0" fontId="10" fillId="9" borderId="0" xfId="0" applyFont="1" applyFill="1"/>
    <xf numFmtId="0" fontId="10" fillId="9" borderId="0" xfId="0" applyFont="1" applyFill="1" applyAlignment="1">
      <alignment horizontal="center"/>
    </xf>
    <xf numFmtId="0" fontId="10" fillId="9" borderId="31" xfId="0" applyFont="1" applyFill="1" applyBorder="1" applyAlignment="1">
      <alignment horizontal="center"/>
    </xf>
    <xf numFmtId="0" fontId="12" fillId="0" borderId="31" xfId="0" applyFont="1" applyBorder="1" applyAlignment="1">
      <alignment horizontal="center"/>
    </xf>
    <xf numFmtId="167" fontId="12" fillId="0" borderId="22" xfId="0" applyNumberFormat="1" applyFont="1" applyBorder="1"/>
    <xf numFmtId="0" fontId="26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0" fontId="136" fillId="0" borderId="0" xfId="7" applyFont="1"/>
    <xf numFmtId="0" fontId="23" fillId="9" borderId="0" xfId="0" applyFont="1" applyFill="1" applyAlignment="1">
      <alignment horizontal="center"/>
    </xf>
    <xf numFmtId="0" fontId="44" fillId="0" borderId="33" xfId="7" applyFont="1" applyBorder="1" applyAlignment="1">
      <alignment horizontal="center"/>
    </xf>
    <xf numFmtId="0" fontId="44" fillId="0" borderId="34" xfId="7" applyFont="1" applyBorder="1" applyAlignment="1">
      <alignment horizontal="center"/>
    </xf>
    <xf numFmtId="0" fontId="44" fillId="0" borderId="35" xfId="7" applyFont="1" applyBorder="1" applyAlignment="1">
      <alignment horizontal="center"/>
    </xf>
    <xf numFmtId="169" fontId="11" fillId="0" borderId="30" xfId="8" applyNumberFormat="1" applyFont="1" applyBorder="1" applyAlignment="1">
      <alignment horizontal="center"/>
    </xf>
    <xf numFmtId="169" fontId="11" fillId="0" borderId="0" xfId="8" applyNumberFormat="1" applyFont="1" applyAlignment="1">
      <alignment horizontal="center"/>
    </xf>
    <xf numFmtId="169" fontId="11" fillId="0" borderId="31" xfId="8" applyNumberFormat="1" applyFont="1" applyBorder="1" applyAlignment="1">
      <alignment horizontal="center"/>
    </xf>
    <xf numFmtId="169" fontId="11" fillId="0" borderId="33" xfId="8" applyNumberFormat="1" applyFont="1" applyBorder="1" applyAlignment="1">
      <alignment horizontal="center"/>
    </xf>
    <xf numFmtId="169" fontId="11" fillId="0" borderId="34" xfId="8" applyNumberFormat="1" applyFont="1" applyBorder="1" applyAlignment="1">
      <alignment horizontal="center"/>
    </xf>
    <xf numFmtId="169" fontId="11" fillId="0" borderId="35" xfId="8" applyNumberFormat="1" applyFont="1" applyBorder="1" applyAlignment="1">
      <alignment horizontal="center"/>
    </xf>
    <xf numFmtId="0" fontId="11" fillId="0" borderId="99" xfId="7" applyFont="1" applyBorder="1"/>
    <xf numFmtId="0" fontId="11" fillId="0" borderId="102" xfId="7" applyFont="1" applyBorder="1"/>
    <xf numFmtId="0" fontId="44" fillId="0" borderId="103" xfId="7" applyFont="1" applyBorder="1" applyAlignment="1">
      <alignment horizontal="center"/>
    </xf>
    <xf numFmtId="0" fontId="44" fillId="0" borderId="104" xfId="7" applyFont="1" applyBorder="1"/>
    <xf numFmtId="0" fontId="11" fillId="0" borderId="105" xfId="7" applyFont="1" applyBorder="1"/>
    <xf numFmtId="0" fontId="44" fillId="0" borderId="106" xfId="7" applyFont="1" applyBorder="1"/>
    <xf numFmtId="0" fontId="45" fillId="0" borderId="53" xfId="7" applyFont="1" applyBorder="1"/>
    <xf numFmtId="0" fontId="45" fillId="0" borderId="65" xfId="7" applyFont="1" applyBorder="1"/>
    <xf numFmtId="170" fontId="10" fillId="3" borderId="37" xfId="0" applyNumberFormat="1" applyFont="1" applyFill="1" applyBorder="1" applyAlignment="1">
      <alignment horizontal="center"/>
    </xf>
    <xf numFmtId="0" fontId="10" fillId="3" borderId="37" xfId="0" applyFont="1" applyFill="1" applyBorder="1"/>
    <xf numFmtId="0" fontId="10" fillId="3" borderId="37" xfId="0" applyFont="1" applyFill="1" applyBorder="1" applyAlignment="1">
      <alignment horizontal="center"/>
    </xf>
    <xf numFmtId="0" fontId="10" fillId="9" borderId="37" xfId="0" applyFont="1" applyFill="1" applyBorder="1" applyAlignment="1">
      <alignment horizontal="center"/>
    </xf>
    <xf numFmtId="0" fontId="10" fillId="9" borderId="37" xfId="0" applyFont="1" applyFill="1" applyBorder="1"/>
    <xf numFmtId="170" fontId="10" fillId="9" borderId="37" xfId="0" applyNumberFormat="1" applyFont="1" applyFill="1" applyBorder="1" applyAlignment="1">
      <alignment horizontal="center"/>
    </xf>
    <xf numFmtId="170" fontId="12" fillId="0" borderId="37" xfId="0" applyNumberFormat="1" applyFont="1" applyBorder="1" applyAlignment="1">
      <alignment horizontal="center"/>
    </xf>
    <xf numFmtId="0" fontId="12" fillId="0" borderId="37" xfId="0" applyFont="1" applyBorder="1"/>
    <xf numFmtId="0" fontId="12" fillId="0" borderId="37" xfId="0" applyFont="1" applyBorder="1" applyAlignment="1">
      <alignment horizontal="center"/>
    </xf>
    <xf numFmtId="0" fontId="12" fillId="0" borderId="37" xfId="0" applyFont="1" applyBorder="1" applyAlignment="1">
      <alignment vertical="top" wrapText="1"/>
    </xf>
    <xf numFmtId="170" fontId="12" fillId="0" borderId="0" xfId="0" applyNumberFormat="1" applyFont="1" applyAlignment="1">
      <alignment vertical="center"/>
    </xf>
    <xf numFmtId="0" fontId="138" fillId="0" borderId="0" xfId="0" applyFont="1"/>
    <xf numFmtId="0" fontId="140" fillId="0" borderId="0" xfId="0" applyFont="1"/>
    <xf numFmtId="0" fontId="31" fillId="0" borderId="0" xfId="0" applyFont="1" applyAlignment="1">
      <alignment vertical="center"/>
    </xf>
    <xf numFmtId="0" fontId="11" fillId="0" borderId="0" xfId="9" applyFont="1" applyAlignment="1">
      <alignment horizontal="center" vertical="center"/>
    </xf>
    <xf numFmtId="0" fontId="44" fillId="0" borderId="0" xfId="9" applyFont="1" applyAlignment="1">
      <alignment vertical="center"/>
    </xf>
    <xf numFmtId="0" fontId="11" fillId="0" borderId="0" xfId="9" applyFont="1" applyAlignment="1">
      <alignment vertical="center"/>
    </xf>
    <xf numFmtId="2" fontId="11" fillId="0" borderId="0" xfId="9" applyNumberFormat="1" applyFont="1" applyAlignment="1">
      <alignment vertical="center"/>
    </xf>
    <xf numFmtId="2" fontId="44" fillId="0" borderId="0" xfId="9" applyNumberFormat="1" applyFont="1" applyAlignment="1">
      <alignment horizontal="center" vertical="center"/>
    </xf>
    <xf numFmtId="2" fontId="11" fillId="0" borderId="0" xfId="9" applyNumberFormat="1" applyFont="1" applyAlignment="1">
      <alignment horizontal="center" vertical="center"/>
    </xf>
    <xf numFmtId="2" fontId="11" fillId="0" borderId="31" xfId="9" applyNumberFormat="1" applyFont="1" applyBorder="1" applyAlignment="1">
      <alignment vertical="center"/>
    </xf>
    <xf numFmtId="2" fontId="44" fillId="0" borderId="2" xfId="9" applyNumberFormat="1" applyFont="1" applyBorder="1" applyAlignment="1">
      <alignment vertical="center"/>
    </xf>
    <xf numFmtId="2" fontId="11" fillId="0" borderId="3" xfId="9" applyNumberFormat="1" applyFont="1" applyBorder="1" applyAlignment="1">
      <alignment vertical="center"/>
    </xf>
    <xf numFmtId="2" fontId="143" fillId="0" borderId="3" xfId="9" applyNumberFormat="1" applyFont="1" applyBorder="1" applyAlignment="1">
      <alignment vertical="center"/>
    </xf>
    <xf numFmtId="171" fontId="11" fillId="0" borderId="20" xfId="9" applyNumberFormat="1" applyFont="1" applyBorder="1" applyAlignment="1" applyProtection="1">
      <alignment horizontal="center" vertical="center"/>
      <protection locked="0"/>
    </xf>
    <xf numFmtId="171" fontId="11" fillId="4" borderId="50" xfId="9" applyNumberFormat="1" applyFont="1" applyFill="1" applyBorder="1" applyAlignment="1">
      <alignment horizontal="center" vertical="center"/>
    </xf>
    <xf numFmtId="2" fontId="44" fillId="0" borderId="3" xfId="9" applyNumberFormat="1" applyFont="1" applyBorder="1" applyAlignment="1">
      <alignment vertical="center"/>
    </xf>
    <xf numFmtId="171" fontId="44" fillId="0" borderId="50" xfId="9" applyNumberFormat="1" applyFont="1" applyBorder="1" applyAlignment="1">
      <alignment horizontal="center" vertical="center"/>
    </xf>
    <xf numFmtId="171" fontId="44" fillId="0" borderId="51" xfId="9" applyNumberFormat="1" applyFont="1" applyBorder="1" applyAlignment="1">
      <alignment horizontal="center" vertical="center"/>
    </xf>
    <xf numFmtId="171" fontId="44" fillId="0" borderId="0" xfId="9" applyNumberFormat="1" applyFont="1" applyAlignment="1">
      <alignment horizontal="center" vertical="center"/>
    </xf>
    <xf numFmtId="171" fontId="11" fillId="4" borderId="57" xfId="9" applyNumberFormat="1" applyFont="1" applyFill="1" applyBorder="1" applyAlignment="1">
      <alignment horizontal="center" vertical="center"/>
    </xf>
    <xf numFmtId="0" fontId="11" fillId="4" borderId="0" xfId="9" applyFont="1" applyFill="1" applyAlignment="1">
      <alignment horizontal="center" vertical="center"/>
    </xf>
    <xf numFmtId="172" fontId="11" fillId="0" borderId="0" xfId="9" applyNumberFormat="1" applyFont="1" applyAlignment="1">
      <alignment vertical="center"/>
    </xf>
    <xf numFmtId="173" fontId="11" fillId="0" borderId="0" xfId="9" applyNumberFormat="1" applyFont="1" applyAlignment="1">
      <alignment vertical="center"/>
    </xf>
    <xf numFmtId="2" fontId="44" fillId="0" borderId="0" xfId="9" applyNumberFormat="1" applyFont="1" applyAlignment="1">
      <alignment vertical="center"/>
    </xf>
    <xf numFmtId="2" fontId="80" fillId="0" borderId="0" xfId="9" applyNumberFormat="1" applyFont="1" applyAlignment="1">
      <alignment horizontal="center" vertical="center"/>
    </xf>
    <xf numFmtId="174" fontId="11" fillId="0" borderId="54" xfId="9" applyNumberFormat="1" applyFont="1" applyBorder="1" applyAlignment="1" applyProtection="1">
      <alignment horizontal="center" vertical="center"/>
      <protection locked="0"/>
    </xf>
    <xf numFmtId="171" fontId="44" fillId="5" borderId="50" xfId="9" applyNumberFormat="1" applyFont="1" applyFill="1" applyBorder="1" applyAlignment="1">
      <alignment horizontal="center" vertical="center"/>
    </xf>
    <xf numFmtId="0" fontId="11" fillId="5" borderId="0" xfId="9" applyFont="1" applyFill="1" applyAlignment="1">
      <alignment horizontal="center" vertical="center"/>
    </xf>
    <xf numFmtId="171" fontId="11" fillId="5" borderId="0" xfId="9" applyNumberFormat="1" applyFont="1" applyFill="1" applyAlignment="1">
      <alignment horizontal="center" vertical="center"/>
    </xf>
    <xf numFmtId="171" fontId="44" fillId="5" borderId="57" xfId="9" applyNumberFormat="1" applyFont="1" applyFill="1" applyBorder="1" applyAlignment="1">
      <alignment horizontal="center" vertical="center"/>
    </xf>
    <xf numFmtId="0" fontId="144" fillId="0" borderId="0" xfId="0" applyFont="1"/>
    <xf numFmtId="0" fontId="145" fillId="0" borderId="0" xfId="0" applyFont="1"/>
    <xf numFmtId="0" fontId="44" fillId="0" borderId="0" xfId="0" applyFont="1"/>
    <xf numFmtId="176" fontId="12" fillId="0" borderId="0" xfId="0" applyNumberFormat="1" applyFont="1" applyAlignment="1">
      <alignment horizontal="left"/>
    </xf>
    <xf numFmtId="176" fontId="12" fillId="0" borderId="0" xfId="0" applyNumberFormat="1" applyFont="1" applyAlignment="1">
      <alignment horizontal="right"/>
    </xf>
    <xf numFmtId="176" fontId="12" fillId="0" borderId="0" xfId="0" applyNumberFormat="1" applyFont="1"/>
    <xf numFmtId="176" fontId="44" fillId="5" borderId="44" xfId="0" applyNumberFormat="1" applyFont="1" applyFill="1" applyBorder="1"/>
    <xf numFmtId="176" fontId="44" fillId="5" borderId="46" xfId="0" applyNumberFormat="1" applyFont="1" applyFill="1" applyBorder="1" applyAlignment="1">
      <alignment horizontal="right"/>
    </xf>
    <xf numFmtId="176" fontId="12" fillId="0" borderId="52" xfId="0" applyNumberFormat="1" applyFont="1" applyBorder="1"/>
    <xf numFmtId="176" fontId="12" fillId="0" borderId="59" xfId="0" applyNumberFormat="1" applyFont="1" applyBorder="1"/>
    <xf numFmtId="9" fontId="12" fillId="0" borderId="60" xfId="0" applyNumberFormat="1" applyFont="1" applyBorder="1"/>
    <xf numFmtId="176" fontId="12" fillId="0" borderId="47" xfId="0" applyNumberFormat="1" applyFont="1" applyBorder="1"/>
    <xf numFmtId="9" fontId="12" fillId="0" borderId="58" xfId="0" applyNumberFormat="1" applyFont="1" applyBorder="1"/>
    <xf numFmtId="176" fontId="12" fillId="0" borderId="36" xfId="0" applyNumberFormat="1" applyFont="1" applyBorder="1" applyAlignment="1">
      <alignment horizontal="right"/>
    </xf>
    <xf numFmtId="176" fontId="12" fillId="0" borderId="59" xfId="0" applyNumberFormat="1" applyFont="1" applyBorder="1" applyAlignment="1">
      <alignment horizontal="left"/>
    </xf>
    <xf numFmtId="176" fontId="12" fillId="0" borderId="1" xfId="0" applyNumberFormat="1" applyFont="1" applyBorder="1"/>
    <xf numFmtId="9" fontId="11" fillId="9" borderId="60" xfId="11" applyFont="1" applyFill="1" applyBorder="1"/>
    <xf numFmtId="9" fontId="11" fillId="0" borderId="60" xfId="11" applyFont="1" applyBorder="1"/>
    <xf numFmtId="176" fontId="12" fillId="0" borderId="47" xfId="0" applyNumberFormat="1" applyFont="1" applyBorder="1" applyAlignment="1">
      <alignment horizontal="left"/>
    </xf>
    <xf numFmtId="176" fontId="12" fillId="0" borderId="48" xfId="0" applyNumberFormat="1" applyFont="1" applyBorder="1"/>
    <xf numFmtId="9" fontId="11" fillId="0" borderId="58" xfId="11" applyFont="1" applyBorder="1"/>
    <xf numFmtId="9" fontId="23" fillId="0" borderId="0" xfId="11" applyFont="1"/>
    <xf numFmtId="176" fontId="25" fillId="5" borderId="44" xfId="0" applyNumberFormat="1" applyFont="1" applyFill="1" applyBorder="1" applyAlignment="1">
      <alignment horizontal="left"/>
    </xf>
    <xf numFmtId="176" fontId="25" fillId="5" borderId="45" xfId="0" applyNumberFormat="1" applyFont="1" applyFill="1" applyBorder="1" applyAlignment="1">
      <alignment horizontal="left" wrapText="1"/>
    </xf>
    <xf numFmtId="176" fontId="25" fillId="5" borderId="46" xfId="0" applyNumberFormat="1" applyFont="1" applyFill="1" applyBorder="1" applyAlignment="1">
      <alignment horizontal="left" wrapText="1"/>
    </xf>
    <xf numFmtId="9" fontId="23" fillId="3" borderId="60" xfId="11" applyFont="1" applyFill="1" applyBorder="1"/>
    <xf numFmtId="9" fontId="23" fillId="0" borderId="60" xfId="11" applyFont="1" applyBorder="1"/>
    <xf numFmtId="0" fontId="146" fillId="0" borderId="44" xfId="2" applyFont="1" applyBorder="1" applyAlignment="1">
      <alignment vertical="center"/>
    </xf>
    <xf numFmtId="0" fontId="146" fillId="0" borderId="45" xfId="2" applyFont="1" applyBorder="1" applyAlignment="1">
      <alignment horizontal="center" vertical="center"/>
    </xf>
    <xf numFmtId="0" fontId="146" fillId="0" borderId="46" xfId="2" applyFont="1" applyBorder="1" applyAlignment="1">
      <alignment horizontal="center" vertical="center"/>
    </xf>
    <xf numFmtId="0" fontId="146" fillId="5" borderId="47" xfId="2" applyFont="1" applyFill="1" applyBorder="1" applyAlignment="1">
      <alignment horizontal="left" vertical="center"/>
    </xf>
    <xf numFmtId="1" fontId="147" fillId="5" borderId="48" xfId="2" applyNumberFormat="1" applyFont="1" applyFill="1" applyBorder="1" applyAlignment="1">
      <alignment horizontal="center" vertical="center"/>
    </xf>
    <xf numFmtId="0" fontId="147" fillId="5" borderId="48" xfId="2" applyFont="1" applyFill="1" applyBorder="1" applyAlignment="1">
      <alignment horizontal="center" vertical="center"/>
    </xf>
    <xf numFmtId="175" fontId="147" fillId="5" borderId="48" xfId="2" applyNumberFormat="1" applyFont="1" applyFill="1" applyBorder="1" applyAlignment="1">
      <alignment horizontal="center" vertical="center"/>
    </xf>
    <xf numFmtId="0" fontId="147" fillId="5" borderId="58" xfId="2" applyFont="1" applyFill="1" applyBorder="1" applyAlignment="1">
      <alignment horizontal="center" vertical="center"/>
    </xf>
    <xf numFmtId="0" fontId="137" fillId="0" borderId="0" xfId="2" applyFont="1" applyAlignment="1">
      <alignment vertical="center"/>
    </xf>
    <xf numFmtId="0" fontId="11" fillId="0" borderId="0" xfId="2" applyFont="1" applyAlignment="1">
      <alignment horizontal="center" vertical="center"/>
    </xf>
    <xf numFmtId="0" fontId="146" fillId="4" borderId="47" xfId="2" applyFont="1" applyFill="1" applyBorder="1" applyAlignment="1">
      <alignment horizontal="center" vertical="center"/>
    </xf>
    <xf numFmtId="1" fontId="147" fillId="9" borderId="48" xfId="2" applyNumberFormat="1" applyFont="1" applyFill="1" applyBorder="1" applyAlignment="1">
      <alignment horizontal="center" vertical="center"/>
    </xf>
    <xf numFmtId="0" fontId="147" fillId="9" borderId="48" xfId="2" applyFont="1" applyFill="1" applyBorder="1" applyAlignment="1">
      <alignment horizontal="center" vertical="center"/>
    </xf>
    <xf numFmtId="0" fontId="147" fillId="4" borderId="48" xfId="2" applyFont="1" applyFill="1" applyBorder="1" applyAlignment="1">
      <alignment horizontal="center" vertical="center"/>
    </xf>
    <xf numFmtId="0" fontId="147" fillId="4" borderId="58" xfId="2" applyFont="1" applyFill="1" applyBorder="1" applyAlignment="1">
      <alignment horizontal="center" vertical="center"/>
    </xf>
    <xf numFmtId="0" fontId="44" fillId="0" borderId="0" xfId="2" applyFont="1" applyAlignment="1">
      <alignment horizontal="left" vertical="center"/>
    </xf>
    <xf numFmtId="0" fontId="145" fillId="5" borderId="61" xfId="10" applyFont="1" applyFill="1" applyBorder="1" applyAlignment="1">
      <alignment horizontal="center" vertical="center"/>
    </xf>
    <xf numFmtId="0" fontId="148" fillId="0" borderId="61" xfId="10" applyFont="1" applyBorder="1" applyAlignment="1">
      <alignment horizontal="center"/>
    </xf>
    <xf numFmtId="14" fontId="148" fillId="0" borderId="61" xfId="10" applyNumberFormat="1" applyFont="1" applyBorder="1" applyAlignment="1">
      <alignment horizontal="center"/>
    </xf>
    <xf numFmtId="1" fontId="148" fillId="0" borderId="61" xfId="10" applyNumberFormat="1" applyFont="1" applyBorder="1" applyAlignment="1">
      <alignment horizontal="center" vertical="center"/>
    </xf>
    <xf numFmtId="175" fontId="148" fillId="0" borderId="61" xfId="10" applyNumberFormat="1" applyFont="1" applyBorder="1" applyAlignment="1">
      <alignment horizontal="center"/>
    </xf>
    <xf numFmtId="0" fontId="149" fillId="0" borderId="0" xfId="2" applyFont="1" applyAlignment="1">
      <alignment vertical="center"/>
    </xf>
    <xf numFmtId="177" fontId="11" fillId="5" borderId="0" xfId="2" applyNumberFormat="1" applyFont="1" applyFill="1" applyAlignment="1">
      <alignment horizontal="center" vertical="center"/>
    </xf>
    <xf numFmtId="177" fontId="11" fillId="4" borderId="0" xfId="2" applyNumberFormat="1" applyFont="1" applyFill="1" applyAlignment="1">
      <alignment horizontal="left" vertical="center"/>
    </xf>
    <xf numFmtId="177" fontId="11" fillId="4" borderId="0" xfId="2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48" fillId="0" borderId="64" xfId="10" applyFont="1" applyBorder="1" applyAlignment="1">
      <alignment horizontal="center" vertical="center"/>
    </xf>
    <xf numFmtId="0" fontId="150" fillId="0" borderId="0" xfId="0" applyFont="1"/>
    <xf numFmtId="0" fontId="150" fillId="0" borderId="0" xfId="10" applyFont="1" applyAlignment="1">
      <alignment horizontal="center" vertical="center"/>
    </xf>
    <xf numFmtId="177" fontId="12" fillId="0" borderId="0" xfId="0" applyNumberFormat="1" applyFont="1" applyAlignment="1">
      <alignment horizontal="center"/>
    </xf>
    <xf numFmtId="0" fontId="153" fillId="2" borderId="0" xfId="3" applyFont="1" applyFill="1" applyAlignment="1">
      <alignment vertical="center"/>
    </xf>
    <xf numFmtId="0" fontId="11" fillId="0" borderId="0" xfId="4" applyFont="1" applyAlignment="1">
      <alignment vertical="center"/>
    </xf>
    <xf numFmtId="0" fontId="44" fillId="0" borderId="0" xfId="4" applyFont="1" applyAlignment="1">
      <alignment vertical="center"/>
    </xf>
    <xf numFmtId="0" fontId="12" fillId="0" borderId="0" xfId="0" applyFont="1" applyAlignment="1">
      <alignment vertical="center"/>
    </xf>
    <xf numFmtId="0" fontId="45" fillId="0" borderId="0" xfId="4" applyFont="1" applyAlignment="1">
      <alignment vertical="center"/>
    </xf>
    <xf numFmtId="0" fontId="12" fillId="0" borderId="0" xfId="0" pivotButton="1" applyFont="1"/>
    <xf numFmtId="0" fontId="12" fillId="0" borderId="0" xfId="0" applyFont="1" applyAlignment="1">
      <alignment horizontal="left" indent="1"/>
    </xf>
    <xf numFmtId="0" fontId="12" fillId="19" borderId="0" xfId="0" applyFont="1" applyFill="1"/>
    <xf numFmtId="4" fontId="12" fillId="0" borderId="0" xfId="0" applyNumberFormat="1" applyFont="1"/>
    <xf numFmtId="181" fontId="12" fillId="0" borderId="0" xfId="0" applyNumberFormat="1" applyFont="1"/>
    <xf numFmtId="183" fontId="157" fillId="0" borderId="0" xfId="16" applyNumberFormat="1" applyFont="1"/>
    <xf numFmtId="0" fontId="157" fillId="0" borderId="0" xfId="17" applyFont="1"/>
    <xf numFmtId="0" fontId="11" fillId="0" borderId="0" xfId="17" applyFont="1"/>
    <xf numFmtId="183" fontId="11" fillId="0" borderId="0" xfId="16" applyNumberFormat="1" applyFont="1"/>
    <xf numFmtId="0" fontId="160" fillId="0" borderId="0" xfId="3" applyFont="1" applyAlignment="1">
      <alignment vertical="center"/>
    </xf>
    <xf numFmtId="0" fontId="160" fillId="0" borderId="0" xfId="3" applyFont="1" applyAlignment="1">
      <alignment horizontal="center" vertical="center"/>
    </xf>
    <xf numFmtId="0" fontId="161" fillId="0" borderId="0" xfId="3" applyFont="1" applyAlignment="1">
      <alignment vertical="center"/>
    </xf>
    <xf numFmtId="0" fontId="132" fillId="20" borderId="0" xfId="0" applyFont="1" applyFill="1"/>
    <xf numFmtId="0" fontId="132" fillId="20" borderId="70" xfId="0" applyFont="1" applyFill="1" applyBorder="1"/>
    <xf numFmtId="44" fontId="132" fillId="20" borderId="70" xfId="14" applyFont="1" applyFill="1" applyBorder="1"/>
    <xf numFmtId="0" fontId="27" fillId="21" borderId="71" xfId="0" applyFont="1" applyFill="1" applyBorder="1"/>
    <xf numFmtId="0" fontId="27" fillId="21" borderId="72" xfId="0" applyFont="1" applyFill="1" applyBorder="1"/>
    <xf numFmtId="170" fontId="27" fillId="21" borderId="72" xfId="0" applyNumberFormat="1" applyFont="1" applyFill="1" applyBorder="1"/>
    <xf numFmtId="44" fontId="27" fillId="21" borderId="72" xfId="14" applyFont="1" applyFill="1" applyBorder="1"/>
    <xf numFmtId="0" fontId="27" fillId="0" borderId="73" xfId="0" applyFont="1" applyBorder="1"/>
    <xf numFmtId="0" fontId="27" fillId="0" borderId="74" xfId="0" applyFont="1" applyBorder="1"/>
    <xf numFmtId="170" fontId="27" fillId="0" borderId="74" xfId="0" applyNumberFormat="1" applyFont="1" applyBorder="1"/>
    <xf numFmtId="44" fontId="27" fillId="0" borderId="74" xfId="14" applyFont="1" applyBorder="1"/>
    <xf numFmtId="0" fontId="27" fillId="21" borderId="73" xfId="0" applyFont="1" applyFill="1" applyBorder="1"/>
    <xf numFmtId="0" fontId="27" fillId="21" borderId="74" xfId="0" applyFont="1" applyFill="1" applyBorder="1"/>
    <xf numFmtId="170" fontId="27" fillId="21" borderId="74" xfId="0" applyNumberFormat="1" applyFont="1" applyFill="1" applyBorder="1"/>
    <xf numFmtId="44" fontId="27" fillId="21" borderId="74" xfId="14" applyFont="1" applyFill="1" applyBorder="1"/>
    <xf numFmtId="0" fontId="12" fillId="0" borderId="0" xfId="0" pivotButton="1" applyFont="1" applyAlignment="1">
      <alignment horizontal="center"/>
    </xf>
    <xf numFmtId="0" fontId="27" fillId="0" borderId="0" xfId="0" applyFont="1" applyAlignment="1">
      <alignment horizontal="right"/>
    </xf>
    <xf numFmtId="0" fontId="12" fillId="5" borderId="0" xfId="0" applyFont="1" applyFill="1"/>
    <xf numFmtId="44" fontId="12" fillId="0" borderId="0" xfId="0" applyNumberFormat="1" applyFont="1"/>
    <xf numFmtId="184" fontId="12" fillId="0" borderId="0" xfId="0" applyNumberFormat="1" applyFont="1" applyAlignment="1">
      <alignment horizontal="right"/>
    </xf>
    <xf numFmtId="0" fontId="12" fillId="3" borderId="0" xfId="0" applyFont="1" applyFill="1"/>
    <xf numFmtId="184" fontId="12" fillId="0" borderId="0" xfId="0" applyNumberFormat="1" applyFont="1"/>
    <xf numFmtId="184" fontId="162" fillId="22" borderId="75" xfId="0" applyNumberFormat="1" applyFont="1" applyFill="1" applyBorder="1"/>
    <xf numFmtId="184" fontId="12" fillId="0" borderId="76" xfId="0" applyNumberFormat="1" applyFont="1" applyBorder="1"/>
    <xf numFmtId="184" fontId="12" fillId="0" borderId="77" xfId="0" applyNumberFormat="1" applyFont="1" applyBorder="1"/>
    <xf numFmtId="184" fontId="12" fillId="0" borderId="78" xfId="0" applyNumberFormat="1" applyFont="1" applyBorder="1"/>
    <xf numFmtId="184" fontId="162" fillId="22" borderId="79" xfId="0" applyNumberFormat="1" applyFont="1" applyFill="1" applyBorder="1"/>
    <xf numFmtId="184" fontId="12" fillId="0" borderId="80" xfId="0" applyNumberFormat="1" applyFont="1" applyBorder="1"/>
    <xf numFmtId="184" fontId="12" fillId="0" borderId="50" xfId="0" applyNumberFormat="1" applyFont="1" applyBorder="1"/>
    <xf numFmtId="184" fontId="12" fillId="0" borderId="81" xfId="0" applyNumberFormat="1" applyFont="1" applyBorder="1"/>
    <xf numFmtId="184" fontId="162" fillId="22" borderId="82" xfId="0" applyNumberFormat="1" applyFont="1" applyFill="1" applyBorder="1"/>
    <xf numFmtId="184" fontId="12" fillId="0" borderId="83" xfId="0" applyNumberFormat="1" applyFont="1" applyBorder="1"/>
    <xf numFmtId="184" fontId="12" fillId="0" borderId="84" xfId="0" applyNumberFormat="1" applyFont="1" applyBorder="1"/>
    <xf numFmtId="184" fontId="12" fillId="0" borderId="85" xfId="0" applyNumberFormat="1" applyFont="1" applyBorder="1"/>
    <xf numFmtId="184" fontId="12" fillId="0" borderId="0" xfId="0" applyNumberFormat="1" applyFont="1" applyAlignment="1">
      <alignment horizontal="left"/>
    </xf>
    <xf numFmtId="42" fontId="12" fillId="0" borderId="0" xfId="0" applyNumberFormat="1" applyFont="1"/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44" fontId="27" fillId="11" borderId="0" xfId="0" applyNumberFormat="1" applyFont="1" applyFill="1"/>
    <xf numFmtId="44" fontId="27" fillId="0" borderId="0" xfId="0" applyNumberFormat="1" applyFont="1"/>
    <xf numFmtId="0" fontId="21" fillId="0" borderId="88" xfId="0" applyFont="1" applyBorder="1"/>
    <xf numFmtId="0" fontId="21" fillId="0" borderId="64" xfId="0" applyFont="1" applyBorder="1" applyAlignment="1">
      <alignment horizontal="center" vertical="center"/>
    </xf>
    <xf numFmtId="0" fontId="21" fillId="3" borderId="64" xfId="0" applyFont="1" applyFill="1" applyBorder="1" applyAlignment="1">
      <alignment horizontal="left" vertical="center"/>
    </xf>
    <xf numFmtId="0" fontId="21" fillId="0" borderId="64" xfId="0" applyFont="1" applyBorder="1"/>
    <xf numFmtId="0" fontId="21" fillId="0" borderId="64" xfId="0" applyFont="1" applyBorder="1" applyAlignment="1">
      <alignment horizontal="center"/>
    </xf>
    <xf numFmtId="44" fontId="21" fillId="0" borderId="64" xfId="14" applyFont="1" applyBorder="1" applyAlignment="1">
      <alignment horizontal="center"/>
    </xf>
    <xf numFmtId="14" fontId="21" fillId="0" borderId="64" xfId="0" applyNumberFormat="1" applyFont="1" applyBorder="1" applyAlignment="1">
      <alignment horizontal="left"/>
    </xf>
    <xf numFmtId="44" fontId="21" fillId="0" borderId="89" xfId="14" applyFont="1" applyBorder="1" applyAlignment="1">
      <alignment horizontal="center"/>
    </xf>
    <xf numFmtId="0" fontId="21" fillId="0" borderId="89" xfId="0" applyFont="1" applyBorder="1" applyAlignment="1">
      <alignment horizontal="center"/>
    </xf>
    <xf numFmtId="170" fontId="21" fillId="0" borderId="90" xfId="0" applyNumberFormat="1" applyFont="1" applyBorder="1" applyAlignment="1">
      <alignment horizontal="center"/>
    </xf>
    <xf numFmtId="0" fontId="21" fillId="3" borderId="64" xfId="0" applyFont="1" applyFill="1" applyBorder="1" applyAlignment="1">
      <alignment horizontal="center" vertical="center"/>
    </xf>
    <xf numFmtId="175" fontId="21" fillId="0" borderId="91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righ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48" fillId="0" borderId="0" xfId="0" applyFont="1" applyAlignment="1" applyProtection="1">
      <alignment vertical="center"/>
      <protection locked="0"/>
    </xf>
    <xf numFmtId="0" fontId="148" fillId="0" borderId="94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2" fillId="0" borderId="97" xfId="0" applyFont="1" applyBorder="1" applyAlignment="1" applyProtection="1">
      <alignment horizontal="left" vertical="center"/>
      <protection locked="0"/>
    </xf>
    <xf numFmtId="0" fontId="12" fillId="0" borderId="97" xfId="0" applyFont="1" applyBorder="1" applyAlignment="1" applyProtection="1">
      <alignment horizontal="center" vertical="center"/>
      <protection locked="0"/>
    </xf>
    <xf numFmtId="0" fontId="12" fillId="0" borderId="97" xfId="0" applyFont="1" applyBorder="1" applyAlignment="1" applyProtection="1">
      <alignment vertical="center"/>
      <protection locked="0"/>
    </xf>
    <xf numFmtId="0" fontId="165" fillId="26" borderId="0" xfId="0" applyFont="1" applyFill="1" applyAlignment="1">
      <alignment horizontal="left"/>
    </xf>
    <xf numFmtId="0" fontId="166" fillId="26" borderId="0" xfId="0" applyFont="1" applyFill="1"/>
    <xf numFmtId="0" fontId="166" fillId="26" borderId="0" xfId="0" applyFont="1" applyFill="1" applyAlignment="1">
      <alignment horizontal="center"/>
    </xf>
    <xf numFmtId="0" fontId="158" fillId="26" borderId="0" xfId="0" applyFont="1" applyFill="1" applyAlignment="1">
      <alignment horizontal="center" vertical="center"/>
    </xf>
    <xf numFmtId="0" fontId="153" fillId="26" borderId="0" xfId="0" applyFont="1" applyFill="1" applyAlignment="1">
      <alignment horizontal="left"/>
    </xf>
    <xf numFmtId="0" fontId="20" fillId="26" borderId="0" xfId="0" applyFont="1" applyFill="1"/>
    <xf numFmtId="0" fontId="151" fillId="26" borderId="0" xfId="3" applyFont="1" applyFill="1" applyAlignment="1">
      <alignment vertical="center"/>
    </xf>
    <xf numFmtId="0" fontId="3" fillId="26" borderId="0" xfId="0" applyFont="1" applyFill="1"/>
    <xf numFmtId="0" fontId="19" fillId="26" borderId="0" xfId="0" applyFont="1" applyFill="1" applyAlignment="1">
      <alignment horizontal="center"/>
    </xf>
    <xf numFmtId="0" fontId="30" fillId="26" borderId="0" xfId="0" applyFont="1" applyFill="1" applyAlignment="1">
      <alignment horizontal="center"/>
    </xf>
    <xf numFmtId="0" fontId="30" fillId="26" borderId="0" xfId="0" applyFont="1" applyFill="1"/>
    <xf numFmtId="0" fontId="153" fillId="26" borderId="0" xfId="0" applyFont="1" applyFill="1" applyAlignment="1">
      <alignment vertical="center"/>
    </xf>
    <xf numFmtId="0" fontId="20" fillId="26" borderId="0" xfId="0" applyFont="1" applyFill="1" applyAlignment="1">
      <alignment vertical="center"/>
    </xf>
    <xf numFmtId="0" fontId="154" fillId="26" borderId="0" xfId="0" applyFont="1" applyFill="1" applyAlignment="1">
      <alignment vertical="center"/>
    </xf>
    <xf numFmtId="0" fontId="20" fillId="26" borderId="0" xfId="0" applyFont="1" applyFill="1" applyAlignment="1">
      <alignment horizontal="center" vertical="center"/>
    </xf>
    <xf numFmtId="0" fontId="155" fillId="26" borderId="0" xfId="0" applyFont="1" applyFill="1"/>
    <xf numFmtId="0" fontId="40" fillId="26" borderId="0" xfId="0" applyFont="1" applyFill="1"/>
    <xf numFmtId="2" fontId="151" fillId="26" borderId="0" xfId="9" applyNumberFormat="1" applyFont="1" applyFill="1" applyAlignment="1">
      <alignment vertical="center"/>
    </xf>
    <xf numFmtId="2" fontId="3" fillId="26" borderId="0" xfId="9" applyNumberFormat="1" applyFont="1" applyFill="1" applyAlignment="1">
      <alignment vertical="center"/>
    </xf>
    <xf numFmtId="0" fontId="20" fillId="26" borderId="0" xfId="3" applyFont="1" applyFill="1" applyAlignment="1">
      <alignment vertical="center"/>
    </xf>
    <xf numFmtId="0" fontId="20" fillId="26" borderId="0" xfId="3" applyFont="1" applyFill="1" applyAlignment="1">
      <alignment horizontal="center" vertical="center"/>
    </xf>
    <xf numFmtId="0" fontId="153" fillId="26" borderId="0" xfId="3" applyFont="1" applyFill="1" applyAlignment="1">
      <alignment vertical="center"/>
    </xf>
    <xf numFmtId="0" fontId="113" fillId="26" borderId="0" xfId="3" applyFont="1" applyFill="1" applyAlignment="1">
      <alignment vertical="center"/>
    </xf>
    <xf numFmtId="0" fontId="113" fillId="26" borderId="0" xfId="3" applyFont="1" applyFill="1" applyAlignment="1">
      <alignment horizontal="center" vertical="center"/>
    </xf>
    <xf numFmtId="0" fontId="155" fillId="26" borderId="0" xfId="0" applyFont="1" applyFill="1" applyAlignment="1" applyProtection="1">
      <alignment vertical="center"/>
      <protection locked="0"/>
    </xf>
    <xf numFmtId="0" fontId="8" fillId="26" borderId="0" xfId="0" applyFont="1" applyFill="1" applyAlignment="1" applyProtection="1">
      <alignment vertical="center"/>
      <protection locked="0"/>
    </xf>
    <xf numFmtId="0" fontId="97" fillId="26" borderId="0" xfId="3" applyFont="1" applyFill="1" applyAlignment="1">
      <alignment vertical="center"/>
    </xf>
    <xf numFmtId="0" fontId="61" fillId="0" borderId="0" xfId="2" applyFont="1" applyAlignment="1">
      <alignment horizontal="center"/>
    </xf>
    <xf numFmtId="0" fontId="124" fillId="23" borderId="0" xfId="2" applyFont="1" applyFill="1" applyAlignment="1">
      <alignment horizontal="center"/>
    </xf>
    <xf numFmtId="0" fontId="2" fillId="4" borderId="102" xfId="0" applyFont="1" applyFill="1" applyBorder="1"/>
    <xf numFmtId="0" fontId="2" fillId="5" borderId="99" xfId="0" applyFont="1" applyFill="1" applyBorder="1"/>
    <xf numFmtId="0" fontId="100" fillId="0" borderId="100" xfId="0" applyFont="1" applyBorder="1"/>
    <xf numFmtId="0" fontId="167" fillId="0" borderId="101" xfId="0" applyFont="1" applyBorder="1" applyAlignment="1">
      <alignment horizontal="center"/>
    </xf>
    <xf numFmtId="44" fontId="12" fillId="0" borderId="50" xfId="14" applyFont="1" applyBorder="1" applyAlignment="1">
      <alignment vertical="center"/>
    </xf>
    <xf numFmtId="44" fontId="12" fillId="0" borderId="23" xfId="14" applyFont="1" applyBorder="1" applyAlignment="1">
      <alignment vertical="center"/>
    </xf>
    <xf numFmtId="170" fontId="23" fillId="0" borderId="0" xfId="0" applyNumberFormat="1" applyFont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2" fontId="11" fillId="0" borderId="107" xfId="9" applyNumberFormat="1" applyFont="1" applyBorder="1" applyAlignment="1">
      <alignment horizontal="center" vertical="center"/>
    </xf>
    <xf numFmtId="2" fontId="11" fillId="0" borderId="32" xfId="9" applyNumberFormat="1" applyFont="1" applyBorder="1" applyAlignment="1">
      <alignment horizontal="center" vertical="center"/>
    </xf>
    <xf numFmtId="2" fontId="80" fillId="0" borderId="49" xfId="9" applyNumberFormat="1" applyFont="1" applyBorder="1" applyAlignment="1">
      <alignment horizontal="center" vertical="center"/>
    </xf>
    <xf numFmtId="1" fontId="11" fillId="9" borderId="112" xfId="9" applyNumberFormat="1" applyFont="1" applyFill="1" applyBorder="1" applyAlignment="1">
      <alignment horizontal="center" vertical="center"/>
    </xf>
    <xf numFmtId="1" fontId="11" fillId="9" borderId="106" xfId="9" applyNumberFormat="1" applyFont="1" applyFill="1" applyBorder="1" applyAlignment="1">
      <alignment horizontal="center" vertical="center"/>
    </xf>
    <xf numFmtId="1" fontId="11" fillId="9" borderId="114" xfId="9" applyNumberFormat="1" applyFont="1" applyFill="1" applyBorder="1" applyAlignment="1">
      <alignment horizontal="center" vertical="center"/>
    </xf>
    <xf numFmtId="2" fontId="44" fillId="0" borderId="107" xfId="9" applyNumberFormat="1" applyFont="1" applyBorder="1" applyAlignment="1">
      <alignment horizontal="center" vertical="center"/>
    </xf>
    <xf numFmtId="2" fontId="44" fillId="0" borderId="32" xfId="9" applyNumberFormat="1" applyFont="1" applyBorder="1" applyAlignment="1">
      <alignment horizontal="center" vertical="center"/>
    </xf>
    <xf numFmtId="2" fontId="11" fillId="13" borderId="110" xfId="9" applyNumberFormat="1" applyFont="1" applyFill="1" applyBorder="1" applyAlignment="1">
      <alignment horizontal="center" vertical="center"/>
    </xf>
    <xf numFmtId="2" fontId="11" fillId="13" borderId="112" xfId="9" applyNumberFormat="1" applyFont="1" applyFill="1" applyBorder="1" applyAlignment="1">
      <alignment horizontal="center" vertical="center"/>
    </xf>
    <xf numFmtId="1" fontId="11" fillId="13" borderId="106" xfId="9" applyNumberFormat="1" applyFont="1" applyFill="1" applyBorder="1" applyAlignment="1">
      <alignment horizontal="center" vertical="center"/>
    </xf>
    <xf numFmtId="1" fontId="11" fillId="13" borderId="114" xfId="9" applyNumberFormat="1" applyFont="1" applyFill="1" applyBorder="1" applyAlignment="1">
      <alignment horizontal="center" vertical="center"/>
    </xf>
    <xf numFmtId="172" fontId="9" fillId="0" borderId="0" xfId="9" applyNumberFormat="1" applyFont="1" applyAlignment="1">
      <alignment vertical="center"/>
    </xf>
    <xf numFmtId="0" fontId="9" fillId="0" borderId="0" xfId="9" applyFont="1" applyAlignment="1">
      <alignment vertical="center"/>
    </xf>
    <xf numFmtId="2" fontId="44" fillId="0" borderId="0" xfId="9" applyNumberFormat="1" applyFont="1" applyAlignment="1">
      <alignment horizontal="left" vertical="center"/>
    </xf>
    <xf numFmtId="0" fontId="168" fillId="0" borderId="0" xfId="9" applyFont="1" applyAlignment="1">
      <alignment horizontal="left" vertical="center"/>
    </xf>
    <xf numFmtId="176" fontId="44" fillId="9" borderId="44" xfId="0" applyNumberFormat="1" applyFont="1" applyFill="1" applyBorder="1" applyAlignment="1">
      <alignment horizontal="left"/>
    </xf>
    <xf numFmtId="176" fontId="44" fillId="9" borderId="45" xfId="0" applyNumberFormat="1" applyFont="1" applyFill="1" applyBorder="1" applyAlignment="1">
      <alignment horizontal="left" wrapText="1"/>
    </xf>
    <xf numFmtId="176" fontId="44" fillId="9" borderId="46" xfId="0" applyNumberFormat="1" applyFont="1" applyFill="1" applyBorder="1" applyAlignment="1">
      <alignment horizontal="left" wrapText="1"/>
    </xf>
    <xf numFmtId="0" fontId="169" fillId="0" borderId="0" xfId="2" applyFont="1" applyAlignment="1">
      <alignment vertical="center"/>
    </xf>
    <xf numFmtId="0" fontId="170" fillId="0" borderId="0" xfId="2" applyFont="1" applyAlignment="1">
      <alignment horizontal="left" vertical="center"/>
    </xf>
    <xf numFmtId="0" fontId="171" fillId="0" borderId="0" xfId="2" applyFont="1" applyAlignment="1">
      <alignment horizontal="center" vertical="center"/>
    </xf>
    <xf numFmtId="0" fontId="169" fillId="0" borderId="0" xfId="2" applyFont="1" applyAlignment="1">
      <alignment horizontal="left" vertical="center"/>
    </xf>
    <xf numFmtId="0" fontId="55" fillId="0" borderId="0" xfId="0" applyFont="1" applyAlignment="1">
      <alignment horizontal="left"/>
    </xf>
    <xf numFmtId="0" fontId="170" fillId="0" borderId="0" xfId="2" applyFont="1" applyAlignment="1">
      <alignment vertical="center"/>
    </xf>
    <xf numFmtId="0" fontId="123" fillId="27" borderId="0" xfId="2" applyFont="1" applyFill="1" applyAlignment="1">
      <alignment vertical="center"/>
    </xf>
    <xf numFmtId="0" fontId="172" fillId="0" borderId="0" xfId="2" applyFont="1" applyAlignment="1">
      <alignment vertical="center"/>
    </xf>
    <xf numFmtId="0" fontId="172" fillId="0" borderId="0" xfId="2" applyFont="1" applyAlignment="1">
      <alignment horizontal="center" vertical="center"/>
    </xf>
    <xf numFmtId="0" fontId="172" fillId="0" borderId="0" xfId="2" applyFont="1" applyAlignment="1">
      <alignment horizontal="left" vertical="center"/>
    </xf>
    <xf numFmtId="0" fontId="44" fillId="0" borderId="0" xfId="2" applyFont="1" applyAlignment="1">
      <alignment horizontal="right" vertical="center"/>
    </xf>
    <xf numFmtId="0" fontId="43" fillId="5" borderId="0" xfId="2" applyFont="1" applyFill="1" applyAlignment="1">
      <alignment horizontal="center" vertical="center"/>
    </xf>
    <xf numFmtId="0" fontId="69" fillId="0" borderId="0" xfId="2" applyFont="1" applyAlignment="1">
      <alignment horizontal="left" vertical="center"/>
    </xf>
    <xf numFmtId="177" fontId="130" fillId="5" borderId="0" xfId="2" applyNumberFormat="1" applyFont="1" applyFill="1" applyAlignment="1">
      <alignment horizontal="center" vertical="center"/>
    </xf>
    <xf numFmtId="177" fontId="44" fillId="5" borderId="0" xfId="2" applyNumberFormat="1" applyFont="1" applyFill="1" applyAlignment="1">
      <alignment horizontal="center" vertical="center"/>
    </xf>
    <xf numFmtId="1" fontId="43" fillId="5" borderId="0" xfId="2" applyNumberFormat="1" applyFont="1" applyFill="1" applyAlignment="1">
      <alignment horizontal="center" vertical="center"/>
    </xf>
    <xf numFmtId="0" fontId="69" fillId="0" borderId="0" xfId="2" applyFont="1" applyAlignment="1">
      <alignment horizontal="center" vertical="center"/>
    </xf>
    <xf numFmtId="0" fontId="42" fillId="0" borderId="0" xfId="2" applyFont="1" applyAlignment="1">
      <alignment horizontal="left" vertical="center"/>
    </xf>
    <xf numFmtId="0" fontId="173" fillId="0" borderId="0" xfId="2" applyFont="1" applyAlignment="1">
      <alignment horizontal="left" vertical="center"/>
    </xf>
    <xf numFmtId="0" fontId="174" fillId="0" borderId="0" xfId="2" applyFont="1" applyAlignment="1">
      <alignment vertical="center"/>
    </xf>
    <xf numFmtId="0" fontId="43" fillId="9" borderId="0" xfId="2" applyFont="1" applyFill="1" applyAlignment="1">
      <alignment horizontal="center" vertical="center"/>
    </xf>
    <xf numFmtId="0" fontId="43" fillId="9" borderId="0" xfId="2" applyFont="1" applyFill="1" applyAlignment="1">
      <alignment vertical="center"/>
    </xf>
    <xf numFmtId="0" fontId="175" fillId="9" borderId="0" xfId="2" applyFont="1" applyFill="1" applyAlignment="1">
      <alignment horizontal="center" vertical="center"/>
    </xf>
    <xf numFmtId="177" fontId="44" fillId="0" borderId="0" xfId="2" applyNumberFormat="1" applyFont="1" applyAlignment="1">
      <alignment horizontal="right" vertical="center"/>
    </xf>
    <xf numFmtId="0" fontId="71" fillId="5" borderId="115" xfId="10" applyFont="1" applyFill="1" applyBorder="1" applyAlignment="1">
      <alignment horizontal="center" vertical="center"/>
    </xf>
    <xf numFmtId="177" fontId="54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58" fillId="0" borderId="0" xfId="0" applyFont="1" applyAlignment="1">
      <alignment horizontal="right"/>
    </xf>
    <xf numFmtId="0" fontId="46" fillId="8" borderId="0" xfId="0" applyFont="1" applyFill="1"/>
    <xf numFmtId="0" fontId="44" fillId="0" borderId="0" xfId="15" applyFont="1" applyAlignment="1">
      <alignment vertical="top" wrapText="1"/>
    </xf>
    <xf numFmtId="0" fontId="41" fillId="0" borderId="0" xfId="15" applyFont="1" applyAlignment="1">
      <alignment vertical="top" wrapText="1"/>
    </xf>
    <xf numFmtId="0" fontId="35" fillId="13" borderId="0" xfId="15" applyFont="1" applyFill="1"/>
    <xf numFmtId="0" fontId="93" fillId="0" borderId="0" xfId="15" applyFont="1" applyAlignment="1">
      <alignment horizontal="center" vertical="center"/>
    </xf>
    <xf numFmtId="0" fontId="93" fillId="0" borderId="0" xfId="15" applyFont="1" applyAlignment="1">
      <alignment vertical="center"/>
    </xf>
    <xf numFmtId="0" fontId="4" fillId="9" borderId="0" xfId="15" applyFill="1" applyAlignment="1">
      <alignment vertical="center"/>
    </xf>
    <xf numFmtId="0" fontId="4" fillId="9" borderId="66" xfId="15" applyFill="1" applyBorder="1" applyAlignment="1">
      <alignment horizontal="center" vertical="center"/>
    </xf>
    <xf numFmtId="0" fontId="4" fillId="0" borderId="67" xfId="15" applyBorder="1" applyAlignment="1">
      <alignment horizontal="center" vertical="center"/>
    </xf>
    <xf numFmtId="0" fontId="41" fillId="0" borderId="0" xfId="15" applyFont="1" applyAlignment="1">
      <alignment vertical="center"/>
    </xf>
    <xf numFmtId="0" fontId="4" fillId="0" borderId="68" xfId="15" applyBorder="1" applyAlignment="1">
      <alignment horizontal="center" vertical="center"/>
    </xf>
    <xf numFmtId="0" fontId="4" fillId="5" borderId="0" xfId="15" applyFill="1" applyAlignment="1">
      <alignment horizontal="center" vertical="center"/>
    </xf>
    <xf numFmtId="0" fontId="4" fillId="3" borderId="0" xfId="15" applyFill="1" applyAlignment="1">
      <alignment horizontal="center" vertical="center"/>
    </xf>
    <xf numFmtId="0" fontId="4" fillId="3" borderId="0" xfId="15" applyFill="1" applyAlignment="1">
      <alignment vertical="center"/>
    </xf>
    <xf numFmtId="1" fontId="95" fillId="0" borderId="0" xfId="1" applyNumberFormat="1" applyFont="1" applyAlignment="1">
      <alignment horizontal="left" vertical="center"/>
    </xf>
    <xf numFmtId="9" fontId="177" fillId="0" borderId="0" xfId="15" applyNumberFormat="1" applyFont="1" applyAlignment="1">
      <alignment horizontal="center" vertical="center"/>
    </xf>
    <xf numFmtId="0" fontId="4" fillId="9" borderId="0" xfId="15" applyFill="1" applyAlignment="1">
      <alignment horizontal="center" vertical="center"/>
    </xf>
    <xf numFmtId="0" fontId="11" fillId="0" borderId="0" xfId="17" applyFont="1" applyAlignment="1">
      <alignment horizontal="center"/>
    </xf>
    <xf numFmtId="0" fontId="155" fillId="2" borderId="0" xfId="3" applyFont="1" applyFill="1" applyAlignment="1">
      <alignment vertical="center"/>
    </xf>
    <xf numFmtId="0" fontId="8" fillId="2" borderId="0" xfId="3" applyFont="1" applyFill="1" applyAlignment="1">
      <alignment vertical="center"/>
    </xf>
    <xf numFmtId="0" fontId="8" fillId="2" borderId="0" xfId="3" applyFont="1" applyFill="1" applyAlignment="1">
      <alignment horizontal="center" vertical="center"/>
    </xf>
    <xf numFmtId="0" fontId="9" fillId="0" borderId="0" xfId="4" applyFont="1" applyAlignment="1">
      <alignment vertical="center"/>
    </xf>
    <xf numFmtId="0" fontId="182" fillId="0" borderId="0" xfId="3" applyFont="1" applyAlignment="1">
      <alignment horizontal="center" vertical="center"/>
    </xf>
    <xf numFmtId="0" fontId="14" fillId="0" borderId="0" xfId="3" applyFont="1" applyAlignment="1">
      <alignment vertical="center"/>
    </xf>
    <xf numFmtId="0" fontId="182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183" fillId="0" borderId="0" xfId="3" applyFont="1" applyAlignment="1">
      <alignment vertical="center"/>
    </xf>
    <xf numFmtId="0" fontId="2" fillId="3" borderId="1" xfId="0" applyFont="1" applyFill="1" applyBorder="1" applyAlignment="1">
      <alignment horizontal="right"/>
    </xf>
    <xf numFmtId="0" fontId="2" fillId="4" borderId="1" xfId="0" applyFont="1" applyFill="1" applyBorder="1" applyAlignment="1">
      <alignment horizontal="right"/>
    </xf>
    <xf numFmtId="0" fontId="2" fillId="5" borderId="1" xfId="0" applyFont="1" applyFill="1" applyBorder="1"/>
    <xf numFmtId="0" fontId="1" fillId="5" borderId="1" xfId="0" applyFont="1" applyFill="1" applyBorder="1"/>
    <xf numFmtId="0" fontId="2" fillId="4" borderId="1" xfId="0" applyFont="1" applyFill="1" applyBorder="1"/>
    <xf numFmtId="0" fontId="179" fillId="6" borderId="0" xfId="0" applyFont="1" applyFill="1"/>
    <xf numFmtId="0" fontId="179" fillId="6" borderId="116" xfId="0" applyFont="1" applyFill="1" applyBorder="1"/>
    <xf numFmtId="0" fontId="1" fillId="29" borderId="117" xfId="0" applyFont="1" applyFill="1" applyBorder="1"/>
    <xf numFmtId="0" fontId="1" fillId="29" borderId="118" xfId="0" applyFont="1" applyFill="1" applyBorder="1"/>
    <xf numFmtId="0" fontId="1" fillId="28" borderId="119" xfId="0" applyFont="1" applyFill="1" applyBorder="1"/>
    <xf numFmtId="0" fontId="1" fillId="28" borderId="120" xfId="0" applyFont="1" applyFill="1" applyBorder="1"/>
    <xf numFmtId="0" fontId="1" fillId="29" borderId="119" xfId="0" applyFont="1" applyFill="1" applyBorder="1"/>
    <xf numFmtId="0" fontId="1" fillId="29" borderId="120" xfId="0" applyFont="1" applyFill="1" applyBorder="1"/>
    <xf numFmtId="0" fontId="2" fillId="0" borderId="1" xfId="0" applyFont="1" applyBorder="1"/>
    <xf numFmtId="0" fontId="1" fillId="0" borderId="1" xfId="0" applyFont="1" applyBorder="1"/>
    <xf numFmtId="0" fontId="179" fillId="30" borderId="121" xfId="0" applyFont="1" applyFill="1" applyBorder="1" applyAlignment="1">
      <alignment horizontal="center" vertical="center"/>
    </xf>
    <xf numFmtId="0" fontId="179" fillId="30" borderId="122" xfId="0" applyFont="1" applyFill="1" applyBorder="1" applyAlignment="1">
      <alignment horizontal="center" vertical="center"/>
    </xf>
    <xf numFmtId="0" fontId="179" fillId="30" borderId="123" xfId="0" applyFont="1" applyFill="1" applyBorder="1" applyAlignment="1">
      <alignment horizontal="center" vertical="center"/>
    </xf>
    <xf numFmtId="0" fontId="1" fillId="0" borderId="121" xfId="0" applyFont="1" applyBorder="1" applyAlignment="1">
      <alignment horizontal="center"/>
    </xf>
    <xf numFmtId="0" fontId="1" fillId="0" borderId="122" xfId="0" applyFont="1" applyBorder="1" applyAlignment="1">
      <alignment horizontal="center"/>
    </xf>
    <xf numFmtId="43" fontId="1" fillId="0" borderId="123" xfId="22" applyBorder="1"/>
    <xf numFmtId="0" fontId="1" fillId="0" borderId="124" xfId="0" applyFont="1" applyBorder="1" applyAlignment="1">
      <alignment horizontal="center"/>
    </xf>
    <xf numFmtId="0" fontId="1" fillId="0" borderId="125" xfId="0" applyFont="1" applyBorder="1" applyAlignment="1">
      <alignment horizontal="center"/>
    </xf>
    <xf numFmtId="43" fontId="1" fillId="0" borderId="126" xfId="22" applyBorder="1"/>
    <xf numFmtId="0" fontId="37" fillId="0" borderId="0" xfId="0" applyFont="1" applyAlignment="1">
      <alignment vertical="center"/>
    </xf>
    <xf numFmtId="0" fontId="38" fillId="7" borderId="0" xfId="0" applyFont="1" applyFill="1"/>
    <xf numFmtId="0" fontId="38" fillId="0" borderId="0" xfId="0" applyFont="1"/>
    <xf numFmtId="0" fontId="184" fillId="7" borderId="0" xfId="0" applyFont="1" applyFill="1"/>
    <xf numFmtId="0" fontId="40" fillId="8" borderId="0" xfId="0" applyFont="1" applyFill="1" applyAlignment="1">
      <alignment vertical="center"/>
    </xf>
    <xf numFmtId="0" fontId="148" fillId="8" borderId="0" xfId="0" applyFont="1" applyFill="1"/>
    <xf numFmtId="0" fontId="185" fillId="0" borderId="0" xfId="0" applyFont="1" applyAlignment="1">
      <alignment horizontal="center"/>
    </xf>
    <xf numFmtId="0" fontId="185" fillId="0" borderId="0" xfId="0" applyFont="1"/>
    <xf numFmtId="0" fontId="186" fillId="0" borderId="0" xfId="0" applyFont="1"/>
    <xf numFmtId="0" fontId="187" fillId="0" borderId="0" xfId="0" applyFont="1"/>
    <xf numFmtId="0" fontId="188" fillId="31" borderId="127" xfId="23" applyFont="1" applyFill="1" applyBorder="1" applyAlignment="1">
      <alignment horizontal="center" vertical="top" wrapText="1"/>
    </xf>
    <xf numFmtId="0" fontId="42" fillId="0" borderId="0" xfId="23" applyFont="1" applyAlignment="1">
      <alignment vertical="top"/>
    </xf>
    <xf numFmtId="0" fontId="188" fillId="32" borderId="127" xfId="23" applyFont="1" applyFill="1" applyBorder="1" applyAlignment="1">
      <alignment horizontal="center" vertical="top" wrapText="1"/>
    </xf>
    <xf numFmtId="0" fontId="188" fillId="33" borderId="127" xfId="23" applyFont="1" applyFill="1" applyBorder="1" applyAlignment="1">
      <alignment horizontal="center" vertical="top" wrapText="1"/>
    </xf>
    <xf numFmtId="0" fontId="189" fillId="34" borderId="1" xfId="23" applyFont="1" applyFill="1" applyBorder="1" applyAlignment="1">
      <alignment horizontal="center" vertical="top" wrapText="1"/>
    </xf>
    <xf numFmtId="0" fontId="42" fillId="10" borderId="12" xfId="23" applyFont="1" applyFill="1" applyBorder="1" applyAlignment="1" applyProtection="1">
      <alignment vertical="top"/>
      <protection locked="0"/>
    </xf>
    <xf numFmtId="0" fontId="42" fillId="35" borderId="12" xfId="23" applyFont="1" applyFill="1" applyBorder="1" applyAlignment="1" applyProtection="1">
      <alignment vertical="top"/>
      <protection locked="0"/>
    </xf>
    <xf numFmtId="0" fontId="42" fillId="36" borderId="12" xfId="23" applyFont="1" applyFill="1" applyBorder="1" applyAlignment="1" applyProtection="1">
      <alignment vertical="top"/>
      <protection locked="0"/>
    </xf>
    <xf numFmtId="0" fontId="42" fillId="37" borderId="127" xfId="23" applyFont="1" applyFill="1" applyBorder="1" applyAlignment="1">
      <alignment vertical="top"/>
    </xf>
    <xf numFmtId="0" fontId="43" fillId="0" borderId="0" xfId="23" applyFont="1" applyAlignment="1">
      <alignment vertical="top"/>
    </xf>
    <xf numFmtId="0" fontId="190" fillId="0" borderId="0" xfId="23" applyFont="1" applyAlignment="1">
      <alignment vertical="top"/>
    </xf>
    <xf numFmtId="0" fontId="191" fillId="0" borderId="0" xfId="23" applyFont="1" applyAlignment="1">
      <alignment vertical="top"/>
    </xf>
    <xf numFmtId="0" fontId="44" fillId="0" borderId="0" xfId="23" applyFont="1" applyAlignment="1">
      <alignment vertical="top"/>
    </xf>
    <xf numFmtId="0" fontId="11" fillId="0" borderId="0" xfId="23" applyFont="1" applyAlignment="1">
      <alignment vertical="top"/>
    </xf>
    <xf numFmtId="0" fontId="42" fillId="0" borderId="0" xfId="23" applyFont="1" applyAlignment="1">
      <alignment vertical="center"/>
    </xf>
    <xf numFmtId="0" fontId="11" fillId="0" borderId="0" xfId="23" applyFont="1" applyAlignment="1">
      <alignment horizontal="left" vertical="top"/>
    </xf>
    <xf numFmtId="0" fontId="188" fillId="31" borderId="127" xfId="23" applyFont="1" applyFill="1" applyBorder="1" applyAlignment="1">
      <alignment horizontal="center" vertical="center" wrapText="1"/>
    </xf>
    <xf numFmtId="0" fontId="188" fillId="32" borderId="127" xfId="23" applyFont="1" applyFill="1" applyBorder="1" applyAlignment="1">
      <alignment horizontal="center" vertical="center" wrapText="1"/>
    </xf>
    <xf numFmtId="0" fontId="188" fillId="33" borderId="127" xfId="23" applyFont="1" applyFill="1" applyBorder="1" applyAlignment="1">
      <alignment horizontal="center" vertical="center" wrapText="1"/>
    </xf>
    <xf numFmtId="0" fontId="9" fillId="0" borderId="0" xfId="23" applyFont="1" applyAlignment="1">
      <alignment vertical="top"/>
    </xf>
    <xf numFmtId="0" fontId="42" fillId="0" borderId="0" xfId="23" applyFont="1" applyAlignment="1">
      <alignment horizontal="left" vertical="top"/>
    </xf>
    <xf numFmtId="0" fontId="19" fillId="2" borderId="0" xfId="3" applyFont="1" applyFill="1" applyAlignment="1">
      <alignment vertical="center"/>
    </xf>
    <xf numFmtId="0" fontId="153" fillId="2" borderId="0" xfId="3" applyFont="1" applyFill="1" applyAlignment="1">
      <alignment horizontal="center" vertical="center"/>
    </xf>
    <xf numFmtId="0" fontId="193" fillId="0" borderId="0" xfId="4" applyFont="1" applyAlignment="1">
      <alignment vertical="center"/>
    </xf>
    <xf numFmtId="0" fontId="20" fillId="0" borderId="0" xfId="3" applyFont="1" applyAlignment="1">
      <alignment vertical="center"/>
    </xf>
    <xf numFmtId="0" fontId="20" fillId="0" borderId="0" xfId="3" applyFont="1" applyAlignment="1">
      <alignment horizontal="center" vertical="center"/>
    </xf>
    <xf numFmtId="0" fontId="194" fillId="0" borderId="0" xfId="3" applyFont="1" applyAlignment="1">
      <alignment vertical="center"/>
    </xf>
    <xf numFmtId="0" fontId="195" fillId="0" borderId="0" xfId="3" applyFont="1" applyAlignment="1">
      <alignment vertical="center"/>
    </xf>
    <xf numFmtId="0" fontId="195" fillId="0" borderId="0" xfId="3" applyFont="1" applyAlignment="1">
      <alignment horizontal="center" vertical="center"/>
    </xf>
    <xf numFmtId="0" fontId="179" fillId="20" borderId="0" xfId="0" applyFont="1" applyFill="1"/>
    <xf numFmtId="0" fontId="179" fillId="20" borderId="70" xfId="0" applyFont="1" applyFill="1" applyBorder="1"/>
    <xf numFmtId="44" fontId="179" fillId="20" borderId="70" xfId="14" applyFont="1" applyFill="1" applyBorder="1"/>
    <xf numFmtId="0" fontId="0" fillId="21" borderId="128" xfId="0" applyFill="1" applyBorder="1"/>
    <xf numFmtId="0" fontId="0" fillId="21" borderId="129" xfId="0" applyFill="1" applyBorder="1"/>
    <xf numFmtId="170" fontId="0" fillId="21" borderId="129" xfId="0" applyNumberFormat="1" applyFill="1" applyBorder="1"/>
    <xf numFmtId="44" fontId="0" fillId="21" borderId="129" xfId="14" applyFont="1" applyFill="1" applyBorder="1"/>
    <xf numFmtId="0" fontId="100" fillId="0" borderId="0" xfId="0" applyFont="1" applyAlignment="1">
      <alignment horizontal="left" vertical="center"/>
    </xf>
    <xf numFmtId="0" fontId="100" fillId="0" borderId="0" xfId="0" applyFont="1"/>
    <xf numFmtId="0" fontId="0" fillId="0" borderId="130" xfId="0" applyBorder="1"/>
    <xf numFmtId="0" fontId="0" fillId="0" borderId="131" xfId="0" applyBorder="1"/>
    <xf numFmtId="170" fontId="0" fillId="0" borderId="131" xfId="0" applyNumberFormat="1" applyBorder="1"/>
    <xf numFmtId="44" fontId="0" fillId="0" borderId="131" xfId="14" applyFont="1" applyBorder="1"/>
    <xf numFmtId="0" fontId="0" fillId="21" borderId="130" xfId="0" applyFill="1" applyBorder="1"/>
    <xf numFmtId="0" fontId="0" fillId="21" borderId="131" xfId="0" applyFill="1" applyBorder="1"/>
    <xf numFmtId="170" fontId="0" fillId="21" borderId="131" xfId="0" applyNumberFormat="1" applyFill="1" applyBorder="1"/>
    <xf numFmtId="44" fontId="0" fillId="21" borderId="131" xfId="14" applyFont="1" applyFill="1" applyBorder="1"/>
    <xf numFmtId="170" fontId="0" fillId="0" borderId="0" xfId="0" applyNumberFormat="1" applyAlignment="1">
      <alignment horizontal="left"/>
    </xf>
    <xf numFmtId="0" fontId="0" fillId="3" borderId="0" xfId="0" applyFill="1"/>
    <xf numFmtId="0" fontId="29" fillId="0" borderId="0" xfId="3" applyFont="1" applyAlignment="1">
      <alignment horizontal="center" vertical="top"/>
    </xf>
    <xf numFmtId="0" fontId="70" fillId="5" borderId="35" xfId="2" applyFont="1" applyFill="1" applyBorder="1" applyAlignment="1">
      <alignment vertical="center"/>
    </xf>
    <xf numFmtId="0" fontId="70" fillId="5" borderId="65" xfId="2" applyFont="1" applyFill="1" applyBorder="1" applyAlignment="1">
      <alignment horizontal="center" vertical="center"/>
    </xf>
    <xf numFmtId="2" fontId="70" fillId="5" borderId="33" xfId="2" applyNumberFormat="1" applyFont="1" applyFill="1" applyBorder="1" applyAlignment="1">
      <alignment horizontal="center" vertical="center"/>
    </xf>
    <xf numFmtId="0" fontId="4" fillId="12" borderId="15" xfId="2" applyFill="1" applyBorder="1" applyAlignment="1">
      <alignment horizontal="left" vertical="center"/>
    </xf>
    <xf numFmtId="177" fontId="4" fillId="12" borderId="1" xfId="2" applyNumberFormat="1" applyFill="1" applyBorder="1" applyAlignment="1">
      <alignment horizontal="center" vertical="center"/>
    </xf>
    <xf numFmtId="177" fontId="118" fillId="12" borderId="13" xfId="2" applyNumberFormat="1" applyFont="1" applyFill="1" applyBorder="1" applyAlignment="1">
      <alignment horizontal="center" vertical="center"/>
    </xf>
    <xf numFmtId="0" fontId="4" fillId="12" borderId="15" xfId="2" applyFill="1" applyBorder="1" applyAlignment="1">
      <alignment vertical="center"/>
    </xf>
    <xf numFmtId="0" fontId="4" fillId="0" borderId="0" xfId="15" applyAlignment="1">
      <alignment horizontal="center" vertical="center"/>
    </xf>
    <xf numFmtId="0" fontId="17" fillId="7" borderId="0" xfId="0" applyFont="1" applyFill="1" applyAlignment="1">
      <alignment horizontal="left" vertical="center"/>
    </xf>
    <xf numFmtId="0" fontId="61" fillId="0" borderId="0" xfId="15" applyFont="1" applyAlignment="1">
      <alignment horizontal="center" vertical="center"/>
    </xf>
    <xf numFmtId="0" fontId="12" fillId="0" borderId="132" xfId="0" applyFont="1" applyBorder="1" applyAlignment="1">
      <alignment horizontal="center"/>
    </xf>
    <xf numFmtId="0" fontId="196" fillId="0" borderId="0" xfId="0" applyFont="1"/>
    <xf numFmtId="0" fontId="13" fillId="5" borderId="0" xfId="0" applyFont="1" applyFill="1"/>
    <xf numFmtId="0" fontId="197" fillId="0" borderId="0" xfId="0" applyFont="1"/>
    <xf numFmtId="0" fontId="199" fillId="0" borderId="0" xfId="0" applyFont="1" applyAlignment="1">
      <alignment horizontal="center" vertical="center"/>
    </xf>
    <xf numFmtId="0" fontId="199" fillId="0" borderId="0" xfId="0" applyFont="1" applyAlignment="1">
      <alignment horizontal="left" vertical="center"/>
    </xf>
    <xf numFmtId="170" fontId="199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170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6" fillId="2" borderId="0" xfId="0" applyFont="1" applyFill="1" applyAlignment="1">
      <alignment vertical="center"/>
    </xf>
    <xf numFmtId="0" fontId="20" fillId="2" borderId="0" xfId="0" applyFont="1" applyFill="1" applyAlignment="1">
      <alignment horizontal="left" vertical="center"/>
    </xf>
    <xf numFmtId="170" fontId="20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18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70" fontId="23" fillId="7" borderId="0" xfId="0" applyNumberFormat="1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2" fontId="44" fillId="39" borderId="133" xfId="0" applyNumberFormat="1" applyFont="1" applyFill="1" applyBorder="1" applyAlignment="1">
      <alignment horizontal="left" vertical="center"/>
    </xf>
    <xf numFmtId="170" fontId="44" fillId="39" borderId="133" xfId="0" applyNumberFormat="1" applyFont="1" applyFill="1" applyBorder="1" applyAlignment="1">
      <alignment horizontal="center" vertical="center"/>
    </xf>
    <xf numFmtId="2" fontId="44" fillId="39" borderId="133" xfId="0" applyNumberFormat="1" applyFont="1" applyFill="1" applyBorder="1" applyAlignment="1">
      <alignment horizontal="center" vertical="center"/>
    </xf>
    <xf numFmtId="2" fontId="201" fillId="39" borderId="133" xfId="0" applyNumberFormat="1" applyFont="1" applyFill="1" applyBorder="1" applyAlignment="1">
      <alignment horizontal="center" vertical="center"/>
    </xf>
    <xf numFmtId="0" fontId="44" fillId="39" borderId="133" xfId="0" applyFont="1" applyFill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/>
    </xf>
    <xf numFmtId="0" fontId="12" fillId="0" borderId="134" xfId="0" applyFont="1" applyBorder="1" applyAlignment="1">
      <alignment vertical="center"/>
    </xf>
    <xf numFmtId="0" fontId="12" fillId="0" borderId="135" xfId="0" applyFont="1" applyBorder="1" applyAlignment="1">
      <alignment horizontal="left" vertical="center"/>
    </xf>
    <xf numFmtId="170" fontId="12" fillId="39" borderId="49" xfId="0" applyNumberFormat="1" applyFont="1" applyFill="1" applyBorder="1" applyAlignment="1">
      <alignment horizontal="center" vertical="center"/>
    </xf>
    <xf numFmtId="44" fontId="12" fillId="0" borderId="136" xfId="14" applyFont="1" applyBorder="1" applyAlignment="1">
      <alignment vertical="center"/>
    </xf>
    <xf numFmtId="44" fontId="12" fillId="0" borderId="136" xfId="14" applyFont="1" applyBorder="1" applyAlignment="1">
      <alignment horizontal="right" vertical="center"/>
    </xf>
    <xf numFmtId="2" fontId="11" fillId="4" borderId="135" xfId="0" applyNumberFormat="1" applyFont="1" applyFill="1" applyBorder="1" applyAlignment="1">
      <alignment horizontal="center" vertical="center"/>
    </xf>
    <xf numFmtId="0" fontId="12" fillId="0" borderId="50" xfId="0" applyFont="1" applyBorder="1" applyAlignment="1">
      <alignment horizontal="left" vertical="center"/>
    </xf>
    <xf numFmtId="44" fontId="12" fillId="0" borderId="50" xfId="14" applyFont="1" applyBorder="1" applyAlignment="1">
      <alignment horizontal="right" vertical="center"/>
    </xf>
    <xf numFmtId="0" fontId="12" fillId="0" borderId="23" xfId="0" applyFont="1" applyBorder="1" applyAlignment="1">
      <alignment horizontal="left" vertical="center"/>
    </xf>
    <xf numFmtId="44" fontId="12" fillId="0" borderId="23" xfId="14" applyFont="1" applyBorder="1" applyAlignment="1">
      <alignment horizontal="right" vertical="center"/>
    </xf>
    <xf numFmtId="2" fontId="44" fillId="39" borderId="127" xfId="0" applyNumberFormat="1" applyFont="1" applyFill="1" applyBorder="1" applyAlignment="1">
      <alignment horizontal="left" vertical="center"/>
    </xf>
    <xf numFmtId="2" fontId="44" fillId="39" borderId="127" xfId="0" applyNumberFormat="1" applyFont="1" applyFill="1" applyBorder="1" applyAlignment="1">
      <alignment horizontal="center" vertical="center"/>
    </xf>
    <xf numFmtId="2" fontId="201" fillId="39" borderId="127" xfId="0" applyNumberFormat="1" applyFont="1" applyFill="1" applyBorder="1" applyAlignment="1">
      <alignment horizontal="center" vertical="center"/>
    </xf>
    <xf numFmtId="0" fontId="44" fillId="39" borderId="127" xfId="0" applyFont="1" applyFill="1" applyBorder="1" applyAlignment="1">
      <alignment horizontal="center" vertical="center"/>
    </xf>
    <xf numFmtId="0" fontId="12" fillId="0" borderId="136" xfId="0" applyFont="1" applyBorder="1" applyAlignment="1">
      <alignment vertical="center"/>
    </xf>
    <xf numFmtId="0" fontId="12" fillId="0" borderId="136" xfId="0" applyFont="1" applyBorder="1" applyAlignment="1">
      <alignment horizontal="left" vertical="center"/>
    </xf>
    <xf numFmtId="0" fontId="12" fillId="17" borderId="23" xfId="0" applyFont="1" applyFill="1" applyBorder="1" applyAlignment="1">
      <alignment horizontal="center"/>
    </xf>
    <xf numFmtId="0" fontId="12" fillId="0" borderId="50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202" fillId="0" borderId="0" xfId="0" applyFont="1" applyAlignment="1">
      <alignment vertical="center"/>
    </xf>
    <xf numFmtId="0" fontId="203" fillId="0" borderId="0" xfId="0" applyFont="1" applyAlignment="1">
      <alignment vertical="center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181" fillId="8" borderId="0" xfId="0" applyFont="1" applyFill="1"/>
    <xf numFmtId="0" fontId="40" fillId="8" borderId="0" xfId="0" applyFont="1" applyFill="1"/>
    <xf numFmtId="49" fontId="11" fillId="0" borderId="0" xfId="13" applyNumberFormat="1" applyFont="1" applyAlignment="1">
      <alignment vertical="center"/>
    </xf>
    <xf numFmtId="0" fontId="11" fillId="0" borderId="137" xfId="12" applyFont="1" applyBorder="1" applyAlignment="1">
      <alignment horizontal="center" vertical="center"/>
    </xf>
    <xf numFmtId="0" fontId="11" fillId="4" borderId="133" xfId="12" applyFont="1" applyFill="1" applyBorder="1" applyAlignment="1">
      <alignment horizontal="center" vertical="center"/>
    </xf>
    <xf numFmtId="0" fontId="11" fillId="5" borderId="133" xfId="12" applyFont="1" applyFill="1" applyBorder="1" applyAlignment="1">
      <alignment horizontal="center" vertical="center"/>
    </xf>
    <xf numFmtId="186" fontId="11" fillId="5" borderId="133" xfId="12" applyNumberFormat="1" applyFont="1" applyFill="1" applyBorder="1" applyAlignment="1">
      <alignment horizontal="center" vertical="center"/>
    </xf>
    <xf numFmtId="0" fontId="11" fillId="0" borderId="0" xfId="12" applyFont="1" applyAlignment="1">
      <alignment horizontal="center"/>
    </xf>
    <xf numFmtId="0" fontId="72" fillId="38" borderId="0" xfId="2" applyFont="1" applyFill="1" applyAlignment="1">
      <alignment vertical="center"/>
    </xf>
    <xf numFmtId="0" fontId="145" fillId="5" borderId="61" xfId="10" applyFont="1" applyFill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48" fillId="0" borderId="61" xfId="10" applyFont="1" applyBorder="1" applyAlignment="1">
      <alignment horizontal="left"/>
    </xf>
    <xf numFmtId="0" fontId="168" fillId="0" borderId="0" xfId="2" applyFont="1" applyAlignment="1">
      <alignment vertical="center"/>
    </xf>
    <xf numFmtId="0" fontId="63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left" vertical="center"/>
    </xf>
    <xf numFmtId="0" fontId="4" fillId="5" borderId="137" xfId="15" applyFill="1" applyBorder="1" applyAlignment="1">
      <alignment vertical="center"/>
    </xf>
    <xf numFmtId="0" fontId="4" fillId="0" borderId="137" xfId="15" applyBorder="1" applyAlignment="1">
      <alignment vertical="center"/>
    </xf>
    <xf numFmtId="0" fontId="4" fillId="0" borderId="139" xfId="15" applyBorder="1" applyAlignment="1">
      <alignment horizontal="right" vertical="center"/>
    </xf>
    <xf numFmtId="0" fontId="4" fillId="0" borderId="137" xfId="15" applyBorder="1" applyAlignment="1">
      <alignment horizontal="center" vertical="center"/>
    </xf>
    <xf numFmtId="0" fontId="90" fillId="0" borderId="137" xfId="15" applyFont="1" applyBorder="1" applyAlignment="1">
      <alignment vertical="center"/>
    </xf>
    <xf numFmtId="0" fontId="4" fillId="0" borderId="138" xfId="15" applyBorder="1" applyAlignment="1">
      <alignment vertical="center"/>
    </xf>
    <xf numFmtId="0" fontId="4" fillId="0" borderId="139" xfId="15" applyBorder="1" applyAlignment="1">
      <alignment vertical="center"/>
    </xf>
    <xf numFmtId="0" fontId="4" fillId="0" borderId="139" xfId="15" applyBorder="1" applyAlignment="1">
      <alignment horizontal="center" vertical="center"/>
    </xf>
    <xf numFmtId="0" fontId="4" fillId="0" borderId="137" xfId="15" applyBorder="1" applyAlignment="1">
      <alignment horizontal="right" vertical="center"/>
    </xf>
    <xf numFmtId="0" fontId="90" fillId="0" borderId="138" xfId="15" applyFont="1" applyBorder="1" applyAlignment="1">
      <alignment horizontal="center" vertical="center"/>
    </xf>
    <xf numFmtId="0" fontId="90" fillId="0" borderId="0" xfId="15" applyFont="1" applyAlignment="1">
      <alignment horizontal="left" vertical="center"/>
    </xf>
    <xf numFmtId="0" fontId="4" fillId="4" borderId="140" xfId="15" applyFill="1" applyBorder="1" applyAlignment="1">
      <alignment horizontal="center" vertical="center"/>
    </xf>
    <xf numFmtId="0" fontId="177" fillId="0" borderId="0" xfId="15" applyFont="1" applyAlignment="1">
      <alignment vertical="center"/>
    </xf>
    <xf numFmtId="0" fontId="129" fillId="5" borderId="0" xfId="15" applyFont="1" applyFill="1" applyAlignment="1">
      <alignment horizontal="center" vertical="center"/>
    </xf>
    <xf numFmtId="0" fontId="180" fillId="0" borderId="4" xfId="2" applyFont="1" applyBorder="1" applyAlignment="1">
      <alignment horizontal="center" vertical="center"/>
    </xf>
    <xf numFmtId="0" fontId="7" fillId="0" borderId="5" xfId="3" applyFont="1" applyBorder="1" applyAlignment="1">
      <alignment horizontal="left" vertical="center"/>
    </xf>
    <xf numFmtId="0" fontId="182" fillId="0" borderId="0" xfId="3" applyFont="1" applyAlignment="1">
      <alignment horizontal="right" vertical="center"/>
    </xf>
    <xf numFmtId="0" fontId="1" fillId="0" borderId="0" xfId="0" applyFont="1" applyAlignment="1">
      <alignment horizontal="center"/>
    </xf>
    <xf numFmtId="0" fontId="101" fillId="0" borderId="4" xfId="2" applyFont="1" applyBorder="1" applyAlignment="1">
      <alignment horizontal="center" vertical="center"/>
    </xf>
    <xf numFmtId="0" fontId="17" fillId="7" borderId="6" xfId="0" applyFont="1" applyFill="1" applyBorder="1" applyAlignment="1">
      <alignment horizontal="center" vertical="center"/>
    </xf>
    <xf numFmtId="0" fontId="37" fillId="7" borderId="4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69" fillId="0" borderId="0" xfId="0" applyFont="1" applyAlignment="1">
      <alignment horizontal="left" textRotation="90"/>
    </xf>
    <xf numFmtId="0" fontId="39" fillId="7" borderId="5" xfId="0" applyFont="1" applyFill="1" applyBorder="1" applyAlignment="1">
      <alignment horizontal="center" vertical="center"/>
    </xf>
    <xf numFmtId="0" fontId="155" fillId="26" borderId="0" xfId="0" applyFont="1" applyFill="1" applyAlignment="1">
      <alignment horizontal="left"/>
    </xf>
    <xf numFmtId="0" fontId="11" fillId="9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53" fillId="26" borderId="0" xfId="0" applyFont="1" applyFill="1" applyAlignment="1">
      <alignment horizontal="left"/>
    </xf>
    <xf numFmtId="0" fontId="23" fillId="9" borderId="13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23" fillId="9" borderId="15" xfId="0" applyFont="1" applyFill="1" applyBorder="1" applyAlignment="1">
      <alignment horizontal="center" vertical="center"/>
    </xf>
    <xf numFmtId="0" fontId="23" fillId="5" borderId="13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horizontal="center" vertical="center"/>
    </xf>
    <xf numFmtId="0" fontId="101" fillId="0" borderId="24" xfId="2" applyFont="1" applyBorder="1" applyAlignment="1">
      <alignment horizontal="center" vertical="center"/>
    </xf>
    <xf numFmtId="0" fontId="99" fillId="0" borderId="25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1" xfId="0" applyFont="1" applyBorder="1" applyAlignment="1">
      <alignment horizontal="center"/>
    </xf>
    <xf numFmtId="0" fontId="44" fillId="0" borderId="26" xfId="7" applyFont="1" applyBorder="1" applyAlignment="1">
      <alignment horizontal="center"/>
    </xf>
    <xf numFmtId="0" fontId="44" fillId="0" borderId="27" xfId="7" applyFont="1" applyBorder="1" applyAlignment="1">
      <alignment horizontal="center"/>
    </xf>
    <xf numFmtId="0" fontId="44" fillId="0" borderId="29" xfId="7" applyFont="1" applyBorder="1" applyAlignment="1">
      <alignment horizontal="center"/>
    </xf>
    <xf numFmtId="0" fontId="52" fillId="0" borderId="5" xfId="0" applyFont="1" applyBorder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10" fillId="0" borderId="38" xfId="0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65" fillId="0" borderId="5" xfId="0" applyFont="1" applyBorder="1" applyAlignment="1">
      <alignment horizontal="center" vertical="center"/>
    </xf>
    <xf numFmtId="0" fontId="200" fillId="0" borderId="34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62" fillId="0" borderId="34" xfId="0" applyFont="1" applyBorder="1" applyAlignment="1">
      <alignment horizontal="center" vertical="center"/>
    </xf>
    <xf numFmtId="2" fontId="44" fillId="13" borderId="0" xfId="9" applyNumberFormat="1" applyFont="1" applyFill="1" applyAlignment="1">
      <alignment horizontal="center" vertical="center"/>
    </xf>
    <xf numFmtId="171" fontId="11" fillId="0" borderId="54" xfId="9" applyNumberFormat="1" applyFont="1" applyBorder="1" applyAlignment="1" applyProtection="1">
      <alignment horizontal="center" vertical="center"/>
      <protection locked="0"/>
    </xf>
    <xf numFmtId="171" fontId="11" fillId="0" borderId="20" xfId="9" applyNumberFormat="1" applyFont="1" applyBorder="1" applyAlignment="1" applyProtection="1">
      <alignment horizontal="center" vertical="center"/>
      <protection locked="0"/>
    </xf>
    <xf numFmtId="171" fontId="11" fillId="0" borderId="55" xfId="9" applyNumberFormat="1" applyFont="1" applyBorder="1" applyAlignment="1" applyProtection="1">
      <alignment horizontal="center" vertical="center"/>
      <protection locked="0"/>
    </xf>
    <xf numFmtId="171" fontId="11" fillId="0" borderId="56" xfId="9" applyNumberFormat="1" applyFont="1" applyBorder="1" applyAlignment="1" applyProtection="1">
      <alignment horizontal="center" vertical="center"/>
      <protection locked="0"/>
    </xf>
    <xf numFmtId="2" fontId="44" fillId="13" borderId="108" xfId="9" applyNumberFormat="1" applyFont="1" applyFill="1" applyBorder="1" applyAlignment="1">
      <alignment horizontal="center" vertical="center"/>
    </xf>
    <xf numFmtId="2" fontId="44" fillId="13" borderId="109" xfId="9" applyNumberFormat="1" applyFont="1" applyFill="1" applyBorder="1" applyAlignment="1">
      <alignment horizontal="center" vertical="center"/>
    </xf>
    <xf numFmtId="2" fontId="44" fillId="13" borderId="113" xfId="9" applyNumberFormat="1" applyFont="1" applyFill="1" applyBorder="1" applyAlignment="1">
      <alignment horizontal="center" vertical="center"/>
    </xf>
    <xf numFmtId="2" fontId="44" fillId="13" borderId="104" xfId="9" applyNumberFormat="1" applyFont="1" applyFill="1" applyBorder="1" applyAlignment="1">
      <alignment horizontal="center" vertical="center"/>
    </xf>
    <xf numFmtId="2" fontId="44" fillId="13" borderId="111" xfId="9" applyNumberFormat="1" applyFont="1" applyFill="1" applyBorder="1" applyAlignment="1">
      <alignment horizontal="center" vertical="center"/>
    </xf>
    <xf numFmtId="2" fontId="44" fillId="13" borderId="103" xfId="9" applyNumberFormat="1" applyFont="1" applyFill="1" applyBorder="1" applyAlignment="1">
      <alignment horizontal="center" vertical="center"/>
    </xf>
    <xf numFmtId="2" fontId="123" fillId="14" borderId="52" xfId="9" applyNumberFormat="1" applyFont="1" applyFill="1" applyBorder="1" applyAlignment="1">
      <alignment horizontal="left" vertical="center"/>
    </xf>
    <xf numFmtId="2" fontId="123" fillId="14" borderId="0" xfId="9" applyNumberFormat="1" applyFont="1" applyFill="1" applyAlignment="1">
      <alignment horizontal="left" vertical="center"/>
    </xf>
    <xf numFmtId="0" fontId="63" fillId="7" borderId="4" xfId="0" applyFont="1" applyFill="1" applyBorder="1" applyAlignment="1">
      <alignment horizontal="center" vertical="center"/>
    </xf>
    <xf numFmtId="2" fontId="123" fillId="26" borderId="52" xfId="9" applyNumberFormat="1" applyFont="1" applyFill="1" applyBorder="1" applyAlignment="1">
      <alignment horizontal="left" vertical="center"/>
    </xf>
    <xf numFmtId="2" fontId="123" fillId="26" borderId="0" xfId="9" applyNumberFormat="1" applyFont="1" applyFill="1" applyAlignment="1">
      <alignment horizontal="left" vertical="center"/>
    </xf>
    <xf numFmtId="2" fontId="44" fillId="9" borderId="108" xfId="9" applyNumberFormat="1" applyFont="1" applyFill="1" applyBorder="1" applyAlignment="1">
      <alignment horizontal="center" vertical="center"/>
    </xf>
    <xf numFmtId="2" fontId="44" fillId="9" borderId="109" xfId="9" applyNumberFormat="1" applyFont="1" applyFill="1" applyBorder="1" applyAlignment="1">
      <alignment horizontal="center" vertical="center"/>
    </xf>
    <xf numFmtId="2" fontId="44" fillId="9" borderId="113" xfId="9" applyNumberFormat="1" applyFont="1" applyFill="1" applyBorder="1" applyAlignment="1">
      <alignment horizontal="center" vertical="center"/>
    </xf>
    <xf numFmtId="2" fontId="44" fillId="9" borderId="104" xfId="9" applyNumberFormat="1" applyFont="1" applyFill="1" applyBorder="1" applyAlignment="1">
      <alignment horizontal="center" vertical="center"/>
    </xf>
    <xf numFmtId="2" fontId="44" fillId="9" borderId="111" xfId="9" applyNumberFormat="1" applyFont="1" applyFill="1" applyBorder="1" applyAlignment="1">
      <alignment horizontal="center" vertical="center"/>
    </xf>
    <xf numFmtId="2" fontId="44" fillId="9" borderId="103" xfId="9" applyNumberFormat="1" applyFont="1" applyFill="1" applyBorder="1" applyAlignment="1">
      <alignment horizontal="center" vertical="center"/>
    </xf>
    <xf numFmtId="0" fontId="65" fillId="0" borderId="5" xfId="3" applyFont="1" applyBorder="1" applyAlignment="1">
      <alignment horizontal="center" vertical="center"/>
    </xf>
    <xf numFmtId="0" fontId="37" fillId="7" borderId="24" xfId="0" applyFont="1" applyFill="1" applyBorder="1" applyAlignment="1">
      <alignment horizontal="center" vertical="center"/>
    </xf>
    <xf numFmtId="176" fontId="12" fillId="0" borderId="36" xfId="0" applyNumberFormat="1" applyFont="1" applyBorder="1" applyAlignment="1">
      <alignment horizontal="right"/>
    </xf>
    <xf numFmtId="0" fontId="39" fillId="7" borderId="25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left" vertical="center"/>
    </xf>
    <xf numFmtId="0" fontId="37" fillId="7" borderId="62" xfId="0" applyFont="1" applyFill="1" applyBorder="1" applyAlignment="1">
      <alignment horizontal="center" vertical="center"/>
    </xf>
    <xf numFmtId="0" fontId="39" fillId="7" borderId="63" xfId="0" applyFont="1" applyFill="1" applyBorder="1" applyAlignment="1">
      <alignment horizontal="center" vertical="center"/>
    </xf>
    <xf numFmtId="0" fontId="151" fillId="26" borderId="0" xfId="2" applyFont="1" applyFill="1" applyAlignment="1">
      <alignment horizontal="left" vertical="center"/>
    </xf>
    <xf numFmtId="0" fontId="124" fillId="23" borderId="52" xfId="2" applyFont="1" applyFill="1" applyBorder="1" applyAlignment="1">
      <alignment horizontal="center"/>
    </xf>
    <xf numFmtId="0" fontId="124" fillId="23" borderId="0" xfId="2" applyFont="1" applyFill="1" applyAlignment="1">
      <alignment horizontal="center"/>
    </xf>
    <xf numFmtId="0" fontId="4" fillId="0" borderId="127" xfId="15" applyBorder="1" applyAlignment="1">
      <alignment horizontal="center" vertical="center"/>
    </xf>
    <xf numFmtId="0" fontId="4" fillId="0" borderId="65" xfId="15" applyBorder="1" applyAlignment="1">
      <alignment horizontal="center" vertical="center"/>
    </xf>
    <xf numFmtId="0" fontId="4" fillId="0" borderId="127" xfId="15" applyBorder="1" applyAlignment="1">
      <alignment horizontal="center" vertical="center" wrapText="1"/>
    </xf>
    <xf numFmtId="0" fontId="4" fillId="0" borderId="65" xfId="15" applyBorder="1" applyAlignment="1">
      <alignment horizontal="center" vertical="center" wrapText="1"/>
    </xf>
    <xf numFmtId="0" fontId="4" fillId="0" borderId="0" xfId="15" applyAlignment="1">
      <alignment horizontal="center" vertical="center"/>
    </xf>
    <xf numFmtId="0" fontId="16" fillId="7" borderId="62" xfId="0" applyFont="1" applyFill="1" applyBorder="1" applyAlignment="1">
      <alignment horizontal="center" vertical="center"/>
    </xf>
    <xf numFmtId="0" fontId="17" fillId="7" borderId="63" xfId="0" applyFont="1" applyFill="1" applyBorder="1" applyAlignment="1">
      <alignment horizontal="left" vertical="center"/>
    </xf>
    <xf numFmtId="0" fontId="90" fillId="9" borderId="137" xfId="15" applyFont="1" applyFill="1" applyBorder="1" applyAlignment="1">
      <alignment horizontal="center" vertical="center"/>
    </xf>
    <xf numFmtId="0" fontId="90" fillId="9" borderId="138" xfId="15" applyFont="1" applyFill="1" applyBorder="1" applyAlignment="1">
      <alignment horizontal="center" vertical="center"/>
    </xf>
    <xf numFmtId="0" fontId="44" fillId="0" borderId="139" xfId="15" applyFont="1" applyBorder="1" applyAlignment="1">
      <alignment horizontal="center" vertical="top" wrapText="1"/>
    </xf>
    <xf numFmtId="0" fontId="44" fillId="0" borderId="137" xfId="15" applyFont="1" applyBorder="1" applyAlignment="1">
      <alignment horizontal="center" vertical="top" wrapText="1"/>
    </xf>
    <xf numFmtId="0" fontId="44" fillId="0" borderId="138" xfId="15" applyFont="1" applyBorder="1" applyAlignment="1">
      <alignment horizontal="center" vertical="top" wrapText="1"/>
    </xf>
    <xf numFmtId="0" fontId="61" fillId="0" borderId="0" xfId="15" applyFont="1" applyAlignment="1">
      <alignment horizontal="center" vertical="center"/>
    </xf>
    <xf numFmtId="0" fontId="4" fillId="0" borderId="0" xfId="15" applyAlignment="1">
      <alignment horizontal="left" vertical="center"/>
    </xf>
    <xf numFmtId="0" fontId="17" fillId="7" borderId="5" xfId="0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65" fillId="0" borderId="5" xfId="3" applyFont="1" applyBorder="1" applyAlignment="1">
      <alignment horizontal="left" vertical="center"/>
    </xf>
    <xf numFmtId="0" fontId="17" fillId="7" borderId="63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/>
    </xf>
    <xf numFmtId="0" fontId="20" fillId="26" borderId="0" xfId="3" applyFont="1" applyFill="1" applyAlignment="1">
      <alignment horizontal="left" vertical="center"/>
    </xf>
    <xf numFmtId="185" fontId="4" fillId="0" borderId="92" xfId="2" applyNumberFormat="1" applyBorder="1" applyAlignment="1">
      <alignment horizontal="left" vertical="center"/>
    </xf>
    <xf numFmtId="185" fontId="4" fillId="0" borderId="93" xfId="2" applyNumberFormat="1" applyBorder="1" applyAlignment="1">
      <alignment horizontal="left" vertical="center"/>
    </xf>
    <xf numFmtId="0" fontId="101" fillId="0" borderId="4" xfId="2" applyFont="1" applyBorder="1" applyAlignment="1" applyProtection="1">
      <alignment horizontal="center" vertical="center"/>
      <protection locked="0"/>
    </xf>
    <xf numFmtId="0" fontId="7" fillId="0" borderId="5" xfId="3" applyFont="1" applyBorder="1" applyAlignment="1" applyProtection="1">
      <alignment horizontal="center" vertical="center"/>
      <protection locked="0"/>
    </xf>
    <xf numFmtId="0" fontId="120" fillId="0" borderId="0" xfId="0" applyFont="1" applyAlignment="1" applyProtection="1">
      <alignment horizontal="center" vertical="center"/>
      <protection locked="0"/>
    </xf>
    <xf numFmtId="0" fontId="24" fillId="5" borderId="0" xfId="0" applyFont="1" applyFill="1"/>
  </cellXfs>
  <cellStyles count="24">
    <cellStyle name="Comma_Sheet1" xfId="8" xr:uid="{00000000-0005-0000-0000-000000000000}"/>
    <cellStyle name="Hyperlink" xfId="20" builtinId="8"/>
    <cellStyle name="Hyperlink 2" xfId="21" xr:uid="{A1968233-8B99-4B18-976A-357BBB33D85E}"/>
    <cellStyle name="Komma" xfId="22" builtinId="3"/>
    <cellStyle name="Komma 3" xfId="6" xr:uid="{00000000-0005-0000-0000-000002000000}"/>
    <cellStyle name="Normaal 2" xfId="10" xr:uid="{00000000-0005-0000-0000-000003000000}"/>
    <cellStyle name="Normal_Boekwerk excel 2003 gevorderden nieuw_Frank" xfId="3" xr:uid="{00000000-0005-0000-0000-000004000000}"/>
    <cellStyle name="Normal_Sheet1" xfId="7" xr:uid="{00000000-0005-0000-0000-000005000000}"/>
    <cellStyle name="Procent" xfId="1" builtinId="5"/>
    <cellStyle name="Procent 3" xfId="11" xr:uid="{00000000-0005-0000-0000-000007000000}"/>
    <cellStyle name="Standaard" xfId="0" builtinId="0"/>
    <cellStyle name="Standaard 2" xfId="2" xr:uid="{00000000-0005-0000-0000-000009000000}"/>
    <cellStyle name="Standaard 3" xfId="18" xr:uid="{00000000-0005-0000-0000-00000A000000}"/>
    <cellStyle name="Standaard 4" xfId="13" xr:uid="{00000000-0005-0000-0000-00000B000000}"/>
    <cellStyle name="Standaard 5" xfId="19" xr:uid="{00000000-0005-0000-0000-00000C000000}"/>
    <cellStyle name="Standaard_Formulieren knoppen 2" xfId="15" xr:uid="{00000000-0005-0000-0000-00000D000000}"/>
    <cellStyle name="Standaard_Opdr. 2 Draaitabellen 2" xfId="17" xr:uid="{00000000-0005-0000-0000-00000E000000}"/>
    <cellStyle name="Standaard_Opdr. 2 Urenoptelling 2" xfId="4" xr:uid="{00000000-0005-0000-0000-00000F000000}"/>
    <cellStyle name="Standaard_Opdr. 3 uitgebreide urenberekening" xfId="9" xr:uid="{00000000-0005-0000-0000-000010000000}"/>
    <cellStyle name="Standaard_Valideren" xfId="23" xr:uid="{0E7BB551-DC09-430B-9450-35D3298AA100}"/>
    <cellStyle name="Standaard_Verticaal Zoeken op naam" xfId="12" xr:uid="{00000000-0005-0000-0000-000011000000}"/>
    <cellStyle name="Valuta" xfId="14" builtinId="4"/>
    <cellStyle name="Valuta 2" xfId="5" xr:uid="{00000000-0005-0000-0000-000013000000}"/>
    <cellStyle name="Valuta_Opdr. 2 Draaitabellen 2" xfId="16" xr:uid="{00000000-0005-0000-0000-000014000000}"/>
  </cellStyles>
  <dxfs count="238">
    <dxf>
      <font>
        <color rgb="FF9C0006"/>
      </font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theme="4"/>
      </font>
      <fill>
        <patternFill patternType="none">
          <bgColor auto="1"/>
        </patternFill>
      </fill>
    </dxf>
    <dxf>
      <font>
        <color rgb="FFFFC00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92D050"/>
      </font>
    </dxf>
    <dxf>
      <font>
        <color rgb="FFFFC000"/>
      </font>
    </dxf>
    <dxf>
      <font>
        <color rgb="FF00B0F0"/>
      </font>
    </dxf>
    <dxf>
      <font>
        <b/>
        <i val="0"/>
        <color rgb="FF00B050"/>
      </font>
    </dxf>
    <dxf>
      <font>
        <color rgb="FFFFC000"/>
      </font>
    </dxf>
    <dxf>
      <font>
        <color rgb="FF00B0F0"/>
      </font>
    </dxf>
    <dxf>
      <font>
        <b/>
        <i val="0"/>
        <color rgb="FF00B050"/>
      </font>
    </dxf>
    <dxf>
      <font>
        <color rgb="FFFFC000"/>
      </font>
    </dxf>
    <dxf>
      <font>
        <color rgb="FF00B0F0"/>
      </font>
    </dxf>
    <dxf>
      <font>
        <b/>
        <i val="0"/>
        <color rgb="FF00B050"/>
      </font>
    </dxf>
    <dxf>
      <font>
        <color rgb="FFFFC000"/>
      </font>
    </dxf>
    <dxf>
      <font>
        <color rgb="FF00B0F0"/>
      </font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 &quot;€&quot;\ * #,##0.00_ ;_ &quot;€&quot;\ * \-#,##0.00_ ;_ &quot;€&quot;\ * &quot;-&quot;??_ ;_ @_ "/>
    </dxf>
    <dxf>
      <alignment horizontal="right" readingOrder="0"/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10"/>
        <name val="Arial"/>
        <family val="2"/>
        <scheme val="none"/>
      </font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7" formatCode="0.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83" formatCode="_-&quot;€&quot;\ * #,##0_-;_-&quot;€&quot;\ * #,##0\-;_-&quot;€&quot;\ * &quot;-&quot;??_-;_-@_-"/>
    </dxf>
    <dxf>
      <numFmt numFmtId="183" formatCode="_-&quot;€&quot;\ * #,##0_-;_-&quot;€&quot;\ * #,##0\-;_-&quot;€&quot;\ 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18"/>
        <name val="Arial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5"/>
        <name val="Arial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Helv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</dxf>
    <dxf>
      <font>
        <sz val="12"/>
      </font>
    </dxf>
    <dxf>
      <alignment horizontal="center" readingOrder="0"/>
    </dxf>
    <dxf>
      <alignment horizontal="right" readingOrder="0"/>
    </dxf>
    <dxf>
      <numFmt numFmtId="34" formatCode="_ &quot;€&quot;\ * #,##0.00_ ;_ &quot;€&quot;\ * \-#,##0.00_ ;_ &quot;€&quot;\ * &quot;-&quot;??_ ;_ @_ "/>
    </dxf>
    <dxf>
      <font>
        <sz val="12"/>
      </font>
    </dxf>
    <dxf>
      <fill>
        <patternFill patternType="solid">
          <bgColor theme="5" tint="0.79998168889431442"/>
        </patternFill>
      </fill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alignment horizontal="right" readingOrder="0"/>
    </dxf>
    <dxf>
      <numFmt numFmtId="34" formatCode="_ &quot;€&quot;\ * #,##0.00_ ;_ &quot;€&quot;\ * \-#,##0.00_ ;_ &quot;€&quot;\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81" formatCode="_ [$€-413]\ * #,##0.00_ ;_ [$€-413]\ * \-#,##0.00_ ;_ [$€-413]\ * &quot;-&quot;??_ ;_ @_ "/>
    </dxf>
    <dxf>
      <numFmt numFmtId="34" formatCode="_ &quot;€&quot;\ * #,##0.00_ ;_ &quot;€&quot;\ * \-#,##0.00_ ;_ &quot;€&quot;\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font>
        <color theme="0"/>
      </font>
    </dxf>
    <dxf>
      <fill>
        <patternFill>
          <bgColor rgb="FF002060"/>
        </patternFill>
      </fill>
    </dxf>
    <dxf>
      <fill>
        <patternFill patternType="solid">
          <bgColor theme="0" tint="-0.14999847407452621"/>
        </patternFill>
      </fill>
    </dxf>
    <dxf>
      <alignment horizontal="general" vertical="bottom" textRotation="0" wrapText="0" indent="0" justifyLastLine="0" shrinkToFit="0" readingOrder="0"/>
    </dxf>
    <dxf>
      <numFmt numFmtId="0" formatCode="General"/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hair">
          <color auto="1"/>
        </horizontal>
      </border>
    </dxf>
    <dxf>
      <numFmt numFmtId="0" formatCode="General"/>
    </dxf>
    <dxf>
      <numFmt numFmtId="184" formatCode="&quot;€&quot;\ #,##0.00"/>
    </dxf>
    <dxf>
      <numFmt numFmtId="184" formatCode="&quot;€&quot;\ #,##0.00"/>
    </dxf>
    <dxf>
      <numFmt numFmtId="184" formatCode="&quot;€&quot;\ #,##0.00"/>
    </dxf>
    <dxf>
      <numFmt numFmtId="184" formatCode="&quot;€&quot;\ #,##0.00"/>
    </dxf>
    <dxf>
      <numFmt numFmtId="184" formatCode="&quot;€&quot;\ #,##0.0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4" formatCode="_ &quot;€&quot;\ * #,##0.00_ ;_ &quot;€&quot;\ * \-#,##0.00_ ;_ &quot;€&quot;\ * &quot;-&quot;??_ ;_ @_ 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 &quot;€&quot;\ * #,##0.00_ ;_ &quot;€&quot;\ * \-#,##0.00_ ;_ &quot;€&quot;\ * &quot;-&quot;??_ ;_ @_ "/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dd/mm/yyyy"/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border diagonalUp="0" diagonalDown="0">
        <left/>
        <right/>
        <top style="hair">
          <color theme="1"/>
        </top>
        <bottom style="hair">
          <color theme="1"/>
        </bottom>
        <vertical/>
        <horizontal style="hair">
          <color theme="1"/>
        </horizontal>
      </border>
    </dxf>
    <dxf>
      <border outline="0">
        <left style="thin">
          <color rgb="FF000000"/>
        </left>
        <right style="thin">
          <color rgb="FF000000"/>
        </right>
        <top style="medium">
          <color rgb="FF000000"/>
        </top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1"/>
          <bgColor theme="1"/>
        </patternFill>
      </fill>
    </dxf>
    <dxf>
      <numFmt numFmtId="0" formatCode="General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 &quot;€&quot;\ * #,##0.00_ ;_ &quot;€&quot;\ * \-#,##0.00_ ;_ &quot;€&quot;\ * &quot;-&quot;??_ ;_ @_ 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170" formatCode="dd/mm/yyyy"/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 style="thin">
          <color theme="1"/>
        </left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fill>
        <patternFill patternType="solid">
          <fgColor theme="0" tint="-0.14999847407452621"/>
          <bgColor theme="0" tint="-0.14999847407452621"/>
        </patternFill>
      </fill>
      <border diagonalUp="0" diagonalDown="0" outline="0">
        <left/>
        <right/>
        <top style="thin">
          <color theme="1"/>
        </top>
        <bottom/>
      </border>
    </dxf>
    <dxf>
      <border outline="0">
        <left style="thin">
          <color theme="1"/>
        </left>
        <right style="thin">
          <color theme="1"/>
        </right>
        <top style="medium">
          <color theme="1"/>
        </top>
        <bottom style="medium">
          <color theme="1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theme="1"/>
          <bgColor theme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</dxfs>
  <tableStyles count="0" defaultTableStyle="TableStyleMedium2" defaultPivotStyle="PivotStyleLight16"/>
  <colors>
    <mruColors>
      <color rgb="FFFFFF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13.xml"/><Relationship Id="rId55" Type="http://schemas.openxmlformats.org/officeDocument/2006/relationships/pivotCacheDefinition" Target="pivotCache/pivotCacheDefinition4.xml"/><Relationship Id="rId63" Type="http://schemas.microsoft.com/office/2007/relationships/slicerCache" Target="slicerCaches/slicerCache1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3" Type="http://schemas.openxmlformats.org/officeDocument/2006/relationships/pivotCacheDefinition" Target="pivotCache/pivotCacheDefinition2.xml"/><Relationship Id="rId58" Type="http://schemas.openxmlformats.org/officeDocument/2006/relationships/pivotCacheDefinition" Target="pivotCache/pivotCacheDefinition7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2.xml"/><Relationship Id="rId57" Type="http://schemas.openxmlformats.org/officeDocument/2006/relationships/pivotCacheDefinition" Target="pivotCache/pivotCacheDefinition6.xml"/><Relationship Id="rId61" Type="http://schemas.openxmlformats.org/officeDocument/2006/relationships/pivotCacheDefinition" Target="pivotCache/pivotCacheDefinition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pivotCacheDefinition" Target="pivotCache/pivotCacheDefinition1.xml"/><Relationship Id="rId60" Type="http://schemas.openxmlformats.org/officeDocument/2006/relationships/pivotCacheDefinition" Target="pivotCache/pivotCacheDefinition9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56" Type="http://schemas.openxmlformats.org/officeDocument/2006/relationships/pivotCacheDefinition" Target="pivotCache/pivotCacheDefinition5.xml"/><Relationship Id="rId64" Type="http://schemas.microsoft.com/office/2007/relationships/slicerCache" Target="slicerCaches/slicerCache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59" Type="http://schemas.openxmlformats.org/officeDocument/2006/relationships/pivotCacheDefinition" Target="pivotCache/pivotCacheDefinition8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54" Type="http://schemas.openxmlformats.org/officeDocument/2006/relationships/pivotCacheDefinition" Target="pivotCache/pivotCacheDefinition3.xml"/><Relationship Id="rId62" Type="http://schemas.openxmlformats.org/officeDocument/2006/relationships/pivotCacheDefinition" Target="pivotCache/pivotCacheDefinition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 Werkboek Excel gevorderd deel 2 2.xlsx]19. Omzetten Vergelijken!Draaitabel1</c:name>
    <c:fmtId val="17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'19. Omzetten Vergelijken'!$I$17:$I$18</c:f>
              <c:strCache>
                <c:ptCount val="1"/>
                <c:pt idx="0">
                  <c:v>TV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'19. Omzetten Vergelijken'!$G$19:$H$31</c:f>
              <c:multiLvlStrCache>
                <c:ptCount val="10"/>
                <c:lvl>
                  <c:pt idx="0">
                    <c:v>Assen</c:v>
                  </c:pt>
                  <c:pt idx="1">
                    <c:v>Eindhoven</c:v>
                  </c:pt>
                  <c:pt idx="2">
                    <c:v>Maastricht</c:v>
                  </c:pt>
                  <c:pt idx="3">
                    <c:v>Utrecht</c:v>
                  </c:pt>
                  <c:pt idx="4">
                    <c:v>Weert</c:v>
                  </c:pt>
                  <c:pt idx="5">
                    <c:v>Assen</c:v>
                  </c:pt>
                  <c:pt idx="6">
                    <c:v>Eindhoven</c:v>
                  </c:pt>
                  <c:pt idx="7">
                    <c:v>Maastricht</c:v>
                  </c:pt>
                  <c:pt idx="8">
                    <c:v>Utrecht</c:v>
                  </c:pt>
                  <c:pt idx="9">
                    <c:v>Weert</c:v>
                  </c:pt>
                </c:lvl>
                <c:lvl>
                  <c:pt idx="0">
                    <c:v>Peter</c:v>
                  </c:pt>
                  <c:pt idx="5">
                    <c:v>Rob</c:v>
                  </c:pt>
                </c:lvl>
              </c:multiLvlStrCache>
            </c:multiLvlStrRef>
          </c:cat>
          <c:val>
            <c:numRef>
              <c:f>'19. Omzetten Vergelijken'!$I$19:$I$31</c:f>
              <c:numCache>
                <c:formatCode>General</c:formatCode>
                <c:ptCount val="10"/>
                <c:pt idx="0">
                  <c:v>131500</c:v>
                </c:pt>
                <c:pt idx="1">
                  <c:v>84250</c:v>
                </c:pt>
                <c:pt idx="2">
                  <c:v>226000</c:v>
                </c:pt>
                <c:pt idx="3">
                  <c:v>37000</c:v>
                </c:pt>
                <c:pt idx="4">
                  <c:v>178750</c:v>
                </c:pt>
                <c:pt idx="5">
                  <c:v>232750</c:v>
                </c:pt>
                <c:pt idx="6">
                  <c:v>185500</c:v>
                </c:pt>
                <c:pt idx="7">
                  <c:v>91000</c:v>
                </c:pt>
                <c:pt idx="8">
                  <c:v>138250</c:v>
                </c:pt>
                <c:pt idx="9">
                  <c:v>43750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B-4449-9CE1-8392F7C23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903640"/>
        <c:axId val="546902464"/>
      </c:barChart>
      <c:catAx>
        <c:axId val="54690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46902464"/>
        <c:crosses val="autoZero"/>
        <c:auto val="1"/>
        <c:lblAlgn val="ctr"/>
        <c:lblOffset val="100"/>
        <c:noMultiLvlLbl val="0"/>
      </c:catAx>
      <c:valAx>
        <c:axId val="54690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46903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 Werkboek Excel gevorderd deel 2 2.xlsx]19. Omzetten Vergelijken!Draaitabel3</c:name>
    <c:fmtId val="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'19. Omzetten Vergelijken'!$N$17:$N$18</c:f>
              <c:strCache>
                <c:ptCount val="1"/>
                <c:pt idx="0">
                  <c:v>TV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'19. Omzetten Vergelijken'!$L$19:$M$31</c:f>
              <c:multiLvlStrCache>
                <c:ptCount val="10"/>
                <c:lvl>
                  <c:pt idx="0">
                    <c:v>Assen</c:v>
                  </c:pt>
                  <c:pt idx="1">
                    <c:v>Eindhoven</c:v>
                  </c:pt>
                  <c:pt idx="2">
                    <c:v>Maastricht</c:v>
                  </c:pt>
                  <c:pt idx="3">
                    <c:v>Utrecht</c:v>
                  </c:pt>
                  <c:pt idx="4">
                    <c:v>Weert</c:v>
                  </c:pt>
                  <c:pt idx="5">
                    <c:v>Assen</c:v>
                  </c:pt>
                  <c:pt idx="6">
                    <c:v>Eindhoven</c:v>
                  </c:pt>
                  <c:pt idx="7">
                    <c:v>Maastricht</c:v>
                  </c:pt>
                  <c:pt idx="8">
                    <c:v>Utrecht</c:v>
                  </c:pt>
                  <c:pt idx="9">
                    <c:v>Weert</c:v>
                  </c:pt>
                </c:lvl>
                <c:lvl>
                  <c:pt idx="0">
                    <c:v>Peter</c:v>
                  </c:pt>
                  <c:pt idx="5">
                    <c:v>Rob</c:v>
                  </c:pt>
                </c:lvl>
              </c:multiLvlStrCache>
            </c:multiLvlStrRef>
          </c:cat>
          <c:val>
            <c:numRef>
              <c:f>'19. Omzetten Vergelijken'!$N$19:$N$31</c:f>
              <c:numCache>
                <c:formatCode>General</c:formatCode>
                <c:ptCount val="10"/>
                <c:pt idx="0">
                  <c:v>131500</c:v>
                </c:pt>
                <c:pt idx="1">
                  <c:v>84250</c:v>
                </c:pt>
                <c:pt idx="2">
                  <c:v>226000</c:v>
                </c:pt>
                <c:pt idx="3">
                  <c:v>37000</c:v>
                </c:pt>
                <c:pt idx="4">
                  <c:v>178750</c:v>
                </c:pt>
                <c:pt idx="5">
                  <c:v>232750</c:v>
                </c:pt>
                <c:pt idx="6">
                  <c:v>185500</c:v>
                </c:pt>
                <c:pt idx="7">
                  <c:v>91000</c:v>
                </c:pt>
                <c:pt idx="8">
                  <c:v>138250</c:v>
                </c:pt>
                <c:pt idx="9">
                  <c:v>43750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2-455D-BC98-107D7A702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908736"/>
        <c:axId val="546905992"/>
      </c:barChart>
      <c:catAx>
        <c:axId val="5469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46905992"/>
        <c:crosses val="autoZero"/>
        <c:auto val="1"/>
        <c:lblAlgn val="ctr"/>
        <c:lblOffset val="100"/>
        <c:noMultiLvlLbl val="0"/>
      </c:catAx>
      <c:valAx>
        <c:axId val="54690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4690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 Werkboek Excel gevorderd deel 2 2.xlsx]23. Draaigrafiek maken!Draaitabel1</c:name>
    <c:fmtId val="5"/>
  </c:pivotSource>
  <c:chart>
    <c:autoTitleDeleted val="0"/>
    <c:pivotFmts>
      <c:pivotFmt>
        <c:idx val="0"/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</c:pivotFmt>
      <c:pivotFmt>
        <c:idx val="12"/>
      </c:pivotFmt>
      <c:pivotFmt>
        <c:idx val="13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25400" cap="flat" cmpd="sng" algn="ctr">
            <a:solidFill>
              <a:schemeClr val="accent1"/>
            </a:solidFill>
            <a:miter lim="800000"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'23. Draaigrafiek maken'!$B$16:$B$17</c:f>
              <c:strCache>
                <c:ptCount val="1"/>
                <c:pt idx="0">
                  <c:v>Dranken</c:v>
                </c:pt>
              </c:strCache>
            </c:strRef>
          </c:tx>
          <c:spPr>
            <a:noFill/>
            <a:ln w="25400" cap="flat" cmpd="sng" algn="ctr">
              <a:solidFill>
                <a:schemeClr val="accent1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'23. Draaigrafiek maken'!$A$18:$A$24</c:f>
              <c:strCache>
                <c:ptCount val="6"/>
                <c:pt idx="0">
                  <c:v>Fluitsma</c:v>
                </c:pt>
                <c:pt idx="1">
                  <c:v>Kerkhofs</c:v>
                </c:pt>
                <c:pt idx="2">
                  <c:v>Pietersen</c:v>
                </c:pt>
                <c:pt idx="3">
                  <c:v>Klaassen</c:v>
                </c:pt>
                <c:pt idx="4">
                  <c:v>Nienhuis</c:v>
                </c:pt>
                <c:pt idx="5">
                  <c:v>Verberne</c:v>
                </c:pt>
              </c:strCache>
            </c:strRef>
          </c:cat>
          <c:val>
            <c:numRef>
              <c:f>'23. Draaigrafiek maken'!$B$18:$B$24</c:f>
              <c:numCache>
                <c:formatCode>_ [$€-413]\ * #,##0.00_ ;_ [$€-413]\ * \-#,##0.00_ ;_ [$€-413]\ * "-"??_ ;_ @_ </c:formatCode>
                <c:ptCount val="6"/>
                <c:pt idx="0">
                  <c:v>500</c:v>
                </c:pt>
                <c:pt idx="1">
                  <c:v>2681</c:v>
                </c:pt>
                <c:pt idx="2">
                  <c:v>2848.1666666666665</c:v>
                </c:pt>
                <c:pt idx="3">
                  <c:v>3391.3333333333335</c:v>
                </c:pt>
                <c:pt idx="5">
                  <c:v>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9-455E-A483-A07A822CFD6E}"/>
            </c:ext>
          </c:extLst>
        </c:ser>
        <c:ser>
          <c:idx val="1"/>
          <c:order val="1"/>
          <c:tx>
            <c:strRef>
              <c:f>'23. Draaigrafiek maken'!$C$16:$C$17</c:f>
              <c:strCache>
                <c:ptCount val="1"/>
                <c:pt idx="0">
                  <c:v>Vlees</c:v>
                </c:pt>
              </c:strCache>
            </c:strRef>
          </c:tx>
          <c:spPr>
            <a:noFill/>
            <a:ln w="25400" cap="flat" cmpd="sng" algn="ctr">
              <a:solidFill>
                <a:schemeClr val="accent2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'23. Draaigrafiek maken'!$A$18:$A$24</c:f>
              <c:strCache>
                <c:ptCount val="6"/>
                <c:pt idx="0">
                  <c:v>Fluitsma</c:v>
                </c:pt>
                <c:pt idx="1">
                  <c:v>Kerkhofs</c:v>
                </c:pt>
                <c:pt idx="2">
                  <c:v>Pietersen</c:v>
                </c:pt>
                <c:pt idx="3">
                  <c:v>Klaassen</c:v>
                </c:pt>
                <c:pt idx="4">
                  <c:v>Nienhuis</c:v>
                </c:pt>
                <c:pt idx="5">
                  <c:v>Verberne</c:v>
                </c:pt>
              </c:strCache>
            </c:strRef>
          </c:cat>
          <c:val>
            <c:numRef>
              <c:f>'23. Draaigrafiek maken'!$C$18:$C$24</c:f>
              <c:numCache>
                <c:formatCode>_ [$€-413]\ * #,##0.00_ ;_ [$€-413]\ * \-#,##0.00_ ;_ [$€-413]\ * "-"??_ ;_ @_ </c:formatCode>
                <c:ptCount val="6"/>
                <c:pt idx="0">
                  <c:v>500</c:v>
                </c:pt>
                <c:pt idx="1">
                  <c:v>4481.916666666667</c:v>
                </c:pt>
                <c:pt idx="2">
                  <c:v>5173.833333333333</c:v>
                </c:pt>
                <c:pt idx="3">
                  <c:v>5340.545454545455</c:v>
                </c:pt>
                <c:pt idx="4">
                  <c:v>5341</c:v>
                </c:pt>
                <c:pt idx="5">
                  <c:v>3590.3333333333335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8-40A4-8E19-79E5CE891A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35"/>
        <c:axId val="428025664"/>
        <c:axId val="428034680"/>
      </c:barChart>
      <c:catAx>
        <c:axId val="4280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28034680"/>
        <c:crosses val="autoZero"/>
        <c:auto val="1"/>
        <c:lblAlgn val="ctr"/>
        <c:lblOffset val="100"/>
        <c:noMultiLvlLbl val="0"/>
      </c:catAx>
      <c:valAx>
        <c:axId val="428034680"/>
        <c:scaling>
          <c:orientation val="minMax"/>
        </c:scaling>
        <c:delete val="0"/>
        <c:axPos val="l"/>
        <c:numFmt formatCode="_ [$€-413]\ * #,##0.00_ ;_ [$€-413]\ * \-#,##0.00_ ;_ [$€-413]\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2802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[2. Werkboek Excel gevorderd deel 2 2.xlsx]24. Draaigrafiek vernieuwen!Draaitabel1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Overzicht inschrijfomzet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'24. Draaigrafiek vernieuwen'!$C$14:$C$15</c:f>
              <c:strCache>
                <c:ptCount val="1"/>
                <c:pt idx="0">
                  <c:v>JUNIOR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'24. Draaigrafiek vernieuwen'!$B$16:$B$19</c:f>
              <c:strCache>
                <c:ptCount val="3"/>
                <c:pt idx="0">
                  <c:v>Amsterdam</c:v>
                </c:pt>
                <c:pt idx="1">
                  <c:v>Gouda</c:v>
                </c:pt>
                <c:pt idx="2">
                  <c:v>Rotterdam</c:v>
                </c:pt>
              </c:strCache>
            </c:strRef>
          </c:cat>
          <c:val>
            <c:numRef>
              <c:f>'24. Draaigrafiek vernieuwen'!$C$16:$C$19</c:f>
              <c:numCache>
                <c:formatCode>_("€"* #,##0.00_);_("€"* \(#,##0.00\);_("€"* "-"??_);_(@_)</c:formatCode>
                <c:ptCount val="3"/>
                <c:pt idx="0">
                  <c:v>150</c:v>
                </c:pt>
                <c:pt idx="1">
                  <c:v>170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C-4203-A238-D0F6EB68EC74}"/>
            </c:ext>
          </c:extLst>
        </c:ser>
        <c:ser>
          <c:idx val="1"/>
          <c:order val="1"/>
          <c:tx>
            <c:strRef>
              <c:f>'24. Draaigrafiek vernieuwen'!$D$14:$D$15</c:f>
              <c:strCache>
                <c:ptCount val="1"/>
                <c:pt idx="0">
                  <c:v>PUPIL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'24. Draaigrafiek vernieuwen'!$B$16:$B$19</c:f>
              <c:strCache>
                <c:ptCount val="3"/>
                <c:pt idx="0">
                  <c:v>Amsterdam</c:v>
                </c:pt>
                <c:pt idx="1">
                  <c:v>Gouda</c:v>
                </c:pt>
                <c:pt idx="2">
                  <c:v>Rotterdam</c:v>
                </c:pt>
              </c:strCache>
            </c:strRef>
          </c:cat>
          <c:val>
            <c:numRef>
              <c:f>'24. Draaigrafiek vernieuwen'!$D$16:$D$19</c:f>
              <c:numCache>
                <c:formatCode>_("€"* #,##0.00_);_("€"* \(#,##0.00\);_("€"* "-"??_);_(@_)</c:formatCode>
                <c:ptCount val="3"/>
                <c:pt idx="0">
                  <c:v>225</c:v>
                </c:pt>
                <c:pt idx="1">
                  <c:v>350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4C-4203-A238-D0F6EB68EC74}"/>
            </c:ext>
          </c:extLst>
        </c:ser>
        <c:ser>
          <c:idx val="2"/>
          <c:order val="2"/>
          <c:tx>
            <c:strRef>
              <c:f>'24. Draaigrafiek vernieuwen'!$E$14:$E$15</c:f>
              <c:strCache>
                <c:ptCount val="1"/>
                <c:pt idx="0">
                  <c:v>SENIOR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'24. Draaigrafiek vernieuwen'!$B$16:$B$19</c:f>
              <c:strCache>
                <c:ptCount val="3"/>
                <c:pt idx="0">
                  <c:v>Amsterdam</c:v>
                </c:pt>
                <c:pt idx="1">
                  <c:v>Gouda</c:v>
                </c:pt>
                <c:pt idx="2">
                  <c:v>Rotterdam</c:v>
                </c:pt>
              </c:strCache>
            </c:strRef>
          </c:cat>
          <c:val>
            <c:numRef>
              <c:f>'24. Draaigrafiek vernieuwen'!$E$16:$E$19</c:f>
              <c:numCache>
                <c:formatCode>_("€"* #,##0.00_);_("€"* \(#,##0.00\);_("€"* "-"??_);_(@_)</c:formatCode>
                <c:ptCount val="3"/>
                <c:pt idx="0">
                  <c:v>700</c:v>
                </c:pt>
                <c:pt idx="1">
                  <c:v>500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4C-4203-A238-D0F6EB68E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029584"/>
        <c:axId val="428026056"/>
      </c:barChart>
      <c:catAx>
        <c:axId val="42802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28026056"/>
        <c:crosses val="autoZero"/>
        <c:auto val="1"/>
        <c:lblAlgn val="ctr"/>
        <c:lblOffset val="100"/>
        <c:noMultiLvlLbl val="0"/>
      </c:catAx>
      <c:valAx>
        <c:axId val="4280260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Inschrijfgeld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(&quot;€&quot;* #,##0.00_);_(&quot;€&quot;* \(#,##0.00\);_(&quot;€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280295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35000"/>
          <a:lumOff val="6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/>
    <cs:fontRef idx="minor">
      <a:schemeClr val="dk1"/>
    </cs:fontRef>
    <cs:spPr>
      <a:noFill/>
      <a:ln w="25400" cap="flat" cmpd="sng" algn="ctr">
        <a:solidFill>
          <a:schemeClr val="phClr"/>
        </a:solidFill>
        <a:miter lim="800000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19050" cap="flat" cmpd="sng" algn="ctr">
        <a:solidFill>
          <a:schemeClr val="phClr"/>
        </a:solidFill>
        <a:miter lim="800000"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1"/>
    <cs:effectRef idx="0"/>
    <cs:fontRef idx="minor">
      <a:schemeClr val="tx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4" dropStyle="combo" dx="16" fmlaRange="$O$19:$O$21" sel="2" val="0"/>
</file>

<file path=xl/ctrlProps/ctrlProp10.xml><?xml version="1.0" encoding="utf-8"?>
<formControlPr xmlns="http://schemas.microsoft.com/office/spreadsheetml/2009/9/main" objectType="Spin" dx="22" max="30000" page="10" val="0"/>
</file>

<file path=xl/ctrlProps/ctrlProp11.xml><?xml version="1.0" encoding="utf-8"?>
<formControlPr xmlns="http://schemas.microsoft.com/office/spreadsheetml/2009/9/main" objectType="List" dx="22" noThreeD="1" sel="0" val="0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checked="Checked" firstButton="1" lockText="1"/>
</file>

<file path=xl/ctrlProps/ctrlProp3.xml><?xml version="1.0" encoding="utf-8"?>
<formControlPr xmlns="http://schemas.microsoft.com/office/spreadsheetml/2009/9/main" objectType="Spin" dx="16" fmlaLink="C35" inc="10" max="100" page="10" val="40"/>
</file>

<file path=xl/ctrlProps/ctrlProp4.xml><?xml version="1.0" encoding="utf-8"?>
<formControlPr xmlns="http://schemas.microsoft.com/office/spreadsheetml/2009/9/main" objectType="Scroll" dx="16" fmlaLink="C40" horiz="1" max="100" page="0" val="43"/>
</file>

<file path=xl/ctrlProps/ctrlProp5.xml><?xml version="1.0" encoding="utf-8"?>
<formControlPr xmlns="http://schemas.microsoft.com/office/spreadsheetml/2009/9/main" objectType="Drop" dropLines="10" dropStyle="combo" dx="16" fmlaLink="C45" fmlaRange="$O$62:$O$101" sel="4" val="3"/>
</file>

<file path=xl/ctrlProps/ctrlProp6.xml><?xml version="1.0" encoding="utf-8"?>
<formControlPr xmlns="http://schemas.microsoft.com/office/spreadsheetml/2009/9/main" objectType="Scroll" dx="31" fmlaLink="$D$56" horiz="1" max="100" page="10" val="54"/>
</file>

<file path=xl/ctrlProps/ctrlProp7.xml><?xml version="1.0" encoding="utf-8"?>
<formControlPr xmlns="http://schemas.microsoft.com/office/spreadsheetml/2009/9/main" objectType="Scroll" dx="31" fmlaLink="$D$64" horiz="1" inc="5" max="100" page="10" val="60"/>
</file>

<file path=xl/ctrlProps/ctrlProp8.xml><?xml version="1.0" encoding="utf-8"?>
<formControlPr xmlns="http://schemas.microsoft.com/office/spreadsheetml/2009/9/main" objectType="Scroll" dx="31" fmlaLink="$D$60" horiz="1" inc="2" max="10" page="10" val="5"/>
</file>

<file path=xl/ctrlProps/ctrlProp9.xml><?xml version="1.0" encoding="utf-8"?>
<formControlPr xmlns="http://schemas.microsoft.com/office/spreadsheetml/2009/9/main" objectType="Scroll" dx="22" horiz="1" max="100" page="1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281780</xdr:colOff>
      <xdr:row>15</xdr:row>
      <xdr:rowOff>23815</xdr:rowOff>
    </xdr:from>
    <xdr:to>
      <xdr:col>6</xdr:col>
      <xdr:colOff>1117865</xdr:colOff>
      <xdr:row>30</xdr:row>
      <xdr:rowOff>15874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140" y="3795715"/>
          <a:ext cx="3365925" cy="2834319"/>
        </a:xfrm>
        <a:prstGeom prst="rect">
          <a:avLst/>
        </a:prstGeom>
      </xdr:spPr>
    </xdr:pic>
    <xdr:clientData/>
  </xdr:twoCellAnchor>
  <xdr:twoCellAnchor editAs="oneCell">
    <xdr:from>
      <xdr:col>3</xdr:col>
      <xdr:colOff>237067</xdr:colOff>
      <xdr:row>36</xdr:row>
      <xdr:rowOff>33868</xdr:rowOff>
    </xdr:from>
    <xdr:to>
      <xdr:col>6</xdr:col>
      <xdr:colOff>1032832</xdr:colOff>
      <xdr:row>55</xdr:row>
      <xdr:rowOff>169334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8427" y="7745308"/>
          <a:ext cx="3325605" cy="35720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56</xdr:row>
      <xdr:rowOff>76200</xdr:rowOff>
    </xdr:from>
    <xdr:to>
      <xdr:col>2</xdr:col>
      <xdr:colOff>402389</xdr:colOff>
      <xdr:row>68</xdr:row>
      <xdr:rowOff>123333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733" y="11407140"/>
          <a:ext cx="2199016" cy="22416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835025</xdr:colOff>
      <xdr:row>23</xdr:row>
      <xdr:rowOff>168980</xdr:rowOff>
    </xdr:from>
    <xdr:to>
      <xdr:col>2</xdr:col>
      <xdr:colOff>1945853</xdr:colOff>
      <xdr:row>30</xdr:row>
      <xdr:rowOff>66674</xdr:rowOff>
    </xdr:to>
    <xdr:pic>
      <xdr:nvPicPr>
        <xdr:cNvPr id="3" name="Afbeelding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" y="4998155"/>
          <a:ext cx="3415878" cy="1164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600075</xdr:colOff>
      <xdr:row>15</xdr:row>
      <xdr:rowOff>161925</xdr:rowOff>
    </xdr:from>
    <xdr:to>
      <xdr:col>13</xdr:col>
      <xdr:colOff>1335205</xdr:colOff>
      <xdr:row>22</xdr:row>
      <xdr:rowOff>104632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3467100"/>
          <a:ext cx="3247613" cy="11428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57150</xdr:rowOff>
    </xdr:from>
    <xdr:to>
      <xdr:col>11</xdr:col>
      <xdr:colOff>342900</xdr:colOff>
      <xdr:row>1</xdr:row>
      <xdr:rowOff>180975</xdr:rowOff>
    </xdr:to>
    <xdr:sp macro="" textlink="">
      <xdr:nvSpPr>
        <xdr:cNvPr id="2" name="Afgeronde rechthoe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9744075" y="57150"/>
          <a:ext cx="933450" cy="3238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100"/>
            <a:t>12 jaar</a:t>
          </a:r>
        </a:p>
      </xdr:txBody>
    </xdr:sp>
    <xdr:clientData/>
  </xdr:twoCellAnchor>
  <xdr:twoCellAnchor>
    <xdr:from>
      <xdr:col>11</xdr:col>
      <xdr:colOff>600075</xdr:colOff>
      <xdr:row>0</xdr:row>
      <xdr:rowOff>40005</xdr:rowOff>
    </xdr:from>
    <xdr:to>
      <xdr:col>13</xdr:col>
      <xdr:colOff>342900</xdr:colOff>
      <xdr:row>1</xdr:row>
      <xdr:rowOff>154305</xdr:rowOff>
    </xdr:to>
    <xdr:sp macro="" textlink="">
      <xdr:nvSpPr>
        <xdr:cNvPr id="3" name="Stroomdiagram: Alternatief proc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1496675" y="40005"/>
          <a:ext cx="1007745" cy="312420"/>
        </a:xfrm>
        <a:prstGeom prst="flowChartAlternate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100"/>
            <a:t>Reset alles</a:t>
          </a:r>
        </a:p>
      </xdr:txBody>
    </xdr:sp>
    <xdr:clientData/>
  </xdr:twoCellAnchor>
  <xdr:twoCellAnchor editAs="absolute">
    <xdr:from>
      <xdr:col>16</xdr:col>
      <xdr:colOff>369570</xdr:colOff>
      <xdr:row>0</xdr:row>
      <xdr:rowOff>76200</xdr:rowOff>
    </xdr:from>
    <xdr:to>
      <xdr:col>18</xdr:col>
      <xdr:colOff>60960</xdr:colOff>
      <xdr:row>1</xdr:row>
      <xdr:rowOff>200025</xdr:rowOff>
    </xdr:to>
    <xdr:sp macro="" textlink="">
      <xdr:nvSpPr>
        <xdr:cNvPr id="4" name="Afgeronde rechthoek 1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9124950" y="76200"/>
          <a:ext cx="956310" cy="321945"/>
        </a:xfrm>
        <a:prstGeom prst="round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nl-NL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6 jaar</a:t>
          </a:r>
        </a:p>
      </xdr:txBody>
    </xdr:sp>
    <xdr:clientData/>
  </xdr:twoCellAnchor>
  <xdr:twoCellAnchor>
    <xdr:from>
      <xdr:col>10</xdr:col>
      <xdr:colOff>87630</xdr:colOff>
      <xdr:row>1</xdr:row>
      <xdr:rowOff>291465</xdr:rowOff>
    </xdr:from>
    <xdr:to>
      <xdr:col>11</xdr:col>
      <xdr:colOff>304800</xdr:colOff>
      <xdr:row>1</xdr:row>
      <xdr:rowOff>615315</xdr:rowOff>
    </xdr:to>
    <xdr:sp macro="" textlink="">
      <xdr:nvSpPr>
        <xdr:cNvPr id="5" name="Afgeronde rechthoek 1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10245090" y="489585"/>
          <a:ext cx="956310" cy="323850"/>
        </a:xfrm>
        <a:prstGeom prst="round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nl-NL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16 jaar</a:t>
          </a:r>
        </a:p>
      </xdr:txBody>
    </xdr:sp>
    <xdr:clientData/>
  </xdr:twoCellAnchor>
  <xdr:twoCellAnchor>
    <xdr:from>
      <xdr:col>11</xdr:col>
      <xdr:colOff>604696</xdr:colOff>
      <xdr:row>1</xdr:row>
      <xdr:rowOff>276225</xdr:rowOff>
    </xdr:from>
    <xdr:to>
      <xdr:col>13</xdr:col>
      <xdr:colOff>393524</xdr:colOff>
      <xdr:row>1</xdr:row>
      <xdr:rowOff>600075</xdr:rowOff>
    </xdr:to>
    <xdr:sp macro="" textlink="">
      <xdr:nvSpPr>
        <xdr:cNvPr id="6" name="Afgeronde rechthoek 1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1501296" y="474345"/>
          <a:ext cx="1053748" cy="323850"/>
        </a:xfrm>
        <a:prstGeom prst="round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nl-NL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Alle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660400</xdr:colOff>
      <xdr:row>34</xdr:row>
      <xdr:rowOff>100538</xdr:rowOff>
    </xdr:from>
    <xdr:to>
      <xdr:col>2</xdr:col>
      <xdr:colOff>1762</xdr:colOff>
      <xdr:row>34</xdr:row>
      <xdr:rowOff>177800</xdr:rowOff>
    </xdr:to>
    <xdr:cxnSp macro="">
      <xdr:nvCxnSpPr>
        <xdr:cNvPr id="2" name="Rechte verbindingslijn met pijl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CxnSpPr/>
      </xdr:nvCxnSpPr>
      <xdr:spPr>
        <a:xfrm flipV="1">
          <a:off x="803275" y="7891988"/>
          <a:ext cx="1198737" cy="7726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1098550</xdr:colOff>
      <xdr:row>39</xdr:row>
      <xdr:rowOff>95251</xdr:rowOff>
    </xdr:from>
    <xdr:to>
      <xdr:col>2</xdr:col>
      <xdr:colOff>36975</xdr:colOff>
      <xdr:row>40</xdr:row>
      <xdr:rowOff>25400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CxnSpPr/>
      </xdr:nvCxnSpPr>
      <xdr:spPr>
        <a:xfrm flipV="1">
          <a:off x="1241425" y="8839201"/>
          <a:ext cx="795800" cy="12064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11</xdr:row>
          <xdr:rowOff>114300</xdr:rowOff>
        </xdr:from>
        <xdr:to>
          <xdr:col>1</xdr:col>
          <xdr:colOff>900113</xdr:colOff>
          <xdr:row>11</xdr:row>
          <xdr:rowOff>381000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14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22</xdr:row>
          <xdr:rowOff>0</xdr:rowOff>
        </xdr:from>
        <xdr:to>
          <xdr:col>2</xdr:col>
          <xdr:colOff>823913</xdr:colOff>
          <xdr:row>23</xdr:row>
          <xdr:rowOff>61913</xdr:rowOff>
        </xdr:to>
        <xdr:sp macro="" textlink="">
          <xdr:nvSpPr>
            <xdr:cNvPr id="149506" name="Option Button 2" descr="Man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14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nl-N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vrouw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252413</xdr:colOff>
          <xdr:row>34</xdr:row>
          <xdr:rowOff>100013</xdr:rowOff>
        </xdr:from>
        <xdr:to>
          <xdr:col>1</xdr:col>
          <xdr:colOff>571500</xdr:colOff>
          <xdr:row>36</xdr:row>
          <xdr:rowOff>114300</xdr:rowOff>
        </xdr:to>
        <xdr:sp macro="" textlink="">
          <xdr:nvSpPr>
            <xdr:cNvPr id="149507" name="Spinner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14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176213</xdr:colOff>
          <xdr:row>39</xdr:row>
          <xdr:rowOff>61913</xdr:rowOff>
        </xdr:from>
        <xdr:to>
          <xdr:col>1</xdr:col>
          <xdr:colOff>1357313</xdr:colOff>
          <xdr:row>40</xdr:row>
          <xdr:rowOff>114300</xdr:rowOff>
        </xdr:to>
        <xdr:sp macro="" textlink="">
          <xdr:nvSpPr>
            <xdr:cNvPr id="149508" name="Scroll Bar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14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43</xdr:row>
          <xdr:rowOff>100013</xdr:rowOff>
        </xdr:from>
        <xdr:to>
          <xdr:col>1</xdr:col>
          <xdr:colOff>1052513</xdr:colOff>
          <xdr:row>44</xdr:row>
          <xdr:rowOff>138113</xdr:rowOff>
        </xdr:to>
        <xdr:sp macro="" textlink="">
          <xdr:nvSpPr>
            <xdr:cNvPr id="149509" name="Drop Down 5" hidden="1">
              <a:extLst>
                <a:ext uri="{63B3BB69-23CF-44E3-9099-C40C66FF867C}">
                  <a14:compatExt spid="_x0000_s149509"/>
                </a:ext>
                <a:ext uri="{FF2B5EF4-FFF2-40B4-BE49-F238E27FC236}">
                  <a16:creationId xmlns:a16="http://schemas.microsoft.com/office/drawing/2014/main" id="{00000000-0008-0000-1400-000005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1057275</xdr:colOff>
      <xdr:row>44</xdr:row>
      <xdr:rowOff>38100</xdr:rowOff>
    </xdr:from>
    <xdr:to>
      <xdr:col>2</xdr:col>
      <xdr:colOff>43325</xdr:colOff>
      <xdr:row>44</xdr:row>
      <xdr:rowOff>98426</xdr:rowOff>
    </xdr:to>
    <xdr:cxnSp macro="">
      <xdr:nvCxnSpPr>
        <xdr:cNvPr id="9" name="Rechte verbindingslijn met pijl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CxnSpPr/>
      </xdr:nvCxnSpPr>
      <xdr:spPr>
        <a:xfrm>
          <a:off x="1200150" y="9734550"/>
          <a:ext cx="843425" cy="6032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55</xdr:row>
          <xdr:rowOff>28575</xdr:rowOff>
        </xdr:from>
        <xdr:to>
          <xdr:col>2</xdr:col>
          <xdr:colOff>519113</xdr:colOff>
          <xdr:row>56</xdr:row>
          <xdr:rowOff>0</xdr:rowOff>
        </xdr:to>
        <xdr:sp macro="" textlink="">
          <xdr:nvSpPr>
            <xdr:cNvPr id="149510" name="Scroll Bar 7" descr="Percentage winst" hidden="1">
              <a:extLst>
                <a:ext uri="{63B3BB69-23CF-44E3-9099-C40C66FF867C}">
                  <a14:compatExt spid="_x0000_s149510"/>
                </a:ext>
                <a:ext uri="{FF2B5EF4-FFF2-40B4-BE49-F238E27FC236}">
                  <a16:creationId xmlns:a16="http://schemas.microsoft.com/office/drawing/2014/main" id="{00000000-0008-0000-1400-000006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138113</xdr:colOff>
          <xdr:row>63</xdr:row>
          <xdr:rowOff>23813</xdr:rowOff>
        </xdr:from>
        <xdr:to>
          <xdr:col>2</xdr:col>
          <xdr:colOff>481013</xdr:colOff>
          <xdr:row>64</xdr:row>
          <xdr:rowOff>38100</xdr:rowOff>
        </xdr:to>
        <xdr:sp macro="" textlink="">
          <xdr:nvSpPr>
            <xdr:cNvPr id="149511" name="Scroll Bar 8" descr="Kortingspercentage" hidden="1">
              <a:extLst>
                <a:ext uri="{63B3BB69-23CF-44E3-9099-C40C66FF867C}">
                  <a14:compatExt spid="_x0000_s149511"/>
                </a:ext>
                <a:ext uri="{FF2B5EF4-FFF2-40B4-BE49-F238E27FC236}">
                  <a16:creationId xmlns:a16="http://schemas.microsoft.com/office/drawing/2014/main" id="{00000000-0008-0000-1400-000007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59</xdr:row>
          <xdr:rowOff>28575</xdr:rowOff>
        </xdr:from>
        <xdr:to>
          <xdr:col>2</xdr:col>
          <xdr:colOff>533400</xdr:colOff>
          <xdr:row>60</xdr:row>
          <xdr:rowOff>0</xdr:rowOff>
        </xdr:to>
        <xdr:sp macro="" textlink="">
          <xdr:nvSpPr>
            <xdr:cNvPr id="149512" name="Scroll Bar 9" descr="Beoordeling" hidden="1">
              <a:extLst>
                <a:ext uri="{63B3BB69-23CF-44E3-9099-C40C66FF867C}">
                  <a14:compatExt spid="_x0000_s149512"/>
                </a:ext>
                <a:ext uri="{FF2B5EF4-FFF2-40B4-BE49-F238E27FC236}">
                  <a16:creationId xmlns:a16="http://schemas.microsoft.com/office/drawing/2014/main" id="{00000000-0008-0000-1400-000008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 editAs="oneCell">
    <xdr:from>
      <xdr:col>7</xdr:col>
      <xdr:colOff>533399</xdr:colOff>
      <xdr:row>8</xdr:row>
      <xdr:rowOff>161926</xdr:rowOff>
    </xdr:from>
    <xdr:to>
      <xdr:col>13</xdr:col>
      <xdr:colOff>0</xdr:colOff>
      <xdr:row>13</xdr:row>
      <xdr:rowOff>30349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5024" y="2667001"/>
          <a:ext cx="3257551" cy="1149536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8</xdr:row>
      <xdr:rowOff>152400</xdr:rowOff>
    </xdr:from>
    <xdr:to>
      <xdr:col>9</xdr:col>
      <xdr:colOff>266700</xdr:colOff>
      <xdr:row>11</xdr:row>
      <xdr:rowOff>161925</xdr:rowOff>
    </xdr:to>
    <xdr:cxnSp macro="">
      <xdr:nvCxnSpPr>
        <xdr:cNvPr id="14" name="Rechte verbindingslijn met pijl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CxnSpPr/>
      </xdr:nvCxnSpPr>
      <xdr:spPr>
        <a:xfrm>
          <a:off x="5214938" y="2657475"/>
          <a:ext cx="2005012" cy="5619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542926</xdr:colOff>
      <xdr:row>17</xdr:row>
      <xdr:rowOff>95250</xdr:rowOff>
    </xdr:from>
    <xdr:to>
      <xdr:col>12</xdr:col>
      <xdr:colOff>361951</xdr:colOff>
      <xdr:row>24</xdr:row>
      <xdr:rowOff>103313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24551" y="4567238"/>
          <a:ext cx="3214688" cy="142252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17</xdr:row>
      <xdr:rowOff>19050</xdr:rowOff>
    </xdr:from>
    <xdr:to>
      <xdr:col>7</xdr:col>
      <xdr:colOff>676275</xdr:colOff>
      <xdr:row>21</xdr:row>
      <xdr:rowOff>114300</xdr:rowOff>
    </xdr:to>
    <xdr:cxnSp macro="">
      <xdr:nvCxnSpPr>
        <xdr:cNvPr id="16" name="Rechte verbindingslijn met pijl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CxnSpPr/>
      </xdr:nvCxnSpPr>
      <xdr:spPr>
        <a:xfrm>
          <a:off x="5081588" y="4491038"/>
          <a:ext cx="976312" cy="914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290513</xdr:colOff>
          <xdr:row>38</xdr:row>
          <xdr:rowOff>28575</xdr:rowOff>
        </xdr:from>
        <xdr:to>
          <xdr:col>9</xdr:col>
          <xdr:colOff>38100</xdr:colOff>
          <xdr:row>39</xdr:row>
          <xdr:rowOff>176213</xdr:rowOff>
        </xdr:to>
        <xdr:sp macro="" textlink="">
          <xdr:nvSpPr>
            <xdr:cNvPr id="149513" name="Scroll Bar 10" hidden="1">
              <a:extLst>
                <a:ext uri="{63B3BB69-23CF-44E3-9099-C40C66FF867C}">
                  <a14:compatExt spid="_x0000_s149513"/>
                </a:ext>
                <a:ext uri="{FF2B5EF4-FFF2-40B4-BE49-F238E27FC236}">
                  <a16:creationId xmlns:a16="http://schemas.microsoft.com/office/drawing/2014/main" id="{00000000-0008-0000-1400-000009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290513</xdr:colOff>
          <xdr:row>33</xdr:row>
          <xdr:rowOff>0</xdr:rowOff>
        </xdr:from>
        <xdr:to>
          <xdr:col>7</xdr:col>
          <xdr:colOff>709613</xdr:colOff>
          <xdr:row>35</xdr:row>
          <xdr:rowOff>114300</xdr:rowOff>
        </xdr:to>
        <xdr:sp macro="" textlink="">
          <xdr:nvSpPr>
            <xdr:cNvPr id="149514" name="Spinner 11" hidden="1">
              <a:extLst>
                <a:ext uri="{63B3BB69-23CF-44E3-9099-C40C66FF867C}">
                  <a14:compatExt spid="_x0000_s149514"/>
                </a:ext>
                <a:ext uri="{FF2B5EF4-FFF2-40B4-BE49-F238E27FC236}">
                  <a16:creationId xmlns:a16="http://schemas.microsoft.com/office/drawing/2014/main" id="{00000000-0008-0000-1400-00000A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43</xdr:row>
          <xdr:rowOff>61913</xdr:rowOff>
        </xdr:from>
        <xdr:to>
          <xdr:col>8</xdr:col>
          <xdr:colOff>609600</xdr:colOff>
          <xdr:row>44</xdr:row>
          <xdr:rowOff>142875</xdr:rowOff>
        </xdr:to>
        <xdr:sp macro="" textlink="">
          <xdr:nvSpPr>
            <xdr:cNvPr id="149515" name="List Box 12" hidden="1">
              <a:extLst>
                <a:ext uri="{63B3BB69-23CF-44E3-9099-C40C66FF867C}">
                  <a14:compatExt spid="_x0000_s149515"/>
                </a:ext>
                <a:ext uri="{FF2B5EF4-FFF2-40B4-BE49-F238E27FC236}">
                  <a16:creationId xmlns:a16="http://schemas.microsoft.com/office/drawing/2014/main" id="{00000000-0008-0000-1400-00000B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</xdr:colOff>
      <xdr:row>3</xdr:row>
      <xdr:rowOff>5715</xdr:rowOff>
    </xdr:from>
    <xdr:to>
      <xdr:col>10</xdr:col>
      <xdr:colOff>866479</xdr:colOff>
      <xdr:row>30</xdr:row>
      <xdr:rowOff>138388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6190" y="1291590"/>
          <a:ext cx="2327614" cy="5533348"/>
        </a:xfrm>
        <a:prstGeom prst="rect">
          <a:avLst/>
        </a:prstGeom>
      </xdr:spPr>
    </xdr:pic>
    <xdr:clientData/>
  </xdr:twoCellAnchor>
  <xdr:twoCellAnchor>
    <xdr:from>
      <xdr:col>8</xdr:col>
      <xdr:colOff>504825</xdr:colOff>
      <xdr:row>15</xdr:row>
      <xdr:rowOff>142875</xdr:rowOff>
    </xdr:from>
    <xdr:to>
      <xdr:col>9</xdr:col>
      <xdr:colOff>504825</xdr:colOff>
      <xdr:row>26</xdr:row>
      <xdr:rowOff>47625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CxnSpPr/>
      </xdr:nvCxnSpPr>
      <xdr:spPr>
        <a:xfrm>
          <a:off x="6762750" y="3829050"/>
          <a:ext cx="1323975" cy="2038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16</xdr:row>
      <xdr:rowOff>161925</xdr:rowOff>
    </xdr:from>
    <xdr:to>
      <xdr:col>2</xdr:col>
      <xdr:colOff>1133475</xdr:colOff>
      <xdr:row>19</xdr:row>
      <xdr:rowOff>76200</xdr:rowOff>
    </xdr:to>
    <xdr:cxnSp macro="">
      <xdr:nvCxnSpPr>
        <xdr:cNvPr id="6" name="Rechte verbindingslijn met pijl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CxnSpPr/>
      </xdr:nvCxnSpPr>
      <xdr:spPr>
        <a:xfrm>
          <a:off x="1409700" y="4048125"/>
          <a:ext cx="99060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32</xdr:row>
      <xdr:rowOff>14286</xdr:rowOff>
    </xdr:from>
    <xdr:to>
      <xdr:col>10</xdr:col>
      <xdr:colOff>333375</xdr:colOff>
      <xdr:row>47</xdr:row>
      <xdr:rowOff>38099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514349</xdr:colOff>
      <xdr:row>32</xdr:row>
      <xdr:rowOff>14285</xdr:rowOff>
    </xdr:from>
    <xdr:to>
      <xdr:col>15</xdr:col>
      <xdr:colOff>295275</xdr:colOff>
      <xdr:row>47</xdr:row>
      <xdr:rowOff>38100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609600</xdr:colOff>
      <xdr:row>3</xdr:row>
      <xdr:rowOff>0</xdr:rowOff>
    </xdr:from>
    <xdr:to>
      <xdr:col>7</xdr:col>
      <xdr:colOff>609600</xdr:colOff>
      <xdr:row>8</xdr:row>
      <xdr:rowOff>3175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295400"/>
          <a:ext cx="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204788</xdr:colOff>
      <xdr:row>12</xdr:row>
      <xdr:rowOff>21430</xdr:rowOff>
    </xdr:from>
    <xdr:to>
      <xdr:col>10</xdr:col>
      <xdr:colOff>28575</xdr:colOff>
      <xdr:row>27</xdr:row>
      <xdr:rowOff>95250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252412</xdr:colOff>
      <xdr:row>12</xdr:row>
      <xdr:rowOff>38100</xdr:rowOff>
    </xdr:from>
    <xdr:to>
      <xdr:col>13</xdr:col>
      <xdr:colOff>36194</xdr:colOff>
      <xdr:row>26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erkoper">
              <a:extLst>
                <a:ext uri="{FF2B5EF4-FFF2-40B4-BE49-F238E27FC236}">
                  <a16:creationId xmlns:a16="http://schemas.microsoft.com/office/drawing/2014/main" id="{00000000-0008-0000-1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erkop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6537" y="3133725"/>
              <a:ext cx="1100137" cy="2914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76199</xdr:colOff>
      <xdr:row>12</xdr:row>
      <xdr:rowOff>38100</xdr:rowOff>
    </xdr:from>
    <xdr:to>
      <xdr:col>11</xdr:col>
      <xdr:colOff>200025</xdr:colOff>
      <xdr:row>26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roduct">
              <a:extLst>
                <a:ext uri="{FF2B5EF4-FFF2-40B4-BE49-F238E27FC236}">
                  <a16:creationId xmlns:a16="http://schemas.microsoft.com/office/drawing/2014/main" id="{00000000-0008-0000-1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20224" y="3133725"/>
              <a:ext cx="923926" cy="2933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Deze shape vertegenwoordigt een slicer. Slicers worden in Excel 2010 of hoger ondersteund.
De slicer kan niet worden gebruikt als de shape in een eerdere Excel-versie is gewijzigd of als de werkmap is opgeslagen in Excel 2003 of eerder.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9525</xdr:rowOff>
    </xdr:from>
    <xdr:to>
      <xdr:col>5</xdr:col>
      <xdr:colOff>409575</xdr:colOff>
      <xdr:row>37</xdr:row>
      <xdr:rowOff>123825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13</xdr:row>
      <xdr:rowOff>9525</xdr:rowOff>
    </xdr:from>
    <xdr:to>
      <xdr:col>9</xdr:col>
      <xdr:colOff>117579</xdr:colOff>
      <xdr:row>25</xdr:row>
      <xdr:rowOff>154519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3209925"/>
          <a:ext cx="2670279" cy="246909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</xdr:row>
      <xdr:rowOff>0</xdr:rowOff>
    </xdr:from>
    <xdr:to>
      <xdr:col>4</xdr:col>
      <xdr:colOff>393804</xdr:colOff>
      <xdr:row>25</xdr:row>
      <xdr:rowOff>152614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3200400"/>
          <a:ext cx="2679804" cy="2476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314325</xdr:colOff>
          <xdr:row>15</xdr:row>
          <xdr:rowOff>28575</xdr:rowOff>
        </xdr:from>
        <xdr:to>
          <xdr:col>6</xdr:col>
          <xdr:colOff>85725</xdr:colOff>
          <xdr:row>17</xdr:row>
          <xdr:rowOff>28575</xdr:rowOff>
        </xdr:to>
        <xdr:sp macro="" textlink="">
          <xdr:nvSpPr>
            <xdr:cNvPr id="130049" name="Button 6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00000000-0008-0000-2200-000001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5720" rIns="45720" bIns="45720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Uitprinten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504825</xdr:colOff>
          <xdr:row>15</xdr:row>
          <xdr:rowOff>28575</xdr:rowOff>
        </xdr:from>
        <xdr:to>
          <xdr:col>7</xdr:col>
          <xdr:colOff>280988</xdr:colOff>
          <xdr:row>17</xdr:row>
          <xdr:rowOff>28575</xdr:rowOff>
        </xdr:to>
        <xdr:sp macro="" textlink="">
          <xdr:nvSpPr>
            <xdr:cNvPr id="130050" name="Button 7" hidden="1">
              <a:extLst>
                <a:ext uri="{63B3BB69-23CF-44E3-9099-C40C66FF867C}">
                  <a14:compatExt spid="_x0000_s130050"/>
                </a:ext>
                <a:ext uri="{FF2B5EF4-FFF2-40B4-BE49-F238E27FC236}">
                  <a16:creationId xmlns:a16="http://schemas.microsoft.com/office/drawing/2014/main" id="{00000000-0008-0000-2200-000002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5720" rIns="45720" bIns="45720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Sorteren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700088</xdr:colOff>
          <xdr:row>15</xdr:row>
          <xdr:rowOff>28575</xdr:rowOff>
        </xdr:from>
        <xdr:to>
          <xdr:col>8</xdr:col>
          <xdr:colOff>471488</xdr:colOff>
          <xdr:row>17</xdr:row>
          <xdr:rowOff>28575</xdr:rowOff>
        </xdr:to>
        <xdr:sp macro="" textlink="">
          <xdr:nvSpPr>
            <xdr:cNvPr id="130051" name="Button 8" hidden="1">
              <a:extLst>
                <a:ext uri="{63B3BB69-23CF-44E3-9099-C40C66FF867C}">
                  <a14:compatExt spid="_x0000_s130051"/>
                </a:ext>
                <a:ext uri="{FF2B5EF4-FFF2-40B4-BE49-F238E27FC236}">
                  <a16:creationId xmlns:a16="http://schemas.microsoft.com/office/drawing/2014/main" id="{00000000-0008-0000-2200-000003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5720" rIns="45720" bIns="45720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Grafieken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280988</xdr:colOff>
          <xdr:row>15</xdr:row>
          <xdr:rowOff>38100</xdr:rowOff>
        </xdr:from>
        <xdr:to>
          <xdr:col>5</xdr:col>
          <xdr:colOff>52388</xdr:colOff>
          <xdr:row>17</xdr:row>
          <xdr:rowOff>38100</xdr:rowOff>
        </xdr:to>
        <xdr:sp macro="" textlink="">
          <xdr:nvSpPr>
            <xdr:cNvPr id="130052" name="Button 6" hidden="1">
              <a:extLst>
                <a:ext uri="{63B3BB69-23CF-44E3-9099-C40C66FF867C}">
                  <a14:compatExt spid="_x0000_s130052"/>
                </a:ext>
                <a:ext uri="{FF2B5EF4-FFF2-40B4-BE49-F238E27FC236}">
                  <a16:creationId xmlns:a16="http://schemas.microsoft.com/office/drawing/2014/main" id="{00000000-0008-0000-2200-000004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5720" rIns="45720" bIns="45720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FF"/>
                  </a:solidFill>
                  <a:latin typeface="Calibri"/>
                  <a:cs typeface="Calibri"/>
                </a:rPr>
                <a:t>Invoegen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810872</xdr:colOff>
      <xdr:row>37</xdr:row>
      <xdr:rowOff>7146</xdr:rowOff>
    </xdr:from>
    <xdr:to>
      <xdr:col>6</xdr:col>
      <xdr:colOff>1431825</xdr:colOff>
      <xdr:row>53</xdr:row>
      <xdr:rowOff>41910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8032" y="8175786"/>
          <a:ext cx="2609773" cy="247316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17</xdr:row>
      <xdr:rowOff>44450</xdr:rowOff>
    </xdr:from>
    <xdr:ext cx="1479550" cy="1676400"/>
    <xdr:pic>
      <xdr:nvPicPr>
        <xdr:cNvPr id="2" name="Afbeelding 12" descr="toetsenbord achtergrond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197350"/>
          <a:ext cx="14795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127001</xdr:colOff>
      <xdr:row>4</xdr:row>
      <xdr:rowOff>176399</xdr:rowOff>
    </xdr:from>
    <xdr:to>
      <xdr:col>7</xdr:col>
      <xdr:colOff>63500</xdr:colOff>
      <xdr:row>6</xdr:row>
      <xdr:rowOff>35610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076" y="1633724"/>
          <a:ext cx="241299" cy="2592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536576</xdr:colOff>
      <xdr:row>4</xdr:row>
      <xdr:rowOff>176399</xdr:rowOff>
    </xdr:from>
    <xdr:ext cx="260349" cy="252911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4051" y="1633724"/>
          <a:ext cx="260349" cy="25291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66677</xdr:colOff>
      <xdr:row>15</xdr:row>
      <xdr:rowOff>9525</xdr:rowOff>
    </xdr:from>
    <xdr:to>
      <xdr:col>10</xdr:col>
      <xdr:colOff>114301</xdr:colOff>
      <xdr:row>23</xdr:row>
      <xdr:rowOff>161701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6227" y="3800475"/>
          <a:ext cx="3819524" cy="1790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504826</xdr:colOff>
      <xdr:row>4</xdr:row>
      <xdr:rowOff>176399</xdr:rowOff>
    </xdr:from>
    <xdr:ext cx="250825" cy="283936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2676" y="1643249"/>
          <a:ext cx="250825" cy="28393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47627</xdr:colOff>
      <xdr:row>5</xdr:row>
      <xdr:rowOff>28577</xdr:rowOff>
    </xdr:from>
    <xdr:to>
      <xdr:col>7</xdr:col>
      <xdr:colOff>57150</xdr:colOff>
      <xdr:row>21</xdr:row>
      <xdr:rowOff>47625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 flipH="1" flipV="1">
          <a:off x="5553077" y="1790702"/>
          <a:ext cx="9523" cy="32575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305195</xdr:colOff>
      <xdr:row>3</xdr:row>
      <xdr:rowOff>209550</xdr:rowOff>
    </xdr:from>
    <xdr:to>
      <xdr:col>18</xdr:col>
      <xdr:colOff>375581</xdr:colOff>
      <xdr:row>20</xdr:row>
      <xdr:rowOff>121084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395" y="1504950"/>
          <a:ext cx="4947186" cy="3416734"/>
        </a:xfrm>
        <a:prstGeom prst="rect">
          <a:avLst/>
        </a:prstGeom>
      </xdr:spPr>
    </xdr:pic>
    <xdr:clientData/>
  </xdr:twoCellAnchor>
  <xdr:twoCellAnchor>
    <xdr:from>
      <xdr:col>7</xdr:col>
      <xdr:colOff>57150</xdr:colOff>
      <xdr:row>14</xdr:row>
      <xdr:rowOff>142875</xdr:rowOff>
    </xdr:from>
    <xdr:to>
      <xdr:col>10</xdr:col>
      <xdr:colOff>238125</xdr:colOff>
      <xdr:row>21</xdr:row>
      <xdr:rowOff>47625</xdr:rowOff>
    </xdr:to>
    <xdr:cxnSp macro="">
      <xdr:nvCxnSpPr>
        <xdr:cNvPr id="7" name="Rechte verbindingslijn met pijl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5562600" y="3743325"/>
          <a:ext cx="2752725" cy="13049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547688</xdr:colOff>
          <xdr:row>2</xdr:row>
          <xdr:rowOff>242888</xdr:rowOff>
        </xdr:from>
        <xdr:to>
          <xdr:col>3</xdr:col>
          <xdr:colOff>547688</xdr:colOff>
          <xdr:row>2</xdr:row>
          <xdr:rowOff>242888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547688</xdr:colOff>
          <xdr:row>2</xdr:row>
          <xdr:rowOff>242888</xdr:rowOff>
        </xdr:from>
        <xdr:to>
          <xdr:col>3</xdr:col>
          <xdr:colOff>547688</xdr:colOff>
          <xdr:row>2</xdr:row>
          <xdr:rowOff>242888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4</xdr:row>
          <xdr:rowOff>257175</xdr:rowOff>
        </xdr:from>
        <xdr:to>
          <xdr:col>3</xdr:col>
          <xdr:colOff>561975</xdr:colOff>
          <xdr:row>4</xdr:row>
          <xdr:rowOff>257175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4</xdr:row>
          <xdr:rowOff>257175</xdr:rowOff>
        </xdr:from>
        <xdr:to>
          <xdr:col>3</xdr:col>
          <xdr:colOff>561975</xdr:colOff>
          <xdr:row>4</xdr:row>
          <xdr:rowOff>257175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366712</xdr:colOff>
      <xdr:row>8</xdr:row>
      <xdr:rowOff>221711</xdr:rowOff>
    </xdr:from>
    <xdr:to>
      <xdr:col>15</xdr:col>
      <xdr:colOff>594215</xdr:colOff>
      <xdr:row>16</xdr:row>
      <xdr:rowOff>33049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9437" y="2145761"/>
          <a:ext cx="5485303" cy="14353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721995</xdr:colOff>
      <xdr:row>36</xdr:row>
      <xdr:rowOff>135255</xdr:rowOff>
    </xdr:from>
    <xdr:to>
      <xdr:col>6</xdr:col>
      <xdr:colOff>534352</xdr:colOff>
      <xdr:row>39</xdr:row>
      <xdr:rowOff>51435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8450580"/>
          <a:ext cx="1993582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1055890</xdr:colOff>
      <xdr:row>36</xdr:row>
      <xdr:rowOff>113752</xdr:rowOff>
    </xdr:from>
    <xdr:to>
      <xdr:col>4</xdr:col>
      <xdr:colOff>638175</xdr:colOff>
      <xdr:row>37</xdr:row>
      <xdr:rowOff>114300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>
          <a:off x="3237115" y="8429077"/>
          <a:ext cx="1144385" cy="1910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7</xdr:row>
          <xdr:rowOff>152400</xdr:rowOff>
        </xdr:from>
        <xdr:to>
          <xdr:col>4</xdr:col>
          <xdr:colOff>838200</xdr:colOff>
          <xdr:row>7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C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838200</xdr:colOff>
          <xdr:row>7</xdr:row>
          <xdr:rowOff>152400</xdr:rowOff>
        </xdr:from>
        <xdr:to>
          <xdr:col>4</xdr:col>
          <xdr:colOff>838200</xdr:colOff>
          <xdr:row>7</xdr:row>
          <xdr:rowOff>152400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C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p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computraining\Documents\Mijn%20Documenten\C:\Users\Lpc08\Documents\1.%20Boekwerk%20alle%20cursussen\Excel\7.%20Boekwerk%20excel%202013%20dec%202013%20gevorderden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c08/Documents/1.%20Boekwerk%20alle%20cursussen/Excel/7.%20Boekwerk%20excel%202013%20dec%202013%20gevorderden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Lpc08\Documents\1.%20Boekwerk%20alle%20cursussen\Excel\7.%20Boekwerk%20excel%202013%20dec%202013%20gevorderden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%20oefeninge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Downloads\12.-VERT.ZOEKEN-via-een-externe-databa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%20Boekwerk%20excel%202013%20gevorderd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computraining\Documents\Mijn%20Documenten\psf\Dropbox\Boekwerk%20Excel%202003%20voor%20op%20locati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Dropbox\Boekwerk%20Excel%202003%20voor%20op%20locati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4c3fa8c3b60ea7cf\Documenten\1.%20Boekwerk%20alle%20cursussen\Excel\Excel%20gevorderden%20cursussen\3.%20Boekwerk%20excel%202013%20gevorderden%20(Expert)%2022-10-201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4c3fa8c3b60ea7cf/Documenten/1.%20Boekwerk%20alle%20cursussen/Excel/Excel%20gevorderden%20cursussen/3.%20Boekwerk%20excel%202013%20gevorderden%20(Expert)%2022-10-201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S_PC_2\Deelnemers\0%20Lesmateriaal\1.%20COMPUTERCURSUS\6.%20Excel\Excel%20Basis\Blok%206%20Functies\Opdr.%201%20Functie%20Autoso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computraining\Documents\Mijn%20Documenten\G:\0%20lesmateriaal\1.%20COMPUTERCURSUS\6.%20Excel\Excel%20gevorderden\Opdr.%206%20Valideren\Valider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%20lesmateriaal\1.%20COMPUTERCURSUS\6.%20Excel\Excel%20gevorderden\Opdr.%206%20Valideren\Valider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n en Opmaak"/>
      <sheetName val="11. HORZ.ZOEKEN &amp; Transponeren"/>
      <sheetName val="Blad1"/>
      <sheetName val="4a VERGELIJKEN nestelen"/>
      <sheetName val="13a VERGELIJKEN nestelen"/>
      <sheetName val="2. Interval van 10 tallen"/>
    </sheetNames>
    <sheetDataSet>
      <sheetData sheetId="0">
        <row r="14">
          <cell r="A14" t="str">
            <v>8.</v>
          </cell>
          <cell r="B14" t="str">
            <v>Filter kolom Artikel op dranken - Filter wissen - filter vervolgens op groenten - laat filter staan</v>
          </cell>
        </row>
        <row r="15">
          <cell r="A15" t="str">
            <v>9.</v>
          </cell>
          <cell r="B15" t="str">
            <v>Verander het in de totaalrij: SOM in AANTAL (pijltje rechts van K28 om de keuze te maken)</v>
          </cell>
        </row>
        <row r="16">
          <cell r="A16" t="str">
            <v>10.</v>
          </cell>
          <cell r="B16" t="str">
            <v>Tabel verwijderen - selecteren "ctrl+a+a" - Delete</v>
          </cell>
        </row>
        <row r="18">
          <cell r="B18" t="str">
            <v>Artikel</v>
          </cell>
        </row>
        <row r="19">
          <cell r="B19" t="str">
            <v>dranken</v>
          </cell>
        </row>
        <row r="20">
          <cell r="B20" t="str">
            <v>groenten</v>
          </cell>
        </row>
        <row r="21">
          <cell r="B21" t="str">
            <v>Fruit</v>
          </cell>
        </row>
        <row r="22">
          <cell r="B22" t="str">
            <v>dranken</v>
          </cell>
        </row>
        <row r="23">
          <cell r="B23" t="str">
            <v>groenten</v>
          </cell>
        </row>
        <row r="24">
          <cell r="B24" t="str">
            <v>fruit</v>
          </cell>
        </row>
        <row r="25">
          <cell r="B25" t="str">
            <v>dranken</v>
          </cell>
        </row>
        <row r="26">
          <cell r="B26" t="str">
            <v>dranken</v>
          </cell>
        </row>
        <row r="27">
          <cell r="B27" t="str">
            <v>groenten</v>
          </cell>
        </row>
        <row r="28">
          <cell r="B28" t="str">
            <v>fruit</v>
          </cell>
        </row>
        <row r="29">
          <cell r="B29" t="str">
            <v>dranken</v>
          </cell>
        </row>
        <row r="30">
          <cell r="B30" t="str">
            <v>Totaal</v>
          </cell>
        </row>
        <row r="33">
          <cell r="B33" t="str">
            <v>Fraai opmaak uiterlijk naar wens</v>
          </cell>
        </row>
        <row r="34">
          <cell r="B34" t="str">
            <v>Filteren en sorteren standaard geactiveerd in de titelrij</v>
          </cell>
        </row>
        <row r="35">
          <cell r="B35" t="str">
            <v>Automatisch subtotaal bij filteren (alleen de gefilterde waarden worden berekend)</v>
          </cell>
        </row>
        <row r="36">
          <cell r="B36" t="str">
            <v>Bij scrollen blijven de titels van de tabel zichtbaar in de kolommen  (scroll de tabel door de kolom naar boven)</v>
          </cell>
        </row>
        <row r="37">
          <cell r="B37" t="str">
            <v>Klik in laatste cel met Tab - nieuwe rij wordt ingevoegd - formules worden automatisch toegevoegd</v>
          </cell>
        </row>
        <row r="38">
          <cell r="B38" t="str">
            <v>Selecteer rijen met 1 klik -  "Shift - spatie"</v>
          </cell>
        </row>
        <row r="39">
          <cell r="B39" t="str">
            <v>Hetzelfde geldt voor de kolom - "ctrl - spatie"</v>
          </cell>
        </row>
        <row r="40">
          <cell r="B40" t="str">
            <v>Rij invoegen of verwijderen  - "ctrl+" of  "ctrl-"</v>
          </cell>
        </row>
        <row r="41">
          <cell r="B41" t="str">
            <v>Tabel selecteren - "ctrl+a" en met Titels erbij "ctrl+aa"</v>
          </cell>
        </row>
        <row r="42">
          <cell r="B42" t="str">
            <v>Inhoud kolom selecteren = klik bovenkant cel</v>
          </cell>
        </row>
        <row r="43">
          <cell r="B43" t="str">
            <v>Tabel verwijderen - selecteren - Delete</v>
          </cell>
        </row>
      </sheetData>
      <sheetData sheetId="1">
        <row r="14">
          <cell r="B14" t="str">
            <v>Voorbeeld</v>
          </cell>
        </row>
      </sheetData>
      <sheetData sheetId="2">
        <row r="14">
          <cell r="A14" t="str">
            <v>a.roding@planet.nl</v>
          </cell>
        </row>
        <row r="15">
          <cell r="A15" t="str">
            <v>a.roks3@chello.nl</v>
          </cell>
        </row>
        <row r="16">
          <cell r="A16" t="str">
            <v>a.tronchet@telfort.nl</v>
          </cell>
        </row>
        <row r="17">
          <cell r="A17" t="str">
            <v>a.vanamerongen@gmail.com</v>
          </cell>
        </row>
        <row r="18">
          <cell r="A18" t="str">
            <v>a.vdveen1@knid.nl</v>
          </cell>
        </row>
        <row r="19">
          <cell r="A19" t="str">
            <v>a.roks3@chello.nl</v>
          </cell>
        </row>
        <row r="20">
          <cell r="A20" t="str">
            <v>a__mohan@hotmail.com</v>
          </cell>
        </row>
        <row r="21">
          <cell r="A21" t="str">
            <v>a_leemans@casema.nl</v>
          </cell>
        </row>
        <row r="22">
          <cell r="A22" t="str">
            <v>a_thomass191@hotmail.com</v>
          </cell>
        </row>
        <row r="23">
          <cell r="A23" t="str">
            <v>a.vanamerongen@gmail.com</v>
          </cell>
        </row>
        <row r="24">
          <cell r="A24" t="str">
            <v>a.roks3@chello.nl</v>
          </cell>
        </row>
      </sheetData>
      <sheetData sheetId="3">
        <row r="14">
          <cell r="B14" t="str">
            <v>Nu gaan we VERGELIJKEN nestelen om en Leeftijd en Voorraad te kunnen zien met valideren</v>
          </cell>
        </row>
      </sheetData>
      <sheetData sheetId="4">
        <row r="14">
          <cell r="B14" t="str">
            <v>Nu gaan we VERGELIJKEN nestelen om en Leeftijd en Voorraad te kunnen zien met valideren</v>
          </cell>
        </row>
      </sheetData>
      <sheetData sheetId="5">
        <row r="14">
          <cell r="A14" t="str">
            <v>Trekking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 oud en nieuw"/>
      <sheetName val="Validatie externe lijst"/>
      <sheetName val="Opdr. 6 Validatie lij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n"/>
      <sheetName val="Artikelen"/>
      <sheetName val="Verticaalzoeken"/>
      <sheetName val="2013"/>
      <sheetName val="2014"/>
      <sheetName val="SAMENVOEGEN"/>
      <sheetName val="Draaitabellen"/>
      <sheetName val="Tabel"/>
      <sheetName val="Macro"/>
      <sheetName val="Excel oefeningen"/>
    </sheetNames>
    <sheetDataSet>
      <sheetData sheetId="0"/>
      <sheetData sheetId="1">
        <row r="8">
          <cell r="A8" t="str">
            <v>Artikel 1</v>
          </cell>
        </row>
        <row r="9">
          <cell r="A9" t="str">
            <v>Artikel 2</v>
          </cell>
        </row>
        <row r="10">
          <cell r="A10" t="str">
            <v>Artikel 3</v>
          </cell>
        </row>
        <row r="11">
          <cell r="A11" t="str">
            <v>Artikel 4</v>
          </cell>
        </row>
        <row r="12">
          <cell r="A12" t="str">
            <v>Artikel 5</v>
          </cell>
        </row>
        <row r="13">
          <cell r="A13" t="str">
            <v>Artikel 6</v>
          </cell>
        </row>
        <row r="14">
          <cell r="A14" t="str">
            <v>Artikel 7</v>
          </cell>
        </row>
        <row r="15">
          <cell r="A15" t="str">
            <v>Artikel 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T.Z via externe database"/>
      <sheetName val="Electronics"/>
    </sheetNames>
    <sheetDataSet>
      <sheetData sheetId="0" refreshError="1"/>
      <sheetData sheetId="1">
        <row r="2">
          <cell r="A2">
            <v>1</v>
          </cell>
          <cell r="B2">
            <v>7515</v>
          </cell>
          <cell r="C2">
            <v>1</v>
          </cell>
          <cell r="D2" t="str">
            <v xml:space="preserve"> Apple MacBook 12'' 256 GB Space Gray </v>
          </cell>
          <cell r="E2">
            <v>1363.95</v>
          </cell>
          <cell r="F2" t="str">
            <v>Apple</v>
          </cell>
          <cell r="G2">
            <v>189</v>
          </cell>
        </row>
        <row r="3">
          <cell r="A3">
            <v>2</v>
          </cell>
          <cell r="B3">
            <v>6454</v>
          </cell>
          <cell r="C3">
            <v>1</v>
          </cell>
          <cell r="D3" t="str">
            <v xml:space="preserve"> Lenovo Ideapad 100S-14IBR 80R900BBMH </v>
          </cell>
          <cell r="E3">
            <v>379</v>
          </cell>
          <cell r="F3" t="str">
            <v>Lenovo</v>
          </cell>
          <cell r="G3">
            <v>231</v>
          </cell>
        </row>
        <row r="4">
          <cell r="A4">
            <v>3</v>
          </cell>
          <cell r="B4">
            <v>7912</v>
          </cell>
          <cell r="C4">
            <v>1</v>
          </cell>
          <cell r="D4" t="str">
            <v xml:space="preserve"> HP Pavilion 15-bc076nd </v>
          </cell>
          <cell r="E4">
            <v>1149</v>
          </cell>
          <cell r="F4" t="str">
            <v>HP</v>
          </cell>
          <cell r="G4">
            <v>171</v>
          </cell>
        </row>
        <row r="5">
          <cell r="A5">
            <v>4</v>
          </cell>
          <cell r="B5">
            <v>10806</v>
          </cell>
          <cell r="C5">
            <v>1</v>
          </cell>
          <cell r="D5" t="str">
            <v xml:space="preserve"> Apple MacBook Pro 15'' Touch Bar MLH42N/A Space Gray </v>
          </cell>
          <cell r="E5">
            <v>3149</v>
          </cell>
          <cell r="F5" t="str">
            <v>Apple</v>
          </cell>
          <cell r="G5">
            <v>50</v>
          </cell>
        </row>
        <row r="6">
          <cell r="A6">
            <v>5</v>
          </cell>
          <cell r="B6">
            <v>7648</v>
          </cell>
          <cell r="C6">
            <v>1</v>
          </cell>
          <cell r="D6" t="str">
            <v xml:space="preserve"> Lenovo 110S-11IBR 80WG000WMH </v>
          </cell>
          <cell r="E6">
            <v>219</v>
          </cell>
          <cell r="F6" t="str">
            <v>Lenovo</v>
          </cell>
          <cell r="G6">
            <v>183</v>
          </cell>
        </row>
        <row r="7">
          <cell r="A7">
            <v>6</v>
          </cell>
          <cell r="B7">
            <v>7721</v>
          </cell>
          <cell r="C7">
            <v>1</v>
          </cell>
          <cell r="D7" t="str">
            <v xml:space="preserve"> HP Pavilion 15-au110nd </v>
          </cell>
          <cell r="E7">
            <v>599</v>
          </cell>
          <cell r="F7" t="str">
            <v>HP</v>
          </cell>
          <cell r="G7">
            <v>180</v>
          </cell>
        </row>
        <row r="8">
          <cell r="A8">
            <v>7</v>
          </cell>
          <cell r="B8">
            <v>10562</v>
          </cell>
          <cell r="C8">
            <v>1</v>
          </cell>
          <cell r="D8" t="str">
            <v xml:space="preserve"> HP Stream 11-y000nd </v>
          </cell>
          <cell r="E8">
            <v>239</v>
          </cell>
          <cell r="F8" t="str">
            <v>HP</v>
          </cell>
          <cell r="G8">
            <v>61</v>
          </cell>
        </row>
        <row r="9">
          <cell r="A9">
            <v>8</v>
          </cell>
          <cell r="B9">
            <v>8343</v>
          </cell>
          <cell r="C9">
            <v>1</v>
          </cell>
          <cell r="D9" t="str">
            <v xml:space="preserve"> HP Spectre x360 13-4200nd </v>
          </cell>
          <cell r="E9">
            <v>1499</v>
          </cell>
          <cell r="F9" t="str">
            <v>HP</v>
          </cell>
          <cell r="G9">
            <v>153</v>
          </cell>
        </row>
        <row r="10">
          <cell r="A10">
            <v>9</v>
          </cell>
          <cell r="B10">
            <v>11018</v>
          </cell>
          <cell r="C10">
            <v>1</v>
          </cell>
          <cell r="D10" t="str">
            <v xml:space="preserve"> HP Omen 15-ax010nd </v>
          </cell>
          <cell r="E10">
            <v>899</v>
          </cell>
          <cell r="F10" t="str">
            <v>HP</v>
          </cell>
          <cell r="G10">
            <v>41</v>
          </cell>
        </row>
        <row r="11">
          <cell r="A11">
            <v>10</v>
          </cell>
          <cell r="B11">
            <v>7388</v>
          </cell>
          <cell r="C11">
            <v>1</v>
          </cell>
          <cell r="D11" t="str">
            <v xml:space="preserve"> HP Omen 15-ax280nd </v>
          </cell>
          <cell r="E11">
            <v>1098.99</v>
          </cell>
          <cell r="F11" t="str">
            <v>HP</v>
          </cell>
          <cell r="G11">
            <v>194</v>
          </cell>
        </row>
        <row r="12">
          <cell r="A12">
            <v>11</v>
          </cell>
          <cell r="B12">
            <v>10963</v>
          </cell>
          <cell r="C12">
            <v>1</v>
          </cell>
          <cell r="D12" t="str">
            <v xml:space="preserve"> Apple MacBook Pro 15'' Touch Bar MLH32N/A Space Gray </v>
          </cell>
          <cell r="E12">
            <v>2649</v>
          </cell>
          <cell r="F12" t="str">
            <v>Apple</v>
          </cell>
          <cell r="G12">
            <v>43</v>
          </cell>
        </row>
        <row r="13">
          <cell r="A13">
            <v>12</v>
          </cell>
          <cell r="B13">
            <v>9541</v>
          </cell>
          <cell r="C13">
            <v>1</v>
          </cell>
          <cell r="D13" t="str">
            <v xml:space="preserve"> Acer Chromebook 11 CB3-131-C2E2 </v>
          </cell>
          <cell r="E13">
            <v>229</v>
          </cell>
          <cell r="F13" t="str">
            <v>Acer</v>
          </cell>
          <cell r="G13">
            <v>104</v>
          </cell>
        </row>
        <row r="14">
          <cell r="A14">
            <v>13</v>
          </cell>
          <cell r="B14">
            <v>10016</v>
          </cell>
          <cell r="C14">
            <v>1</v>
          </cell>
          <cell r="D14" t="str">
            <v xml:space="preserve"> HP Pavilion 15-bc010nd </v>
          </cell>
          <cell r="E14">
            <v>849</v>
          </cell>
          <cell r="F14" t="str">
            <v>HP</v>
          </cell>
          <cell r="G14">
            <v>84</v>
          </cell>
        </row>
        <row r="15">
          <cell r="A15">
            <v>14</v>
          </cell>
          <cell r="B15">
            <v>7913</v>
          </cell>
          <cell r="C15">
            <v>1</v>
          </cell>
          <cell r="D15" t="str">
            <v xml:space="preserve"> Apple MacBook Pro 13'' Touch Bar MLH12N/A Space Gray </v>
          </cell>
          <cell r="E15">
            <v>1999</v>
          </cell>
          <cell r="F15" t="str">
            <v>Apple</v>
          </cell>
          <cell r="G15">
            <v>171</v>
          </cell>
        </row>
        <row r="16">
          <cell r="A16">
            <v>15</v>
          </cell>
          <cell r="B16">
            <v>6078</v>
          </cell>
          <cell r="C16">
            <v>1</v>
          </cell>
          <cell r="D16" t="str">
            <v xml:space="preserve"> Toshiba Tecra A50-C-1FW </v>
          </cell>
          <cell r="E16">
            <v>769</v>
          </cell>
          <cell r="F16" t="str">
            <v>Toshiba</v>
          </cell>
          <cell r="G16">
            <v>247</v>
          </cell>
        </row>
        <row r="17">
          <cell r="A17">
            <v>16</v>
          </cell>
          <cell r="B17">
            <v>10807</v>
          </cell>
          <cell r="C17">
            <v>1</v>
          </cell>
          <cell r="D17" t="str">
            <v xml:space="preserve"> Lenovo Ideapad 310-15IAP 80TT0030MH </v>
          </cell>
          <cell r="E17">
            <v>379</v>
          </cell>
          <cell r="F17" t="str">
            <v>Lenovo</v>
          </cell>
          <cell r="G17">
            <v>50</v>
          </cell>
        </row>
        <row r="18">
          <cell r="A18">
            <v>17</v>
          </cell>
          <cell r="B18">
            <v>9772</v>
          </cell>
          <cell r="C18">
            <v>1</v>
          </cell>
          <cell r="D18" t="str">
            <v xml:space="preserve"> HP 17-x000nd </v>
          </cell>
          <cell r="E18">
            <v>379</v>
          </cell>
          <cell r="F18" t="str">
            <v>HP</v>
          </cell>
          <cell r="G18">
            <v>95</v>
          </cell>
        </row>
        <row r="19">
          <cell r="A19">
            <v>18</v>
          </cell>
          <cell r="B19">
            <v>7344</v>
          </cell>
          <cell r="C19">
            <v>1</v>
          </cell>
          <cell r="D19" t="str">
            <v xml:space="preserve"> Acer Aspire R3-131T-P36R </v>
          </cell>
          <cell r="E19">
            <v>469</v>
          </cell>
          <cell r="F19" t="str">
            <v>Acer</v>
          </cell>
          <cell r="G19">
            <v>196</v>
          </cell>
        </row>
        <row r="20">
          <cell r="A20">
            <v>19</v>
          </cell>
          <cell r="B20">
            <v>11807</v>
          </cell>
          <cell r="C20">
            <v>1</v>
          </cell>
          <cell r="D20" t="str">
            <v xml:space="preserve"> Asus ZenBook UX310UA-FC212T </v>
          </cell>
          <cell r="E20">
            <v>679</v>
          </cell>
          <cell r="F20" t="str">
            <v>Asus</v>
          </cell>
          <cell r="G20">
            <v>8</v>
          </cell>
        </row>
        <row r="21">
          <cell r="A21">
            <v>20</v>
          </cell>
          <cell r="B21">
            <v>10338</v>
          </cell>
          <cell r="C21">
            <v>1</v>
          </cell>
          <cell r="D21" t="str">
            <v xml:space="preserve"> Asus Zenbook Pro BX510UX-DM198R </v>
          </cell>
          <cell r="E21">
            <v>979</v>
          </cell>
          <cell r="F21" t="str">
            <v>Asus</v>
          </cell>
          <cell r="G21">
            <v>70</v>
          </cell>
        </row>
        <row r="22">
          <cell r="A22">
            <v>21</v>
          </cell>
          <cell r="B22">
            <v>7448</v>
          </cell>
          <cell r="C22">
            <v>1</v>
          </cell>
          <cell r="D22" t="str">
            <v xml:space="preserve"> Acer Aspire F5-771G-76LA </v>
          </cell>
          <cell r="E22">
            <v>1199</v>
          </cell>
          <cell r="F22" t="str">
            <v>Acer</v>
          </cell>
          <cell r="G22">
            <v>192</v>
          </cell>
        </row>
        <row r="23">
          <cell r="A23">
            <v>22</v>
          </cell>
          <cell r="B23">
            <v>8315</v>
          </cell>
          <cell r="C23">
            <v>1</v>
          </cell>
          <cell r="D23" t="str">
            <v xml:space="preserve"> Asus ZenBook 3 UX390UA-GS031T </v>
          </cell>
          <cell r="E23">
            <v>1699</v>
          </cell>
          <cell r="F23" t="str">
            <v>Asus</v>
          </cell>
          <cell r="G23">
            <v>154</v>
          </cell>
        </row>
        <row r="24">
          <cell r="A24">
            <v>23</v>
          </cell>
          <cell r="B24">
            <v>9965</v>
          </cell>
          <cell r="C24">
            <v>1</v>
          </cell>
          <cell r="D24" t="str">
            <v xml:space="preserve"> Acer Aspire VX-591G-78J8 </v>
          </cell>
          <cell r="E24">
            <v>1299</v>
          </cell>
          <cell r="F24" t="str">
            <v>Acer</v>
          </cell>
          <cell r="G24">
            <v>87</v>
          </cell>
        </row>
        <row r="25">
          <cell r="A25">
            <v>24</v>
          </cell>
          <cell r="B25">
            <v>8490</v>
          </cell>
          <cell r="C25">
            <v>1</v>
          </cell>
          <cell r="D25" t="str">
            <v xml:space="preserve"> Microsoft Surface Pro 4 - i7 - 16 GB - 256 GB </v>
          </cell>
          <cell r="E25">
            <v>1829</v>
          </cell>
          <cell r="F25" t="str">
            <v>Microsoft</v>
          </cell>
          <cell r="G25">
            <v>147</v>
          </cell>
        </row>
        <row r="26">
          <cell r="A26">
            <v>25</v>
          </cell>
          <cell r="B26">
            <v>11376</v>
          </cell>
          <cell r="C26">
            <v>1</v>
          </cell>
          <cell r="D26" t="str">
            <v xml:space="preserve"> Lenovo 110S-11IBR 80WG000VMH </v>
          </cell>
          <cell r="E26">
            <v>219</v>
          </cell>
          <cell r="F26" t="str">
            <v>Lenovo</v>
          </cell>
          <cell r="G26">
            <v>26</v>
          </cell>
        </row>
        <row r="27">
          <cell r="A27">
            <v>26</v>
          </cell>
          <cell r="B27">
            <v>6399</v>
          </cell>
          <cell r="C27">
            <v>1</v>
          </cell>
          <cell r="D27" t="str">
            <v xml:space="preserve"> HP Pavilion 17-ab040nd </v>
          </cell>
          <cell r="E27">
            <v>1599</v>
          </cell>
          <cell r="F27" t="str">
            <v>HP</v>
          </cell>
          <cell r="G27">
            <v>233</v>
          </cell>
        </row>
        <row r="28">
          <cell r="A28">
            <v>27</v>
          </cell>
          <cell r="B28">
            <v>7036</v>
          </cell>
          <cell r="C28">
            <v>1</v>
          </cell>
          <cell r="D28" t="str">
            <v xml:space="preserve"> Asus ZenBook Flip UX360UAK-BB281T </v>
          </cell>
          <cell r="E28">
            <v>1099</v>
          </cell>
          <cell r="F28" t="str">
            <v>Asus</v>
          </cell>
          <cell r="G28">
            <v>208</v>
          </cell>
        </row>
        <row r="29">
          <cell r="A29">
            <v>28</v>
          </cell>
          <cell r="B29">
            <v>7914</v>
          </cell>
          <cell r="C29">
            <v>1</v>
          </cell>
          <cell r="D29" t="str">
            <v xml:space="preserve"> Asus ZenBook 3 UX390UA-GS073T </v>
          </cell>
          <cell r="E29">
            <v>1399</v>
          </cell>
          <cell r="F29" t="str">
            <v>Asus</v>
          </cell>
          <cell r="G29">
            <v>171</v>
          </cell>
        </row>
        <row r="30">
          <cell r="A30">
            <v>29</v>
          </cell>
          <cell r="B30">
            <v>11642</v>
          </cell>
          <cell r="C30">
            <v>1</v>
          </cell>
          <cell r="D30" t="str">
            <v xml:space="preserve"> Asus Essential Pro P2530UA-DM0050E </v>
          </cell>
          <cell r="E30">
            <v>849</v>
          </cell>
          <cell r="F30" t="str">
            <v>Asus</v>
          </cell>
          <cell r="G30">
            <v>14</v>
          </cell>
        </row>
        <row r="31">
          <cell r="A31">
            <v>30</v>
          </cell>
          <cell r="B31">
            <v>8188</v>
          </cell>
          <cell r="C31">
            <v>1</v>
          </cell>
          <cell r="D31" t="str">
            <v xml:space="preserve"> HP Stream 11-y010nd </v>
          </cell>
          <cell r="E31">
            <v>279</v>
          </cell>
          <cell r="F31" t="str">
            <v>HP</v>
          </cell>
          <cell r="G31">
            <v>159</v>
          </cell>
        </row>
        <row r="32">
          <cell r="A32">
            <v>31</v>
          </cell>
          <cell r="B32">
            <v>6524</v>
          </cell>
          <cell r="C32">
            <v>1</v>
          </cell>
          <cell r="D32" t="str">
            <v xml:space="preserve"> HP Pavilion 17-ab200nd </v>
          </cell>
          <cell r="E32">
            <v>1199</v>
          </cell>
          <cell r="F32" t="str">
            <v>HP</v>
          </cell>
          <cell r="G32">
            <v>228</v>
          </cell>
        </row>
        <row r="33">
          <cell r="A33">
            <v>32</v>
          </cell>
          <cell r="B33">
            <v>10433</v>
          </cell>
          <cell r="C33">
            <v>1</v>
          </cell>
          <cell r="D33" t="str">
            <v xml:space="preserve"> Asus ROG Strix GL553VD-FY040T </v>
          </cell>
          <cell r="E33">
            <v>1299</v>
          </cell>
          <cell r="F33" t="str">
            <v>Asus</v>
          </cell>
          <cell r="G33">
            <v>66</v>
          </cell>
        </row>
        <row r="34">
          <cell r="A34">
            <v>33</v>
          </cell>
          <cell r="B34">
            <v>6329</v>
          </cell>
          <cell r="C34">
            <v>1</v>
          </cell>
          <cell r="D34" t="str">
            <v xml:space="preserve"> HP Envy x360 15-aq015nd </v>
          </cell>
          <cell r="E34">
            <v>999</v>
          </cell>
          <cell r="F34" t="str">
            <v>HP</v>
          </cell>
          <cell r="G34">
            <v>236</v>
          </cell>
        </row>
        <row r="35">
          <cell r="A35">
            <v>34</v>
          </cell>
          <cell r="B35">
            <v>6234</v>
          </cell>
          <cell r="C35">
            <v>1</v>
          </cell>
          <cell r="D35" t="str">
            <v xml:space="preserve"> Acer Spin 3 SP315-51-55WE </v>
          </cell>
          <cell r="E35">
            <v>799</v>
          </cell>
          <cell r="F35" t="str">
            <v>Acer</v>
          </cell>
          <cell r="G35">
            <v>240</v>
          </cell>
        </row>
        <row r="36">
          <cell r="A36">
            <v>35</v>
          </cell>
          <cell r="B36">
            <v>8429</v>
          </cell>
          <cell r="C36">
            <v>1</v>
          </cell>
          <cell r="D36" t="str">
            <v xml:space="preserve"> MSI GE72 7RE-050NL Apache Pro </v>
          </cell>
          <cell r="E36">
            <v>1599</v>
          </cell>
          <cell r="F36" t="str">
            <v>MSI</v>
          </cell>
          <cell r="G36">
            <v>150</v>
          </cell>
        </row>
        <row r="37">
          <cell r="A37">
            <v>36</v>
          </cell>
          <cell r="B37">
            <v>6834</v>
          </cell>
          <cell r="C37">
            <v>1</v>
          </cell>
          <cell r="D37" t="str">
            <v xml:space="preserve"> Lenovo 110S-11IBR 80WG000UMH </v>
          </cell>
          <cell r="E37">
            <v>219</v>
          </cell>
          <cell r="F37" t="str">
            <v>Lenovo</v>
          </cell>
          <cell r="G37">
            <v>216</v>
          </cell>
        </row>
        <row r="38">
          <cell r="A38">
            <v>37</v>
          </cell>
          <cell r="B38">
            <v>9159</v>
          </cell>
          <cell r="C38">
            <v>1</v>
          </cell>
          <cell r="D38" t="str">
            <v xml:space="preserve"> Asus Strix FX502VM-DM115T </v>
          </cell>
          <cell r="E38">
            <v>1186</v>
          </cell>
          <cell r="F38" t="str">
            <v>Asus</v>
          </cell>
          <cell r="G38">
            <v>120</v>
          </cell>
        </row>
        <row r="39">
          <cell r="A39">
            <v>38</v>
          </cell>
          <cell r="B39">
            <v>10768</v>
          </cell>
          <cell r="C39">
            <v>1</v>
          </cell>
          <cell r="D39" t="str">
            <v xml:space="preserve"> Asus ROG Strix GL502VS-FY247T </v>
          </cell>
          <cell r="E39">
            <v>1999</v>
          </cell>
          <cell r="F39" t="str">
            <v>Asus</v>
          </cell>
          <cell r="G39">
            <v>52</v>
          </cell>
        </row>
        <row r="40">
          <cell r="A40">
            <v>39</v>
          </cell>
          <cell r="B40">
            <v>6022</v>
          </cell>
          <cell r="C40">
            <v>1</v>
          </cell>
          <cell r="D40" t="str">
            <v xml:space="preserve"> Lenovo Yoga Book YB1-X90F Goud </v>
          </cell>
          <cell r="E40">
            <v>499</v>
          </cell>
          <cell r="F40" t="str">
            <v>Lenovo</v>
          </cell>
          <cell r="G40">
            <v>249</v>
          </cell>
        </row>
        <row r="41">
          <cell r="A41">
            <v>40</v>
          </cell>
          <cell r="B41">
            <v>8102</v>
          </cell>
          <cell r="C41">
            <v>1</v>
          </cell>
          <cell r="D41" t="str">
            <v xml:space="preserve"> HP Spectre x360 15-bl020nd </v>
          </cell>
          <cell r="E41">
            <v>1999</v>
          </cell>
          <cell r="F41" t="str">
            <v>HP</v>
          </cell>
          <cell r="G41">
            <v>163</v>
          </cell>
        </row>
        <row r="42">
          <cell r="A42">
            <v>41</v>
          </cell>
          <cell r="B42">
            <v>8565</v>
          </cell>
          <cell r="C42">
            <v>1</v>
          </cell>
          <cell r="D42" t="str">
            <v xml:space="preserve"> HP 14-am013nd </v>
          </cell>
          <cell r="E42">
            <v>249</v>
          </cell>
          <cell r="F42" t="str">
            <v>HP</v>
          </cell>
          <cell r="G42">
            <v>144</v>
          </cell>
        </row>
        <row r="43">
          <cell r="A43">
            <v>42</v>
          </cell>
          <cell r="B43">
            <v>8013</v>
          </cell>
          <cell r="C43">
            <v>1</v>
          </cell>
          <cell r="D43" t="str">
            <v xml:space="preserve"> Asus VivoBook R753UV-T4209T </v>
          </cell>
          <cell r="E43">
            <v>719.1</v>
          </cell>
          <cell r="F43" t="str">
            <v>Asus</v>
          </cell>
          <cell r="G43">
            <v>167</v>
          </cell>
        </row>
        <row r="44">
          <cell r="A44">
            <v>43</v>
          </cell>
          <cell r="B44">
            <v>6917</v>
          </cell>
          <cell r="C44">
            <v>1</v>
          </cell>
          <cell r="D44" t="str">
            <v xml:space="preserve"> HP Spectre 13-v011nd </v>
          </cell>
          <cell r="E44">
            <v>1499</v>
          </cell>
          <cell r="F44" t="str">
            <v>HP</v>
          </cell>
          <cell r="G44">
            <v>213</v>
          </cell>
        </row>
        <row r="45">
          <cell r="A45">
            <v>44</v>
          </cell>
          <cell r="B45">
            <v>6423</v>
          </cell>
          <cell r="C45">
            <v>1</v>
          </cell>
          <cell r="D45" t="str">
            <v xml:space="preserve"> HP Spectre 13-v000nd </v>
          </cell>
          <cell r="E45">
            <v>999</v>
          </cell>
          <cell r="F45" t="str">
            <v>HP</v>
          </cell>
          <cell r="G45">
            <v>232</v>
          </cell>
        </row>
        <row r="46">
          <cell r="A46">
            <v>45</v>
          </cell>
          <cell r="B46">
            <v>8473</v>
          </cell>
          <cell r="C46">
            <v>1</v>
          </cell>
          <cell r="D46" t="str">
            <v xml:space="preserve"> HP 14-am005nd </v>
          </cell>
          <cell r="E46">
            <v>349</v>
          </cell>
          <cell r="F46" t="str">
            <v>HP</v>
          </cell>
          <cell r="G46">
            <v>148</v>
          </cell>
        </row>
        <row r="47">
          <cell r="A47">
            <v>46</v>
          </cell>
          <cell r="B47">
            <v>6023</v>
          </cell>
          <cell r="C47">
            <v>1</v>
          </cell>
          <cell r="D47" t="str">
            <v xml:space="preserve"> Asus Zenbook Pro BX310UA-GL616R </v>
          </cell>
          <cell r="E47">
            <v>899</v>
          </cell>
          <cell r="F47" t="str">
            <v>Asus</v>
          </cell>
          <cell r="G47">
            <v>249</v>
          </cell>
        </row>
        <row r="48">
          <cell r="A48">
            <v>47</v>
          </cell>
          <cell r="B48">
            <v>7636</v>
          </cell>
          <cell r="C48">
            <v>1</v>
          </cell>
          <cell r="D48" t="str">
            <v xml:space="preserve"> Toshiba A30-C-14C </v>
          </cell>
          <cell r="E48">
            <v>899</v>
          </cell>
          <cell r="F48" t="str">
            <v>Toshiba</v>
          </cell>
          <cell r="G48">
            <v>184</v>
          </cell>
        </row>
        <row r="49">
          <cell r="A49">
            <v>48</v>
          </cell>
          <cell r="B49">
            <v>6861</v>
          </cell>
          <cell r="C49">
            <v>1</v>
          </cell>
          <cell r="D49" t="str">
            <v xml:space="preserve"> HP Probook 430 G3 W4N67ET </v>
          </cell>
          <cell r="E49">
            <v>799</v>
          </cell>
          <cell r="F49" t="str">
            <v>HP</v>
          </cell>
          <cell r="G49">
            <v>215</v>
          </cell>
        </row>
        <row r="50">
          <cell r="A50">
            <v>49</v>
          </cell>
          <cell r="B50">
            <v>9383</v>
          </cell>
          <cell r="C50">
            <v>1</v>
          </cell>
          <cell r="D50" t="str">
            <v xml:space="preserve"> HP Probook 430 G3 i5-8G-256SSD </v>
          </cell>
          <cell r="E50">
            <v>779</v>
          </cell>
          <cell r="F50" t="str">
            <v>HP</v>
          </cell>
          <cell r="G50">
            <v>111</v>
          </cell>
        </row>
        <row r="51">
          <cell r="A51">
            <v>50</v>
          </cell>
          <cell r="B51">
            <v>7488</v>
          </cell>
          <cell r="C51">
            <v>1</v>
          </cell>
          <cell r="D51" t="str">
            <v xml:space="preserve"> Apple MacBook Pro 13'' Touch Bar MNQF2N/A 16-512 Space Gray </v>
          </cell>
          <cell r="E51">
            <v>2439</v>
          </cell>
          <cell r="F51" t="str">
            <v>Apple</v>
          </cell>
          <cell r="G51">
            <v>190</v>
          </cell>
        </row>
        <row r="52">
          <cell r="A52">
            <v>51</v>
          </cell>
          <cell r="B52">
            <v>6400</v>
          </cell>
          <cell r="C52">
            <v>1</v>
          </cell>
          <cell r="D52" t="str">
            <v xml:space="preserve"> MSI GP62M 7RD-014NL Leopard </v>
          </cell>
          <cell r="E52">
            <v>1199</v>
          </cell>
          <cell r="F52" t="str">
            <v>MSI</v>
          </cell>
          <cell r="G52">
            <v>233</v>
          </cell>
        </row>
        <row r="53">
          <cell r="A53">
            <v>52</v>
          </cell>
          <cell r="B53">
            <v>8142</v>
          </cell>
          <cell r="C53">
            <v>1</v>
          </cell>
          <cell r="D53" t="str">
            <v xml:space="preserve"> HP Pavilion 15-aw021nd </v>
          </cell>
          <cell r="E53">
            <v>649</v>
          </cell>
          <cell r="F53" t="str">
            <v>HP</v>
          </cell>
          <cell r="G53">
            <v>161</v>
          </cell>
        </row>
        <row r="54">
          <cell r="A54">
            <v>53</v>
          </cell>
          <cell r="B54">
            <v>8082</v>
          </cell>
          <cell r="C54">
            <v>1</v>
          </cell>
          <cell r="D54" t="str">
            <v xml:space="preserve"> Asus VivoBook R558UQ-DM741T </v>
          </cell>
          <cell r="E54">
            <v>849</v>
          </cell>
          <cell r="F54" t="str">
            <v>Asus</v>
          </cell>
          <cell r="G54">
            <v>164</v>
          </cell>
        </row>
        <row r="55">
          <cell r="A55">
            <v>54</v>
          </cell>
          <cell r="B55">
            <v>9911</v>
          </cell>
          <cell r="C55">
            <v>1</v>
          </cell>
          <cell r="D55" t="str">
            <v xml:space="preserve"> Lenovo Essential E51-80 80QB000AMH </v>
          </cell>
          <cell r="E55">
            <v>807.66</v>
          </cell>
          <cell r="F55" t="str">
            <v>Lenovo</v>
          </cell>
          <cell r="G55">
            <v>89</v>
          </cell>
        </row>
        <row r="56">
          <cell r="A56">
            <v>55</v>
          </cell>
          <cell r="B56">
            <v>9357</v>
          </cell>
          <cell r="C56">
            <v>1</v>
          </cell>
          <cell r="D56" t="str">
            <v xml:space="preserve"> HP Elite x2 1012 G1 L5H20ET </v>
          </cell>
          <cell r="E56">
            <v>1535.49</v>
          </cell>
          <cell r="F56" t="str">
            <v>HP</v>
          </cell>
          <cell r="G56">
            <v>112</v>
          </cell>
        </row>
        <row r="57">
          <cell r="A57">
            <v>56</v>
          </cell>
          <cell r="B57">
            <v>9429</v>
          </cell>
          <cell r="C57">
            <v>1</v>
          </cell>
          <cell r="D57" t="str">
            <v xml:space="preserve"> Acer Chromebook 14 CP5-471-C8KZ </v>
          </cell>
          <cell r="E57">
            <v>379</v>
          </cell>
          <cell r="F57" t="str">
            <v>Acer</v>
          </cell>
          <cell r="G57">
            <v>109</v>
          </cell>
        </row>
        <row r="58">
          <cell r="A58">
            <v>57</v>
          </cell>
          <cell r="B58">
            <v>6525</v>
          </cell>
          <cell r="C58">
            <v>1</v>
          </cell>
          <cell r="D58" t="str">
            <v xml:space="preserve"> Toshiba Satellite Pro A50-C-1GL </v>
          </cell>
          <cell r="E58">
            <v>529</v>
          </cell>
          <cell r="F58" t="str">
            <v>Toshiba</v>
          </cell>
          <cell r="G58">
            <v>228</v>
          </cell>
        </row>
        <row r="59">
          <cell r="A59">
            <v>58</v>
          </cell>
          <cell r="B59">
            <v>9822</v>
          </cell>
          <cell r="C59">
            <v>1</v>
          </cell>
          <cell r="D59" t="str">
            <v xml:space="preserve"> HP ProBook 430 G4 i3-8gb-128ssd </v>
          </cell>
          <cell r="E59">
            <v>749</v>
          </cell>
          <cell r="F59" t="str">
            <v>HP</v>
          </cell>
          <cell r="G59">
            <v>93</v>
          </cell>
        </row>
        <row r="60">
          <cell r="A60">
            <v>59</v>
          </cell>
          <cell r="B60">
            <v>8618</v>
          </cell>
          <cell r="C60">
            <v>1</v>
          </cell>
          <cell r="D60" t="str">
            <v xml:space="preserve"> Asus VivoBook R301UA-FN170T </v>
          </cell>
          <cell r="E60">
            <v>499</v>
          </cell>
          <cell r="F60" t="str">
            <v>Asus</v>
          </cell>
          <cell r="G60">
            <v>142</v>
          </cell>
        </row>
        <row r="61">
          <cell r="A61">
            <v>60</v>
          </cell>
          <cell r="B61">
            <v>10057</v>
          </cell>
          <cell r="C61">
            <v>1</v>
          </cell>
          <cell r="D61" t="str">
            <v xml:space="preserve"> Apple MacBook Pro 13'' Touch Bar MNQF2N/A Space Gray </v>
          </cell>
          <cell r="E61">
            <v>2199</v>
          </cell>
          <cell r="F61" t="str">
            <v>Apple</v>
          </cell>
          <cell r="G61">
            <v>82</v>
          </cell>
        </row>
        <row r="62">
          <cell r="A62">
            <v>61</v>
          </cell>
          <cell r="B62">
            <v>6299</v>
          </cell>
          <cell r="C62">
            <v>1</v>
          </cell>
          <cell r="D62" t="str">
            <v xml:space="preserve"> Lenovo Yoga 300-11IBR 80M100SPMH </v>
          </cell>
          <cell r="E62">
            <v>319</v>
          </cell>
          <cell r="F62" t="str">
            <v>Lenovo</v>
          </cell>
          <cell r="G62">
            <v>237</v>
          </cell>
        </row>
        <row r="63">
          <cell r="A63">
            <v>62</v>
          </cell>
          <cell r="B63">
            <v>11808</v>
          </cell>
          <cell r="C63">
            <v>1</v>
          </cell>
          <cell r="D63" t="str">
            <v xml:space="preserve"> Acer Aspire ES1-132-C4YX </v>
          </cell>
          <cell r="E63">
            <v>209</v>
          </cell>
          <cell r="F63" t="str">
            <v>Acer</v>
          </cell>
          <cell r="G63">
            <v>8</v>
          </cell>
        </row>
        <row r="64">
          <cell r="A64">
            <v>63</v>
          </cell>
          <cell r="B64">
            <v>6736</v>
          </cell>
          <cell r="C64">
            <v>1</v>
          </cell>
          <cell r="D64" t="str">
            <v xml:space="preserve"> HP ProBook 450 G4 i5-8gb-128ssd+1tb-930mx </v>
          </cell>
          <cell r="E64">
            <v>949</v>
          </cell>
          <cell r="F64" t="str">
            <v>HP</v>
          </cell>
          <cell r="G64">
            <v>220</v>
          </cell>
        </row>
        <row r="65">
          <cell r="A65">
            <v>64</v>
          </cell>
          <cell r="B65">
            <v>8649</v>
          </cell>
          <cell r="C65">
            <v>1</v>
          </cell>
          <cell r="D65" t="str">
            <v xml:space="preserve"> HP 15-ay135nd </v>
          </cell>
          <cell r="E65">
            <v>899</v>
          </cell>
          <cell r="F65" t="str">
            <v>HP</v>
          </cell>
          <cell r="G65">
            <v>141</v>
          </cell>
        </row>
        <row r="66">
          <cell r="A66">
            <v>65</v>
          </cell>
          <cell r="B66">
            <v>9187</v>
          </cell>
          <cell r="C66">
            <v>1</v>
          </cell>
          <cell r="D66" t="str">
            <v xml:space="preserve"> Asus VivoBook Pro N552VX-FY312T </v>
          </cell>
          <cell r="E66">
            <v>1199</v>
          </cell>
          <cell r="F66" t="str">
            <v>Asus</v>
          </cell>
          <cell r="G66">
            <v>119</v>
          </cell>
        </row>
        <row r="67">
          <cell r="A67">
            <v>66</v>
          </cell>
          <cell r="B67">
            <v>8362</v>
          </cell>
          <cell r="C67">
            <v>1</v>
          </cell>
          <cell r="D67" t="str">
            <v xml:space="preserve"> Apple MacBook Pro 13'' MF839N/A 16GB - 256GB </v>
          </cell>
          <cell r="E67">
            <v>1929</v>
          </cell>
          <cell r="F67" t="str">
            <v>Apple</v>
          </cell>
          <cell r="G67">
            <v>152</v>
          </cell>
        </row>
        <row r="68">
          <cell r="A68">
            <v>67</v>
          </cell>
          <cell r="B68">
            <v>8474</v>
          </cell>
          <cell r="C68">
            <v>1</v>
          </cell>
          <cell r="D68" t="str">
            <v xml:space="preserve"> Apple MacBook 12'' 512 GB Silver </v>
          </cell>
          <cell r="E68">
            <v>1599</v>
          </cell>
          <cell r="F68" t="str">
            <v>Apple</v>
          </cell>
          <cell r="G68">
            <v>148</v>
          </cell>
        </row>
        <row r="69">
          <cell r="A69">
            <v>68</v>
          </cell>
          <cell r="B69">
            <v>8724</v>
          </cell>
          <cell r="C69">
            <v>1</v>
          </cell>
          <cell r="D69" t="str">
            <v xml:space="preserve"> MSI GL72 6QF-407NL </v>
          </cell>
          <cell r="E69">
            <v>1049</v>
          </cell>
          <cell r="F69" t="str">
            <v>MSI</v>
          </cell>
          <cell r="G69">
            <v>138</v>
          </cell>
        </row>
        <row r="70">
          <cell r="A70">
            <v>69</v>
          </cell>
          <cell r="B70">
            <v>8344</v>
          </cell>
          <cell r="C70">
            <v>1</v>
          </cell>
          <cell r="D70" t="str">
            <v xml:space="preserve"> HP ProBook 470 G4 Y8A82ET </v>
          </cell>
          <cell r="E70">
            <v>1199</v>
          </cell>
          <cell r="F70" t="str">
            <v>HP</v>
          </cell>
          <cell r="G70">
            <v>153</v>
          </cell>
        </row>
        <row r="71">
          <cell r="A71">
            <v>70</v>
          </cell>
          <cell r="B71">
            <v>10217</v>
          </cell>
          <cell r="C71">
            <v>1</v>
          </cell>
          <cell r="D71" t="str">
            <v xml:space="preserve"> HP Envy 15-as130nd </v>
          </cell>
          <cell r="E71">
            <v>1199</v>
          </cell>
          <cell r="F71" t="str">
            <v>HP</v>
          </cell>
          <cell r="G71">
            <v>75</v>
          </cell>
        </row>
        <row r="72">
          <cell r="A72">
            <v>71</v>
          </cell>
          <cell r="B72">
            <v>11143</v>
          </cell>
          <cell r="C72">
            <v>1</v>
          </cell>
          <cell r="D72" t="str">
            <v xml:space="preserve"> Asus Zenbook Pro BX310UA-FC617R </v>
          </cell>
          <cell r="E72">
            <v>999</v>
          </cell>
          <cell r="F72" t="str">
            <v>Asus</v>
          </cell>
          <cell r="G72">
            <v>36</v>
          </cell>
        </row>
        <row r="73">
          <cell r="A73">
            <v>72</v>
          </cell>
          <cell r="B73">
            <v>10563</v>
          </cell>
          <cell r="C73">
            <v>1</v>
          </cell>
          <cell r="D73" t="str">
            <v xml:space="preserve"> Apple MacBook Pro 15'' Touch Bar MLW82N/A Silver </v>
          </cell>
          <cell r="E73">
            <v>3199</v>
          </cell>
          <cell r="F73" t="str">
            <v>Apple</v>
          </cell>
          <cell r="G73">
            <v>61</v>
          </cell>
        </row>
        <row r="74">
          <cell r="A74">
            <v>73</v>
          </cell>
          <cell r="B74">
            <v>11056</v>
          </cell>
          <cell r="C74">
            <v>1</v>
          </cell>
          <cell r="D74" t="str">
            <v xml:space="preserve"> Apple MacBook Pro 13'' MLL42N/A 16GB - 256GB Space Gray </v>
          </cell>
          <cell r="E74">
            <v>1939</v>
          </cell>
          <cell r="F74" t="str">
            <v>Apple</v>
          </cell>
          <cell r="G74">
            <v>40</v>
          </cell>
        </row>
        <row r="75">
          <cell r="A75">
            <v>74</v>
          </cell>
          <cell r="B75">
            <v>11753</v>
          </cell>
          <cell r="C75">
            <v>1</v>
          </cell>
          <cell r="D75" t="str">
            <v xml:space="preserve"> Acer Aspire E5-774G-5660 </v>
          </cell>
          <cell r="E75">
            <v>899</v>
          </cell>
          <cell r="F75" t="str">
            <v>Acer</v>
          </cell>
          <cell r="G75">
            <v>10</v>
          </cell>
        </row>
        <row r="76">
          <cell r="A76">
            <v>75</v>
          </cell>
          <cell r="B76">
            <v>9582</v>
          </cell>
          <cell r="C76">
            <v>1</v>
          </cell>
          <cell r="D76" t="str">
            <v xml:space="preserve"> MSI GP62 7RD-200NL Leopard </v>
          </cell>
          <cell r="E76">
            <v>1349</v>
          </cell>
          <cell r="F76" t="str">
            <v>MSI</v>
          </cell>
          <cell r="G76">
            <v>102</v>
          </cell>
        </row>
        <row r="77">
          <cell r="A77">
            <v>76</v>
          </cell>
          <cell r="B77">
            <v>11938</v>
          </cell>
          <cell r="C77">
            <v>1</v>
          </cell>
          <cell r="D77" t="str">
            <v xml:space="preserve"> Lenovo Yoga 910-13IKB 80VF007RMH </v>
          </cell>
          <cell r="E77">
            <v>1699</v>
          </cell>
          <cell r="F77" t="str">
            <v>Lenovo</v>
          </cell>
          <cell r="G77">
            <v>2</v>
          </cell>
        </row>
        <row r="78">
          <cell r="A78">
            <v>77</v>
          </cell>
          <cell r="B78">
            <v>6002</v>
          </cell>
          <cell r="C78">
            <v>1</v>
          </cell>
          <cell r="D78" t="str">
            <v xml:space="preserve"> Lenovo IdeaPad 110-15IBR 80T7004EMH </v>
          </cell>
          <cell r="E78">
            <v>349</v>
          </cell>
          <cell r="F78" t="str">
            <v>Lenovo</v>
          </cell>
          <cell r="G78">
            <v>250</v>
          </cell>
        </row>
        <row r="79">
          <cell r="A79">
            <v>78</v>
          </cell>
          <cell r="B79">
            <v>11724</v>
          </cell>
          <cell r="C79">
            <v>1</v>
          </cell>
          <cell r="D79" t="str">
            <v xml:space="preserve"> Lenovo 110S-11IBR 80WG000XMH </v>
          </cell>
          <cell r="E79">
            <v>219</v>
          </cell>
          <cell r="F79" t="str">
            <v>Lenovo</v>
          </cell>
          <cell r="G79">
            <v>11</v>
          </cell>
        </row>
        <row r="80">
          <cell r="A80">
            <v>79</v>
          </cell>
          <cell r="B80">
            <v>6981</v>
          </cell>
          <cell r="C80">
            <v>1</v>
          </cell>
          <cell r="D80" t="str">
            <v xml:space="preserve"> HP Chromebook 11 G5 X0P00EA </v>
          </cell>
          <cell r="E80">
            <v>318.23</v>
          </cell>
          <cell r="F80" t="str">
            <v>HP</v>
          </cell>
          <cell r="G80">
            <v>210</v>
          </cell>
        </row>
        <row r="81">
          <cell r="A81">
            <v>80</v>
          </cell>
          <cell r="B81">
            <v>11333</v>
          </cell>
          <cell r="C81">
            <v>1</v>
          </cell>
          <cell r="D81" t="str">
            <v xml:space="preserve"> Acer Aspire V3-372-39B5 </v>
          </cell>
          <cell r="E81">
            <v>599</v>
          </cell>
          <cell r="F81" t="str">
            <v>Acer</v>
          </cell>
          <cell r="G81">
            <v>28</v>
          </cell>
        </row>
        <row r="82">
          <cell r="A82">
            <v>81</v>
          </cell>
          <cell r="B82">
            <v>8979</v>
          </cell>
          <cell r="C82">
            <v>1</v>
          </cell>
          <cell r="D82" t="str">
            <v xml:space="preserve"> Acer Aspire ES1-132-C8QN </v>
          </cell>
          <cell r="E82">
            <v>209</v>
          </cell>
          <cell r="F82" t="str">
            <v>Acer</v>
          </cell>
          <cell r="G82">
            <v>128</v>
          </cell>
        </row>
        <row r="83">
          <cell r="A83">
            <v>82</v>
          </cell>
          <cell r="B83">
            <v>10218</v>
          </cell>
          <cell r="C83">
            <v>1</v>
          </cell>
          <cell r="D83" t="str">
            <v xml:space="preserve"> MSI GP72VR 6RF-233NL Leopard Pro </v>
          </cell>
          <cell r="E83">
            <v>1439</v>
          </cell>
          <cell r="F83" t="str">
            <v>MSI</v>
          </cell>
          <cell r="G83">
            <v>75</v>
          </cell>
        </row>
        <row r="84">
          <cell r="A84">
            <v>83</v>
          </cell>
          <cell r="B84">
            <v>8835</v>
          </cell>
          <cell r="C84">
            <v>1</v>
          </cell>
          <cell r="D84" t="str">
            <v xml:space="preserve"> Medion Erazer P7643 30020580 </v>
          </cell>
          <cell r="E84">
            <v>999</v>
          </cell>
          <cell r="F84" t="str">
            <v>Medion</v>
          </cell>
          <cell r="G84">
            <v>134</v>
          </cell>
        </row>
        <row r="85">
          <cell r="A85">
            <v>84</v>
          </cell>
          <cell r="B85">
            <v>11824</v>
          </cell>
          <cell r="C85">
            <v>1</v>
          </cell>
          <cell r="D85" t="str">
            <v xml:space="preserve"> Lenovo IdeaPad Y700-17ISK 80Q000ABMH </v>
          </cell>
          <cell r="E85">
            <v>1099</v>
          </cell>
          <cell r="F85" t="str">
            <v>Lenovo</v>
          </cell>
          <cell r="G85">
            <v>7</v>
          </cell>
        </row>
        <row r="86">
          <cell r="A86">
            <v>85</v>
          </cell>
          <cell r="B86">
            <v>9319</v>
          </cell>
          <cell r="C86">
            <v>1</v>
          </cell>
          <cell r="D86" t="str">
            <v xml:space="preserve"> Asus ROG G752VS-BA422T </v>
          </cell>
          <cell r="E86">
            <v>2449</v>
          </cell>
          <cell r="F86" t="str">
            <v>Asus</v>
          </cell>
          <cell r="G86">
            <v>114</v>
          </cell>
        </row>
        <row r="87">
          <cell r="A87">
            <v>86</v>
          </cell>
          <cell r="B87">
            <v>6657</v>
          </cell>
          <cell r="C87">
            <v>1</v>
          </cell>
          <cell r="D87" t="str">
            <v xml:space="preserve"> MSI GP62MVR 6RF-233NL Leopard Pro </v>
          </cell>
          <cell r="E87">
            <v>1349</v>
          </cell>
          <cell r="F87" t="str">
            <v>MSI</v>
          </cell>
          <cell r="G87">
            <v>223</v>
          </cell>
        </row>
        <row r="88">
          <cell r="A88">
            <v>87</v>
          </cell>
          <cell r="B88">
            <v>9029</v>
          </cell>
          <cell r="C88">
            <v>1</v>
          </cell>
          <cell r="D88" t="str">
            <v xml:space="preserve"> Lenovo Ideapad Y700-17ISK 80Q000DXMH </v>
          </cell>
          <cell r="E88">
            <v>1199</v>
          </cell>
          <cell r="F88" t="str">
            <v>Lenovo</v>
          </cell>
          <cell r="G88">
            <v>126</v>
          </cell>
        </row>
        <row r="89">
          <cell r="A89">
            <v>88</v>
          </cell>
          <cell r="B89">
            <v>11265</v>
          </cell>
          <cell r="C89">
            <v>1</v>
          </cell>
          <cell r="D89" t="str">
            <v xml:space="preserve"> Lenovo IdeaPad 710S-13ISK 80SW006AMH </v>
          </cell>
          <cell r="E89">
            <v>999</v>
          </cell>
          <cell r="F89" t="str">
            <v>Lenovo</v>
          </cell>
          <cell r="G89">
            <v>31</v>
          </cell>
        </row>
        <row r="90">
          <cell r="A90">
            <v>89</v>
          </cell>
          <cell r="B90">
            <v>8031</v>
          </cell>
          <cell r="C90">
            <v>1</v>
          </cell>
          <cell r="D90" t="str">
            <v xml:space="preserve"> HP Pavilion 15-bc075nd </v>
          </cell>
          <cell r="E90">
            <v>899</v>
          </cell>
          <cell r="F90" t="str">
            <v>HP</v>
          </cell>
          <cell r="G90">
            <v>166</v>
          </cell>
        </row>
        <row r="91">
          <cell r="A91">
            <v>90</v>
          </cell>
          <cell r="B91">
            <v>10544</v>
          </cell>
          <cell r="C91">
            <v>1</v>
          </cell>
          <cell r="D91" t="str">
            <v xml:space="preserve"> HP Omen 17-w110nd </v>
          </cell>
          <cell r="E91">
            <v>1699</v>
          </cell>
          <cell r="F91" t="str">
            <v>HP</v>
          </cell>
          <cell r="G91">
            <v>62</v>
          </cell>
        </row>
        <row r="92">
          <cell r="A92">
            <v>91</v>
          </cell>
          <cell r="B92">
            <v>11605</v>
          </cell>
          <cell r="C92">
            <v>1</v>
          </cell>
          <cell r="D92" t="str">
            <v xml:space="preserve"> HP Chromebook 11-v001nd </v>
          </cell>
          <cell r="E92">
            <v>264</v>
          </cell>
          <cell r="F92" t="str">
            <v>HP</v>
          </cell>
          <cell r="G92">
            <v>16</v>
          </cell>
        </row>
        <row r="93">
          <cell r="A93">
            <v>92</v>
          </cell>
          <cell r="B93">
            <v>6149</v>
          </cell>
          <cell r="C93">
            <v>1</v>
          </cell>
          <cell r="D93" t="str">
            <v xml:space="preserve"> Acer Aspire V3-372-324Y </v>
          </cell>
          <cell r="E93">
            <v>549</v>
          </cell>
          <cell r="F93" t="str">
            <v>Acer</v>
          </cell>
          <cell r="G93">
            <v>244</v>
          </cell>
        </row>
        <row r="94">
          <cell r="A94">
            <v>93</v>
          </cell>
          <cell r="B94">
            <v>6862</v>
          </cell>
          <cell r="C94">
            <v>1</v>
          </cell>
          <cell r="D94" t="str">
            <v xml:space="preserve"> Lenovo Ideapad 510-15IKB 80SV00K5MH </v>
          </cell>
          <cell r="E94">
            <v>799</v>
          </cell>
          <cell r="F94" t="str">
            <v>Lenovo</v>
          </cell>
          <cell r="G94">
            <v>215</v>
          </cell>
        </row>
        <row r="95">
          <cell r="A95">
            <v>94</v>
          </cell>
          <cell r="B95">
            <v>10032</v>
          </cell>
          <cell r="C95">
            <v>1</v>
          </cell>
          <cell r="D95" t="str">
            <v xml:space="preserve"> HP ProBook 450 G3 W4P21ET </v>
          </cell>
          <cell r="E95">
            <v>795.84</v>
          </cell>
          <cell r="F95" t="str">
            <v>HP</v>
          </cell>
          <cell r="G95">
            <v>83</v>
          </cell>
        </row>
        <row r="96">
          <cell r="A96">
            <v>95</v>
          </cell>
          <cell r="B96">
            <v>7821</v>
          </cell>
          <cell r="C96">
            <v>1</v>
          </cell>
          <cell r="D96" t="str">
            <v xml:space="preserve"> HP Omen 17-w041nd </v>
          </cell>
          <cell r="E96">
            <v>1439</v>
          </cell>
          <cell r="F96" t="str">
            <v>HP</v>
          </cell>
          <cell r="G96">
            <v>175</v>
          </cell>
        </row>
        <row r="97">
          <cell r="A97">
            <v>96</v>
          </cell>
          <cell r="B97">
            <v>8753</v>
          </cell>
          <cell r="C97">
            <v>1</v>
          </cell>
          <cell r="D97" t="str">
            <v xml:space="preserve"> Asus VivoBook X555QA-DM020T </v>
          </cell>
          <cell r="E97">
            <v>729</v>
          </cell>
          <cell r="F97" t="str">
            <v>Asus</v>
          </cell>
          <cell r="G97">
            <v>137</v>
          </cell>
        </row>
        <row r="98">
          <cell r="A98">
            <v>97</v>
          </cell>
          <cell r="B98">
            <v>11217</v>
          </cell>
          <cell r="C98">
            <v>1</v>
          </cell>
          <cell r="D98" t="str">
            <v xml:space="preserve"> Asus VivoBook R540SA-XX608T </v>
          </cell>
          <cell r="E98">
            <v>399</v>
          </cell>
          <cell r="F98" t="str">
            <v>Asus</v>
          </cell>
          <cell r="G98">
            <v>33</v>
          </cell>
        </row>
        <row r="99">
          <cell r="A99">
            <v>98</v>
          </cell>
          <cell r="B99">
            <v>6889</v>
          </cell>
          <cell r="C99">
            <v>1</v>
          </cell>
          <cell r="D99" t="str">
            <v xml:space="preserve"> Apple MacBook Pro 13'' Touch Bar MLVP2N/A Silver </v>
          </cell>
          <cell r="E99">
            <v>1899</v>
          </cell>
          <cell r="F99" t="str">
            <v>Apple</v>
          </cell>
          <cell r="G99">
            <v>214</v>
          </cell>
        </row>
        <row r="100">
          <cell r="A100">
            <v>99</v>
          </cell>
          <cell r="B100">
            <v>11960</v>
          </cell>
          <cell r="C100">
            <v>1</v>
          </cell>
          <cell r="D100" t="str">
            <v xml:space="preserve"> Apple MacBook 12'' 512 GB Space Gray </v>
          </cell>
          <cell r="E100">
            <v>1699</v>
          </cell>
          <cell r="F100" t="str">
            <v>Apple</v>
          </cell>
          <cell r="G100">
            <v>1</v>
          </cell>
        </row>
        <row r="101">
          <cell r="A101">
            <v>100</v>
          </cell>
          <cell r="B101">
            <v>11473</v>
          </cell>
          <cell r="C101">
            <v>1</v>
          </cell>
          <cell r="D101" t="str">
            <v xml:space="preserve"> Acer Aspire E5-774G-70BN </v>
          </cell>
          <cell r="E101">
            <v>999</v>
          </cell>
          <cell r="F101" t="str">
            <v>Acer</v>
          </cell>
          <cell r="G101">
            <v>22</v>
          </cell>
        </row>
        <row r="102">
          <cell r="A102">
            <v>101</v>
          </cell>
          <cell r="B102">
            <v>7822</v>
          </cell>
          <cell r="C102">
            <v>1</v>
          </cell>
          <cell r="D102" t="str">
            <v xml:space="preserve"> Lenovo ThinkPad Yoga 460 20EM000QMH </v>
          </cell>
          <cell r="E102">
            <v>1349.15</v>
          </cell>
          <cell r="F102" t="str">
            <v>Lenovo</v>
          </cell>
          <cell r="G102">
            <v>175</v>
          </cell>
        </row>
        <row r="103">
          <cell r="A103">
            <v>102</v>
          </cell>
          <cell r="B103">
            <v>10523</v>
          </cell>
          <cell r="C103">
            <v>1</v>
          </cell>
          <cell r="D103" t="str">
            <v xml:space="preserve"> HP Envy 15-as031nd </v>
          </cell>
          <cell r="E103">
            <v>1249</v>
          </cell>
          <cell r="F103" t="str">
            <v>HP</v>
          </cell>
          <cell r="G103">
            <v>63</v>
          </cell>
        </row>
        <row r="104">
          <cell r="A104">
            <v>103</v>
          </cell>
          <cell r="B104">
            <v>7984</v>
          </cell>
          <cell r="C104">
            <v>1</v>
          </cell>
          <cell r="D104" t="str">
            <v xml:space="preserve"> HP Chromebook 11 G4 T6Q72EA </v>
          </cell>
          <cell r="E104">
            <v>289</v>
          </cell>
          <cell r="F104" t="str">
            <v>HP</v>
          </cell>
          <cell r="G104">
            <v>168</v>
          </cell>
        </row>
        <row r="105">
          <cell r="A105">
            <v>104</v>
          </cell>
          <cell r="B105">
            <v>8980</v>
          </cell>
          <cell r="C105">
            <v>1</v>
          </cell>
          <cell r="D105" t="str">
            <v xml:space="preserve"> Asus VivoBook Flip TP201SA-FV0017T </v>
          </cell>
          <cell r="E105">
            <v>499</v>
          </cell>
          <cell r="F105" t="str">
            <v>Asus</v>
          </cell>
          <cell r="G105">
            <v>128</v>
          </cell>
        </row>
        <row r="106">
          <cell r="A106">
            <v>105</v>
          </cell>
          <cell r="B106">
            <v>7221</v>
          </cell>
          <cell r="C106">
            <v>1</v>
          </cell>
          <cell r="D106" t="str">
            <v xml:space="preserve"> Asus ROG Strix GL502VM-FY022T </v>
          </cell>
          <cell r="E106">
            <v>1599</v>
          </cell>
          <cell r="F106" t="str">
            <v>Asus</v>
          </cell>
          <cell r="G106">
            <v>201</v>
          </cell>
        </row>
        <row r="107">
          <cell r="A107">
            <v>106</v>
          </cell>
          <cell r="B107">
            <v>8287</v>
          </cell>
          <cell r="C107">
            <v>1</v>
          </cell>
          <cell r="D107" t="str">
            <v xml:space="preserve"> Acer Aspire R3-131T-P6YX </v>
          </cell>
          <cell r="E107">
            <v>499</v>
          </cell>
          <cell r="F107" t="str">
            <v>Acer</v>
          </cell>
          <cell r="G107">
            <v>155</v>
          </cell>
        </row>
        <row r="108">
          <cell r="A108">
            <v>107</v>
          </cell>
          <cell r="B108">
            <v>7389</v>
          </cell>
          <cell r="C108">
            <v>1</v>
          </cell>
          <cell r="D108" t="str">
            <v xml:space="preserve"> Microsoft Surface Pro 4 - i7 - 16 GB - 512 GB </v>
          </cell>
          <cell r="E108">
            <v>2249</v>
          </cell>
          <cell r="F108" t="str">
            <v>Microsoft</v>
          </cell>
          <cell r="G108">
            <v>194</v>
          </cell>
        </row>
        <row r="109">
          <cell r="A109">
            <v>108</v>
          </cell>
          <cell r="B109">
            <v>10992</v>
          </cell>
          <cell r="C109">
            <v>1</v>
          </cell>
          <cell r="D109" t="str">
            <v xml:space="preserve"> Lenovo Yoga 910-13 80VF00D6MH </v>
          </cell>
          <cell r="E109">
            <v>1399</v>
          </cell>
          <cell r="F109" t="str">
            <v>Lenovo</v>
          </cell>
          <cell r="G109">
            <v>42</v>
          </cell>
        </row>
        <row r="110">
          <cell r="A110">
            <v>109</v>
          </cell>
          <cell r="B110">
            <v>7886</v>
          </cell>
          <cell r="C110">
            <v>1</v>
          </cell>
          <cell r="D110" t="str">
            <v xml:space="preserve"> HP ProBook 470 G4 Y8A89ET </v>
          </cell>
          <cell r="E110">
            <v>1249</v>
          </cell>
          <cell r="F110" t="str">
            <v>HP</v>
          </cell>
          <cell r="G110">
            <v>172</v>
          </cell>
        </row>
        <row r="111">
          <cell r="A111">
            <v>110</v>
          </cell>
          <cell r="B111">
            <v>10017</v>
          </cell>
          <cell r="C111">
            <v>1</v>
          </cell>
          <cell r="D111" t="str">
            <v xml:space="preserve"> HP Probook 440 G4 Y7Z67ET </v>
          </cell>
          <cell r="E111">
            <v>929</v>
          </cell>
          <cell r="F111" t="str">
            <v>HP</v>
          </cell>
          <cell r="G111">
            <v>84</v>
          </cell>
        </row>
        <row r="112">
          <cell r="A112">
            <v>111</v>
          </cell>
          <cell r="B112">
            <v>6601</v>
          </cell>
          <cell r="C112">
            <v>1</v>
          </cell>
          <cell r="D112" t="str">
            <v xml:space="preserve"> HP Pavilion x360 11-u004nd </v>
          </cell>
          <cell r="E112">
            <v>448.99</v>
          </cell>
          <cell r="F112" t="str">
            <v>HP</v>
          </cell>
          <cell r="G112">
            <v>225</v>
          </cell>
        </row>
        <row r="113">
          <cell r="A113">
            <v>112</v>
          </cell>
          <cell r="B113">
            <v>11192</v>
          </cell>
          <cell r="C113">
            <v>1</v>
          </cell>
          <cell r="D113" t="str">
            <v xml:space="preserve"> Asus Strix FX502VM-FY250T </v>
          </cell>
          <cell r="E113">
            <v>1549</v>
          </cell>
          <cell r="F113" t="str">
            <v>Asus</v>
          </cell>
          <cell r="G113">
            <v>34</v>
          </cell>
        </row>
        <row r="114">
          <cell r="A114">
            <v>113</v>
          </cell>
          <cell r="B114">
            <v>6658</v>
          </cell>
          <cell r="C114">
            <v>1</v>
          </cell>
          <cell r="D114" t="str">
            <v xml:space="preserve"> Medion S2217 64GB </v>
          </cell>
          <cell r="E114">
            <v>269</v>
          </cell>
          <cell r="F114" t="str">
            <v>Medion</v>
          </cell>
          <cell r="G114">
            <v>223</v>
          </cell>
        </row>
        <row r="115">
          <cell r="A115">
            <v>114</v>
          </cell>
          <cell r="B115">
            <v>7422</v>
          </cell>
          <cell r="C115">
            <v>1</v>
          </cell>
          <cell r="D115" t="str">
            <v xml:space="preserve"> HP ProBook 650 G2 T4J07ET </v>
          </cell>
          <cell r="E115">
            <v>1299</v>
          </cell>
          <cell r="F115" t="str">
            <v>HP</v>
          </cell>
          <cell r="G115">
            <v>193</v>
          </cell>
        </row>
        <row r="116">
          <cell r="A116">
            <v>115</v>
          </cell>
          <cell r="B116">
            <v>11725</v>
          </cell>
          <cell r="C116">
            <v>1</v>
          </cell>
          <cell r="D116" t="str">
            <v xml:space="preserve"> HP ProBook 470 G3 W4P76ET </v>
          </cell>
          <cell r="E116">
            <v>1129</v>
          </cell>
          <cell r="F116" t="str">
            <v>HP</v>
          </cell>
          <cell r="G116">
            <v>11</v>
          </cell>
        </row>
        <row r="117">
          <cell r="A117">
            <v>116</v>
          </cell>
          <cell r="B117">
            <v>8014</v>
          </cell>
          <cell r="C117">
            <v>1</v>
          </cell>
          <cell r="D117" t="str">
            <v xml:space="preserve"> Apple MacBook Pro 13'' MF839N/A 16GB - 128GB </v>
          </cell>
          <cell r="E117">
            <v>1689</v>
          </cell>
          <cell r="F117" t="str">
            <v>Apple</v>
          </cell>
          <cell r="G117">
            <v>167</v>
          </cell>
        </row>
        <row r="118">
          <cell r="A118">
            <v>117</v>
          </cell>
          <cell r="B118">
            <v>7823</v>
          </cell>
          <cell r="C118">
            <v>1</v>
          </cell>
          <cell r="D118" t="str">
            <v xml:space="preserve"> Toshiba Satellite Pro A50-C-1GR </v>
          </cell>
          <cell r="E118">
            <v>749</v>
          </cell>
          <cell r="F118" t="str">
            <v>Toshiba</v>
          </cell>
          <cell r="G118">
            <v>175</v>
          </cell>
        </row>
        <row r="119">
          <cell r="A119">
            <v>118</v>
          </cell>
          <cell r="B119">
            <v>10564</v>
          </cell>
          <cell r="C119">
            <v>1</v>
          </cell>
          <cell r="D119" t="str">
            <v xml:space="preserve"> Lenovo Yoga 900s-12ISK 80ML0074MH </v>
          </cell>
          <cell r="E119">
            <v>1199</v>
          </cell>
          <cell r="F119" t="str">
            <v>Lenovo</v>
          </cell>
          <cell r="G119">
            <v>61</v>
          </cell>
        </row>
        <row r="120">
          <cell r="A120">
            <v>119</v>
          </cell>
          <cell r="B120">
            <v>8394</v>
          </cell>
          <cell r="C120">
            <v>1</v>
          </cell>
          <cell r="D120" t="str">
            <v xml:space="preserve"> Lenovo Ideapad 510S-14ISK 80TK002YMH </v>
          </cell>
          <cell r="E120">
            <v>899</v>
          </cell>
          <cell r="F120" t="str">
            <v>Lenovo</v>
          </cell>
          <cell r="G120">
            <v>151</v>
          </cell>
        </row>
        <row r="121">
          <cell r="A121">
            <v>120</v>
          </cell>
          <cell r="B121">
            <v>9006</v>
          </cell>
          <cell r="C121">
            <v>1</v>
          </cell>
          <cell r="D121" t="str">
            <v xml:space="preserve"> Lenovo Ideapad 500S-14ISK 80Q3007NMH </v>
          </cell>
          <cell r="E121">
            <v>549</v>
          </cell>
          <cell r="F121" t="str">
            <v>Lenovo</v>
          </cell>
          <cell r="G121">
            <v>127</v>
          </cell>
        </row>
        <row r="122">
          <cell r="A122">
            <v>121</v>
          </cell>
          <cell r="B122">
            <v>7516</v>
          </cell>
          <cell r="C122">
            <v>1</v>
          </cell>
          <cell r="D122" t="str">
            <v xml:space="preserve"> Asus ROG Strix GL502VM-FY263T </v>
          </cell>
          <cell r="E122">
            <v>1599</v>
          </cell>
          <cell r="F122" t="str">
            <v>Asus</v>
          </cell>
          <cell r="G122">
            <v>189</v>
          </cell>
        </row>
        <row r="123">
          <cell r="A123">
            <v>122</v>
          </cell>
          <cell r="B123">
            <v>9430</v>
          </cell>
          <cell r="C123">
            <v>1</v>
          </cell>
          <cell r="D123" t="str">
            <v xml:space="preserve"> MSI GE62VR 7RF-298NL Apache Pro </v>
          </cell>
          <cell r="E123">
            <v>1799</v>
          </cell>
          <cell r="F123" t="str">
            <v>MSI</v>
          </cell>
          <cell r="G123">
            <v>109</v>
          </cell>
        </row>
        <row r="124">
          <cell r="A124">
            <v>123</v>
          </cell>
          <cell r="B124">
            <v>6003</v>
          </cell>
          <cell r="C124">
            <v>1</v>
          </cell>
          <cell r="D124" t="str">
            <v xml:space="preserve"> Medion Akoya E6421 </v>
          </cell>
          <cell r="E124">
            <v>549</v>
          </cell>
          <cell r="F124" t="str">
            <v>Medion</v>
          </cell>
          <cell r="G124">
            <v>250</v>
          </cell>
        </row>
        <row r="125">
          <cell r="A125">
            <v>124</v>
          </cell>
          <cell r="B125">
            <v>10896</v>
          </cell>
          <cell r="C125">
            <v>1</v>
          </cell>
          <cell r="D125" t="str">
            <v xml:space="preserve"> Lenovo Yoga 910-13 80VF00D5MH </v>
          </cell>
          <cell r="E125">
            <v>1199</v>
          </cell>
          <cell r="F125" t="str">
            <v>Lenovo</v>
          </cell>
          <cell r="G125">
            <v>46</v>
          </cell>
        </row>
        <row r="126">
          <cell r="A126">
            <v>125</v>
          </cell>
          <cell r="B126">
            <v>8060</v>
          </cell>
          <cell r="C126">
            <v>1</v>
          </cell>
          <cell r="D126" t="str">
            <v xml:space="preserve"> Asus VivoBook A555QG-DM045T </v>
          </cell>
          <cell r="E126">
            <v>799</v>
          </cell>
          <cell r="F126" t="str">
            <v>Asus</v>
          </cell>
          <cell r="G126">
            <v>165</v>
          </cell>
        </row>
        <row r="127">
          <cell r="A127">
            <v>126</v>
          </cell>
          <cell r="B127">
            <v>6004</v>
          </cell>
          <cell r="C127">
            <v>1</v>
          </cell>
          <cell r="D127" t="str">
            <v xml:space="preserve"> Apple MacBook Pro 15'' Touch Bar MLH42/A Space Gray </v>
          </cell>
          <cell r="E127">
            <v>3679</v>
          </cell>
          <cell r="F127" t="str">
            <v>Apple</v>
          </cell>
          <cell r="G127">
            <v>250</v>
          </cell>
        </row>
        <row r="128">
          <cell r="A128">
            <v>127</v>
          </cell>
          <cell r="B128">
            <v>7915</v>
          </cell>
          <cell r="C128">
            <v>1</v>
          </cell>
          <cell r="D128" t="str">
            <v xml:space="preserve"> Acer Chromebook 15 CB3-532-C968 </v>
          </cell>
          <cell r="E128">
            <v>249</v>
          </cell>
          <cell r="F128" t="str">
            <v>Acer</v>
          </cell>
          <cell r="G128">
            <v>171</v>
          </cell>
        </row>
        <row r="129">
          <cell r="A129">
            <v>128</v>
          </cell>
          <cell r="B129">
            <v>10155</v>
          </cell>
          <cell r="C129">
            <v>1</v>
          </cell>
          <cell r="D129" t="str">
            <v xml:space="preserve"> Acer Aspire VX-591G-71TS </v>
          </cell>
          <cell r="E129">
            <v>1499</v>
          </cell>
          <cell r="F129" t="str">
            <v>Acer</v>
          </cell>
          <cell r="G129">
            <v>78</v>
          </cell>
        </row>
        <row r="130">
          <cell r="A130">
            <v>129</v>
          </cell>
          <cell r="B130">
            <v>11377</v>
          </cell>
          <cell r="C130">
            <v>1</v>
          </cell>
          <cell r="D130" t="str">
            <v xml:space="preserve"> Toshiba A40-C-1D8 </v>
          </cell>
          <cell r="E130">
            <v>899</v>
          </cell>
          <cell r="F130" t="str">
            <v>Toshiba</v>
          </cell>
          <cell r="G130">
            <v>26</v>
          </cell>
        </row>
        <row r="131">
          <cell r="A131">
            <v>130</v>
          </cell>
          <cell r="B131">
            <v>9139</v>
          </cell>
          <cell r="C131">
            <v>1</v>
          </cell>
          <cell r="D131" t="str">
            <v xml:space="preserve"> MSI GS73VR 7RF-213NL Stealth Pro 4K </v>
          </cell>
          <cell r="E131">
            <v>2649</v>
          </cell>
          <cell r="F131" t="str">
            <v>MSI</v>
          </cell>
          <cell r="G131">
            <v>121</v>
          </cell>
        </row>
        <row r="132">
          <cell r="A132">
            <v>131</v>
          </cell>
          <cell r="B132">
            <v>9891</v>
          </cell>
          <cell r="C132">
            <v>1</v>
          </cell>
          <cell r="D132" t="str">
            <v xml:space="preserve"> Medion Akoya E7415 30020627 </v>
          </cell>
          <cell r="E132">
            <v>649</v>
          </cell>
          <cell r="F132" t="str">
            <v>Medion</v>
          </cell>
          <cell r="G132">
            <v>90</v>
          </cell>
        </row>
        <row r="133">
          <cell r="A133">
            <v>132</v>
          </cell>
          <cell r="B133">
            <v>10107</v>
          </cell>
          <cell r="C133">
            <v>1</v>
          </cell>
          <cell r="D133" t="str">
            <v xml:space="preserve"> Medion Akoya E6415 </v>
          </cell>
          <cell r="E133">
            <v>599</v>
          </cell>
          <cell r="F133" t="str">
            <v>Medion</v>
          </cell>
          <cell r="G133">
            <v>80</v>
          </cell>
        </row>
        <row r="134">
          <cell r="A134">
            <v>133</v>
          </cell>
          <cell r="B134">
            <v>11493</v>
          </cell>
          <cell r="C134">
            <v>1</v>
          </cell>
          <cell r="D134" t="str">
            <v xml:space="preserve"> HP Probook 450 G4 T8B72ET </v>
          </cell>
          <cell r="E134">
            <v>999</v>
          </cell>
          <cell r="F134" t="str">
            <v>HP</v>
          </cell>
          <cell r="G134">
            <v>21</v>
          </cell>
        </row>
        <row r="135">
          <cell r="A135">
            <v>134</v>
          </cell>
          <cell r="B135">
            <v>6169</v>
          </cell>
          <cell r="C135">
            <v>1</v>
          </cell>
          <cell r="D135" t="str">
            <v xml:space="preserve"> HP ProBook 430 G3 W4N75ET </v>
          </cell>
          <cell r="E135">
            <v>999</v>
          </cell>
          <cell r="F135" t="str">
            <v>HP</v>
          </cell>
          <cell r="G135">
            <v>243</v>
          </cell>
        </row>
        <row r="136">
          <cell r="A136">
            <v>135</v>
          </cell>
          <cell r="B136">
            <v>10459</v>
          </cell>
          <cell r="C136">
            <v>1</v>
          </cell>
          <cell r="D136" t="str">
            <v xml:space="preserve"> HP Pavilion x360 13-u140nd </v>
          </cell>
          <cell r="E136">
            <v>899.01</v>
          </cell>
          <cell r="F136" t="str">
            <v>HP</v>
          </cell>
          <cell r="G136">
            <v>65</v>
          </cell>
        </row>
        <row r="137">
          <cell r="A137">
            <v>136</v>
          </cell>
          <cell r="B137">
            <v>10363</v>
          </cell>
          <cell r="C137">
            <v>1</v>
          </cell>
          <cell r="D137" t="str">
            <v xml:space="preserve"> Asus ROG Strix GL702VM-GC156T </v>
          </cell>
          <cell r="E137">
            <v>1899</v>
          </cell>
          <cell r="F137" t="str">
            <v>Asus</v>
          </cell>
          <cell r="G137">
            <v>69</v>
          </cell>
        </row>
        <row r="138">
          <cell r="A138">
            <v>137</v>
          </cell>
          <cell r="B138">
            <v>8491</v>
          </cell>
          <cell r="C138">
            <v>1</v>
          </cell>
          <cell r="D138" t="str">
            <v xml:space="preserve"> Apple MacBook 12'' 512 GB Gold </v>
          </cell>
          <cell r="E138">
            <v>1699</v>
          </cell>
          <cell r="F138" t="str">
            <v>Apple</v>
          </cell>
          <cell r="G138">
            <v>147</v>
          </cell>
        </row>
        <row r="139">
          <cell r="A139">
            <v>138</v>
          </cell>
          <cell r="B139">
            <v>10434</v>
          </cell>
          <cell r="C139">
            <v>1</v>
          </cell>
          <cell r="D139" t="str">
            <v xml:space="preserve"> Acer Switch Alpha 12 SA5-271P-58V8 </v>
          </cell>
          <cell r="E139">
            <v>949</v>
          </cell>
          <cell r="F139" t="str">
            <v>Acer</v>
          </cell>
          <cell r="G139">
            <v>66</v>
          </cell>
        </row>
        <row r="140">
          <cell r="A140">
            <v>139</v>
          </cell>
          <cell r="B140">
            <v>10291</v>
          </cell>
          <cell r="C140">
            <v>1</v>
          </cell>
          <cell r="D140" t="str">
            <v xml:space="preserve"> Acer Spin 3 SP315-51-79ZY </v>
          </cell>
          <cell r="E140">
            <v>999</v>
          </cell>
          <cell r="F140" t="str">
            <v>Acer</v>
          </cell>
          <cell r="G140">
            <v>72</v>
          </cell>
        </row>
        <row r="141">
          <cell r="A141">
            <v>140</v>
          </cell>
          <cell r="B141">
            <v>6188</v>
          </cell>
          <cell r="C141">
            <v>1</v>
          </cell>
          <cell r="D141" t="str">
            <v xml:space="preserve"> Medion Akoya P7641-I7-1128 </v>
          </cell>
          <cell r="E141">
            <v>899</v>
          </cell>
          <cell r="F141" t="str">
            <v>Medion</v>
          </cell>
          <cell r="G141">
            <v>242</v>
          </cell>
        </row>
        <row r="142">
          <cell r="A142">
            <v>141</v>
          </cell>
          <cell r="B142">
            <v>6835</v>
          </cell>
          <cell r="C142">
            <v>1</v>
          </cell>
          <cell r="D142" t="str">
            <v xml:space="preserve"> HP Stream x360 11-aa000nd </v>
          </cell>
          <cell r="E142">
            <v>329</v>
          </cell>
          <cell r="F142" t="str">
            <v>HP</v>
          </cell>
          <cell r="G142">
            <v>216</v>
          </cell>
        </row>
        <row r="143">
          <cell r="A143">
            <v>142</v>
          </cell>
          <cell r="B143">
            <v>10087</v>
          </cell>
          <cell r="C143">
            <v>1</v>
          </cell>
          <cell r="D143" t="str">
            <v xml:space="preserve"> Acer Chromebook 14 CP5-471-53B9 </v>
          </cell>
          <cell r="E143">
            <v>599</v>
          </cell>
          <cell r="F143" t="str">
            <v>Acer</v>
          </cell>
          <cell r="G143">
            <v>81</v>
          </cell>
        </row>
        <row r="144">
          <cell r="A144">
            <v>143</v>
          </cell>
          <cell r="B144">
            <v>9868</v>
          </cell>
          <cell r="C144">
            <v>1</v>
          </cell>
          <cell r="D144" t="str">
            <v xml:space="preserve"> Acer Chromebook 14 CP5-471-33PC </v>
          </cell>
          <cell r="E144">
            <v>499</v>
          </cell>
          <cell r="F144" t="str">
            <v>Acer</v>
          </cell>
          <cell r="G144">
            <v>91</v>
          </cell>
        </row>
        <row r="145">
          <cell r="A145">
            <v>144</v>
          </cell>
          <cell r="B145">
            <v>6377</v>
          </cell>
          <cell r="C145">
            <v>1</v>
          </cell>
          <cell r="D145" t="str">
            <v xml:space="preserve"> Acer Chromebook 14 CB3-431-C73M </v>
          </cell>
          <cell r="E145">
            <v>379</v>
          </cell>
          <cell r="F145" t="str">
            <v>Acer</v>
          </cell>
          <cell r="G145">
            <v>234</v>
          </cell>
        </row>
        <row r="146">
          <cell r="A146">
            <v>145</v>
          </cell>
          <cell r="B146">
            <v>10033</v>
          </cell>
          <cell r="C146">
            <v>1</v>
          </cell>
          <cell r="D146" t="str">
            <v xml:space="preserve"> HP Elitebook 1040 G3 i5-8gb-256ssd </v>
          </cell>
          <cell r="E146">
            <v>1299</v>
          </cell>
          <cell r="F146" t="str">
            <v>HP</v>
          </cell>
          <cell r="G146">
            <v>83</v>
          </cell>
        </row>
        <row r="147">
          <cell r="A147">
            <v>146</v>
          </cell>
          <cell r="B147">
            <v>11169</v>
          </cell>
          <cell r="C147">
            <v>1</v>
          </cell>
          <cell r="D147" t="str">
            <v xml:space="preserve"> Asus VivoBook R417SA-WX235T </v>
          </cell>
          <cell r="E147">
            <v>259</v>
          </cell>
          <cell r="F147" t="str">
            <v>Asus</v>
          </cell>
          <cell r="G147">
            <v>35</v>
          </cell>
        </row>
        <row r="148">
          <cell r="A148">
            <v>147</v>
          </cell>
          <cell r="B148">
            <v>8032</v>
          </cell>
          <cell r="C148">
            <v>1</v>
          </cell>
          <cell r="D148" t="str">
            <v xml:space="preserve"> Acer Swift 5 SF514-51-5330 </v>
          </cell>
          <cell r="E148">
            <v>899</v>
          </cell>
          <cell r="F148" t="str">
            <v>Acer</v>
          </cell>
          <cell r="G148">
            <v>166</v>
          </cell>
        </row>
        <row r="149">
          <cell r="A149">
            <v>148</v>
          </cell>
          <cell r="B149">
            <v>9715</v>
          </cell>
          <cell r="C149">
            <v>1</v>
          </cell>
          <cell r="D149" t="str">
            <v xml:space="preserve"> Toshiba Satellite Pro A50-C-147 </v>
          </cell>
          <cell r="E149">
            <v>599</v>
          </cell>
          <cell r="F149" t="str">
            <v>Toshiba</v>
          </cell>
          <cell r="G149">
            <v>97</v>
          </cell>
        </row>
        <row r="150">
          <cell r="A150">
            <v>149</v>
          </cell>
          <cell r="B150">
            <v>11542</v>
          </cell>
          <cell r="C150">
            <v>1</v>
          </cell>
          <cell r="D150" t="str">
            <v xml:space="preserve"> MSI GE62 7RE-094NL Apache Pro </v>
          </cell>
          <cell r="E150">
            <v>1549</v>
          </cell>
          <cell r="F150" t="str">
            <v>MSI</v>
          </cell>
          <cell r="G150">
            <v>19</v>
          </cell>
        </row>
        <row r="151">
          <cell r="A151">
            <v>150</v>
          </cell>
          <cell r="B151">
            <v>8033</v>
          </cell>
          <cell r="C151">
            <v>1</v>
          </cell>
          <cell r="D151" t="str">
            <v xml:space="preserve"> Lenovo Ideapad 110-17ISK 80VL000PMH </v>
          </cell>
          <cell r="E151">
            <v>569</v>
          </cell>
          <cell r="F151" t="str">
            <v>Lenovo</v>
          </cell>
          <cell r="G151">
            <v>166</v>
          </cell>
        </row>
        <row r="152">
          <cell r="A152">
            <v>151</v>
          </cell>
          <cell r="B152">
            <v>8754</v>
          </cell>
          <cell r="C152">
            <v>1</v>
          </cell>
          <cell r="D152" t="str">
            <v xml:space="preserve"> HP ZBook Studio G3 Mobiel Workstation </v>
          </cell>
          <cell r="E152">
            <v>2165.91</v>
          </cell>
          <cell r="F152" t="str">
            <v>HP</v>
          </cell>
          <cell r="G152">
            <v>137</v>
          </cell>
        </row>
        <row r="153">
          <cell r="A153">
            <v>152</v>
          </cell>
          <cell r="B153">
            <v>10964</v>
          </cell>
          <cell r="C153">
            <v>1</v>
          </cell>
          <cell r="D153" t="str">
            <v xml:space="preserve"> HP Omen 17-w260nd </v>
          </cell>
          <cell r="E153">
            <v>1799</v>
          </cell>
          <cell r="F153" t="str">
            <v>HP</v>
          </cell>
          <cell r="G153">
            <v>43</v>
          </cell>
        </row>
        <row r="154">
          <cell r="A154">
            <v>153</v>
          </cell>
          <cell r="B154">
            <v>6937</v>
          </cell>
          <cell r="C154">
            <v>1</v>
          </cell>
          <cell r="D154" t="str">
            <v xml:space="preserve"> HP EliteBook 850 G3 T9X36EA </v>
          </cell>
          <cell r="E154">
            <v>1699</v>
          </cell>
          <cell r="F154" t="str">
            <v>HP</v>
          </cell>
          <cell r="G154">
            <v>212</v>
          </cell>
        </row>
        <row r="155">
          <cell r="A155">
            <v>154</v>
          </cell>
          <cell r="B155">
            <v>9221</v>
          </cell>
          <cell r="C155">
            <v>1</v>
          </cell>
          <cell r="D155" t="str">
            <v xml:space="preserve"> Asus Strix FX502VM-FY361T </v>
          </cell>
          <cell r="E155">
            <v>1399</v>
          </cell>
          <cell r="F155" t="str">
            <v>Asus</v>
          </cell>
          <cell r="G155">
            <v>118</v>
          </cell>
        </row>
        <row r="156">
          <cell r="A156">
            <v>155</v>
          </cell>
          <cell r="B156">
            <v>10364</v>
          </cell>
          <cell r="C156">
            <v>1</v>
          </cell>
          <cell r="D156" t="str">
            <v xml:space="preserve"> Asus ROG Strix GL753VD-GC100T </v>
          </cell>
          <cell r="E156">
            <v>1299</v>
          </cell>
          <cell r="F156" t="str">
            <v>Asus</v>
          </cell>
          <cell r="G156">
            <v>69</v>
          </cell>
        </row>
        <row r="157">
          <cell r="A157">
            <v>156</v>
          </cell>
          <cell r="B157">
            <v>8128</v>
          </cell>
          <cell r="C157">
            <v>1</v>
          </cell>
          <cell r="D157" t="str">
            <v xml:space="preserve"> Apple MacBook 12'' 256 GB Rose Gold </v>
          </cell>
          <cell r="E157">
            <v>1449</v>
          </cell>
          <cell r="F157" t="str">
            <v>Apple</v>
          </cell>
          <cell r="G157">
            <v>162</v>
          </cell>
        </row>
        <row r="158">
          <cell r="A158">
            <v>157</v>
          </cell>
          <cell r="B158">
            <v>6836</v>
          </cell>
          <cell r="C158">
            <v>1</v>
          </cell>
          <cell r="D158" t="str">
            <v xml:space="preserve"> Acer Switch Alpha 12 SA5-271-7333 </v>
          </cell>
          <cell r="E158">
            <v>1099</v>
          </cell>
          <cell r="F158" t="str">
            <v>Acer</v>
          </cell>
          <cell r="G158">
            <v>216</v>
          </cell>
        </row>
        <row r="159">
          <cell r="A159">
            <v>158</v>
          </cell>
          <cell r="B159">
            <v>7345</v>
          </cell>
          <cell r="C159">
            <v>1</v>
          </cell>
          <cell r="D159" t="str">
            <v xml:space="preserve"> Acer Switch Alpha 12 SA5-271-31JU </v>
          </cell>
          <cell r="E159">
            <v>699</v>
          </cell>
          <cell r="F159" t="str">
            <v>Acer</v>
          </cell>
          <cell r="G159">
            <v>196</v>
          </cell>
        </row>
        <row r="160">
          <cell r="A160">
            <v>159</v>
          </cell>
          <cell r="B160">
            <v>8459</v>
          </cell>
          <cell r="C160">
            <v>1</v>
          </cell>
          <cell r="D160" t="str">
            <v xml:space="preserve"> Acer Aspire V3-372-757U </v>
          </cell>
          <cell r="E160">
            <v>899</v>
          </cell>
          <cell r="F160" t="str">
            <v>Acer</v>
          </cell>
          <cell r="G160">
            <v>149</v>
          </cell>
        </row>
        <row r="161">
          <cell r="A161">
            <v>160</v>
          </cell>
          <cell r="B161">
            <v>7250</v>
          </cell>
          <cell r="C161">
            <v>1</v>
          </cell>
          <cell r="D161" t="str">
            <v xml:space="preserve"> Toshiba Satellite Pro A50-C-1MM </v>
          </cell>
          <cell r="E161">
            <v>699</v>
          </cell>
          <cell r="F161" t="str">
            <v>Toshiba</v>
          </cell>
          <cell r="G161">
            <v>200</v>
          </cell>
        </row>
        <row r="162">
          <cell r="A162">
            <v>161</v>
          </cell>
          <cell r="B162">
            <v>6255</v>
          </cell>
          <cell r="C162">
            <v>1</v>
          </cell>
          <cell r="D162" t="str">
            <v xml:space="preserve"> MSI GE72VR 7RF-273NL Apache Pro </v>
          </cell>
          <cell r="E162">
            <v>1850</v>
          </cell>
          <cell r="F162" t="str">
            <v>MSI</v>
          </cell>
          <cell r="G162">
            <v>239</v>
          </cell>
        </row>
        <row r="163">
          <cell r="A163">
            <v>162</v>
          </cell>
          <cell r="B163">
            <v>7543</v>
          </cell>
          <cell r="C163">
            <v>1</v>
          </cell>
          <cell r="D163" t="str">
            <v xml:space="preserve"> HP Pavilion 17-ab000nd </v>
          </cell>
          <cell r="E163">
            <v>1199</v>
          </cell>
          <cell r="F163" t="str">
            <v>HP</v>
          </cell>
          <cell r="G163">
            <v>188</v>
          </cell>
        </row>
        <row r="164">
          <cell r="A164">
            <v>163</v>
          </cell>
          <cell r="B164">
            <v>7722</v>
          </cell>
          <cell r="C164">
            <v>1</v>
          </cell>
          <cell r="D164" t="str">
            <v xml:space="preserve"> HP Pavilion 15-au030nd </v>
          </cell>
          <cell r="E164">
            <v>949</v>
          </cell>
          <cell r="F164" t="str">
            <v>HP</v>
          </cell>
          <cell r="G164">
            <v>180</v>
          </cell>
        </row>
        <row r="165">
          <cell r="A165">
            <v>164</v>
          </cell>
          <cell r="B165">
            <v>6982</v>
          </cell>
          <cell r="C165">
            <v>1</v>
          </cell>
          <cell r="D165" t="str">
            <v xml:space="preserve"> HP Omen 17-w270nd </v>
          </cell>
          <cell r="E165">
            <v>1999</v>
          </cell>
          <cell r="F165" t="str">
            <v>HP</v>
          </cell>
          <cell r="G165">
            <v>210</v>
          </cell>
        </row>
        <row r="166">
          <cell r="A166">
            <v>165</v>
          </cell>
          <cell r="B166">
            <v>11123</v>
          </cell>
          <cell r="C166">
            <v>1</v>
          </cell>
          <cell r="D166" t="str">
            <v xml:space="preserve"> Acer Aspire V3-372T-59FQ </v>
          </cell>
          <cell r="E166">
            <v>749</v>
          </cell>
          <cell r="F166" t="str">
            <v>Acer</v>
          </cell>
          <cell r="G166">
            <v>37</v>
          </cell>
        </row>
        <row r="167">
          <cell r="A167">
            <v>166</v>
          </cell>
          <cell r="B167">
            <v>6683</v>
          </cell>
          <cell r="C167">
            <v>1</v>
          </cell>
          <cell r="D167" t="str">
            <v xml:space="preserve"> MSI GS63VR 7RF-216NL Stealth Pro 4K </v>
          </cell>
          <cell r="E167">
            <v>2299</v>
          </cell>
          <cell r="F167" t="str">
            <v>MSI</v>
          </cell>
          <cell r="G167">
            <v>222</v>
          </cell>
        </row>
        <row r="168">
          <cell r="A168">
            <v>167</v>
          </cell>
          <cell r="B168">
            <v>9320</v>
          </cell>
          <cell r="C168">
            <v>1</v>
          </cell>
          <cell r="D168" t="str">
            <v xml:space="preserve"> HP Spectre Pro X360 G2 V1B04EA </v>
          </cell>
          <cell r="E168">
            <v>2237.29</v>
          </cell>
          <cell r="F168" t="str">
            <v>HP</v>
          </cell>
          <cell r="G168">
            <v>114</v>
          </cell>
        </row>
        <row r="169">
          <cell r="A169">
            <v>168</v>
          </cell>
          <cell r="B169">
            <v>9007</v>
          </cell>
          <cell r="C169">
            <v>1</v>
          </cell>
          <cell r="D169" t="str">
            <v xml:space="preserve"> HP ProBook 450 G3 W4P35ET </v>
          </cell>
          <cell r="E169">
            <v>966.79</v>
          </cell>
          <cell r="F169" t="str">
            <v>HP</v>
          </cell>
          <cell r="G169">
            <v>127</v>
          </cell>
        </row>
        <row r="170">
          <cell r="A170">
            <v>169</v>
          </cell>
          <cell r="B170">
            <v>7194</v>
          </cell>
          <cell r="C170">
            <v>1</v>
          </cell>
          <cell r="D170" t="str">
            <v xml:space="preserve"> HP Omen 15-ax025nd </v>
          </cell>
          <cell r="E170">
            <v>1169</v>
          </cell>
          <cell r="F170" t="str">
            <v>HP</v>
          </cell>
          <cell r="G170">
            <v>202</v>
          </cell>
        </row>
        <row r="171">
          <cell r="A171">
            <v>170</v>
          </cell>
          <cell r="B171">
            <v>9008</v>
          </cell>
          <cell r="C171">
            <v>1</v>
          </cell>
          <cell r="D171" t="str">
            <v xml:space="preserve"> Asus ZenBook 3 UX390UA-GS042T </v>
          </cell>
          <cell r="E171">
            <v>1199</v>
          </cell>
          <cell r="F171" t="str">
            <v>Asus</v>
          </cell>
          <cell r="G171">
            <v>127</v>
          </cell>
        </row>
        <row r="172">
          <cell r="A172">
            <v>171</v>
          </cell>
          <cell r="B172">
            <v>6330</v>
          </cell>
          <cell r="C172">
            <v>1</v>
          </cell>
          <cell r="D172" t="str">
            <v xml:space="preserve"> Acer Swift 3 SF314-51-70U0 </v>
          </cell>
          <cell r="E172">
            <v>999</v>
          </cell>
          <cell r="F172" t="str">
            <v>Acer</v>
          </cell>
          <cell r="G172">
            <v>236</v>
          </cell>
        </row>
        <row r="173">
          <cell r="A173">
            <v>172</v>
          </cell>
          <cell r="B173">
            <v>8430</v>
          </cell>
          <cell r="C173">
            <v>1</v>
          </cell>
          <cell r="D173" t="str">
            <v xml:space="preserve"> Acer Chromebook 15 CB5-571-34MD </v>
          </cell>
          <cell r="E173">
            <v>494</v>
          </cell>
          <cell r="F173" t="str">
            <v>Acer</v>
          </cell>
          <cell r="G173">
            <v>150</v>
          </cell>
        </row>
        <row r="174">
          <cell r="A174">
            <v>173</v>
          </cell>
          <cell r="B174">
            <v>9496</v>
          </cell>
          <cell r="C174">
            <v>1</v>
          </cell>
          <cell r="D174" t="str">
            <v xml:space="preserve"> MSI GE62 7RD-097NL Apache </v>
          </cell>
          <cell r="E174">
            <v>1499</v>
          </cell>
          <cell r="F174" t="str">
            <v>MSI</v>
          </cell>
          <cell r="G174">
            <v>106</v>
          </cell>
        </row>
        <row r="175">
          <cell r="A175">
            <v>174</v>
          </cell>
          <cell r="B175">
            <v>8061</v>
          </cell>
          <cell r="C175">
            <v>1</v>
          </cell>
          <cell r="D175" t="str">
            <v xml:space="preserve"> Lenovo ThinkPad E560 20EV003EMH </v>
          </cell>
          <cell r="E175">
            <v>999</v>
          </cell>
          <cell r="F175" t="str">
            <v>Lenovo</v>
          </cell>
          <cell r="G175">
            <v>165</v>
          </cell>
        </row>
        <row r="176">
          <cell r="A176">
            <v>175</v>
          </cell>
          <cell r="B176">
            <v>10877</v>
          </cell>
          <cell r="C176">
            <v>1</v>
          </cell>
          <cell r="D176" t="str">
            <v xml:space="preserve"> Lenovo Essential B71-80 80RJ0005MH </v>
          </cell>
          <cell r="E176">
            <v>799</v>
          </cell>
          <cell r="F176" t="str">
            <v>Lenovo</v>
          </cell>
          <cell r="G176">
            <v>47</v>
          </cell>
        </row>
        <row r="177">
          <cell r="A177">
            <v>176</v>
          </cell>
          <cell r="B177">
            <v>7372</v>
          </cell>
          <cell r="C177">
            <v>1</v>
          </cell>
          <cell r="D177" t="str">
            <v xml:space="preserve"> HP Spectre Pro X360 G2 V1B01EA </v>
          </cell>
          <cell r="E177">
            <v>1699</v>
          </cell>
          <cell r="F177" t="str">
            <v>HP</v>
          </cell>
          <cell r="G177">
            <v>195</v>
          </cell>
        </row>
        <row r="178">
          <cell r="A178">
            <v>177</v>
          </cell>
          <cell r="B178">
            <v>9384</v>
          </cell>
          <cell r="C178">
            <v>1</v>
          </cell>
          <cell r="D178" t="str">
            <v xml:space="preserve"> HP Pavilion 14-al125nd </v>
          </cell>
          <cell r="E178">
            <v>799</v>
          </cell>
          <cell r="F178" t="str">
            <v>HP</v>
          </cell>
          <cell r="G178">
            <v>111</v>
          </cell>
        </row>
        <row r="179">
          <cell r="A179">
            <v>178</v>
          </cell>
          <cell r="B179">
            <v>8886</v>
          </cell>
          <cell r="C179">
            <v>1</v>
          </cell>
          <cell r="D179" t="str">
            <v xml:space="preserve"> HP EliteBook 850 G4 Z2W92EA </v>
          </cell>
          <cell r="E179">
            <v>1857.35</v>
          </cell>
          <cell r="F179" t="str">
            <v>HP</v>
          </cell>
          <cell r="G179">
            <v>132</v>
          </cell>
        </row>
        <row r="180">
          <cell r="A180">
            <v>179</v>
          </cell>
          <cell r="B180">
            <v>8981</v>
          </cell>
          <cell r="C180">
            <v>1</v>
          </cell>
          <cell r="D180" t="str">
            <v xml:space="preserve"> HP EliteBook 1030 G1 X2F04EA </v>
          </cell>
          <cell r="E180">
            <v>2556.73</v>
          </cell>
          <cell r="F180" t="str">
            <v>HP</v>
          </cell>
          <cell r="G180">
            <v>128</v>
          </cell>
        </row>
        <row r="181">
          <cell r="A181">
            <v>180</v>
          </cell>
          <cell r="B181">
            <v>10878</v>
          </cell>
          <cell r="C181">
            <v>1</v>
          </cell>
          <cell r="D181" t="str">
            <v xml:space="preserve"> HP Elite x2 1012 G1 L5H08EA </v>
          </cell>
          <cell r="E181">
            <v>1760.58</v>
          </cell>
          <cell r="F181" t="str">
            <v>HP</v>
          </cell>
          <cell r="G181">
            <v>47</v>
          </cell>
        </row>
        <row r="182">
          <cell r="A182">
            <v>181</v>
          </cell>
          <cell r="B182">
            <v>7842</v>
          </cell>
          <cell r="C182">
            <v>1</v>
          </cell>
          <cell r="D182" t="str">
            <v xml:space="preserve"> HP 14-am072nd </v>
          </cell>
          <cell r="E182">
            <v>429</v>
          </cell>
          <cell r="F182" t="str">
            <v>HP</v>
          </cell>
          <cell r="G182">
            <v>174</v>
          </cell>
        </row>
        <row r="183">
          <cell r="A183">
            <v>182</v>
          </cell>
          <cell r="B183">
            <v>10611</v>
          </cell>
          <cell r="C183">
            <v>1</v>
          </cell>
          <cell r="D183" t="str">
            <v xml:space="preserve"> Asus VivoBook R541UA-DM984T </v>
          </cell>
          <cell r="E183">
            <v>499</v>
          </cell>
          <cell r="F183" t="str">
            <v>Asus</v>
          </cell>
          <cell r="G183">
            <v>59</v>
          </cell>
        </row>
        <row r="184">
          <cell r="A184">
            <v>183</v>
          </cell>
          <cell r="B184">
            <v>11781</v>
          </cell>
          <cell r="C184">
            <v>1</v>
          </cell>
          <cell r="D184" t="str">
            <v xml:space="preserve"> Asus Pro Essential P2530UA-DM0437R </v>
          </cell>
          <cell r="E184">
            <v>699</v>
          </cell>
          <cell r="F184" t="str">
            <v>Asus</v>
          </cell>
          <cell r="G184">
            <v>9</v>
          </cell>
        </row>
        <row r="185">
          <cell r="A185">
            <v>184</v>
          </cell>
          <cell r="B185">
            <v>10612</v>
          </cell>
          <cell r="C185">
            <v>1</v>
          </cell>
          <cell r="D185" t="str">
            <v xml:space="preserve"> Apple MacBook Pro 15'' Touch Bar MLW72N/A Silver </v>
          </cell>
          <cell r="E185">
            <v>2699</v>
          </cell>
          <cell r="F185" t="str">
            <v>Apple</v>
          </cell>
          <cell r="G185">
            <v>59</v>
          </cell>
        </row>
        <row r="186">
          <cell r="A186">
            <v>185</v>
          </cell>
          <cell r="B186">
            <v>9652</v>
          </cell>
          <cell r="C186">
            <v>1</v>
          </cell>
          <cell r="D186" t="str">
            <v xml:space="preserve"> Acer Spin 1 SP111-31-C34F </v>
          </cell>
          <cell r="E186">
            <v>349</v>
          </cell>
          <cell r="F186" t="str">
            <v>Acer</v>
          </cell>
          <cell r="G186">
            <v>99</v>
          </cell>
        </row>
        <row r="187">
          <cell r="A187">
            <v>186</v>
          </cell>
          <cell r="B187">
            <v>7273</v>
          </cell>
          <cell r="C187">
            <v>1</v>
          </cell>
          <cell r="D187" t="str">
            <v xml:space="preserve"> Acer Chromebook CB5-132T-C9N4 </v>
          </cell>
          <cell r="E187">
            <v>299</v>
          </cell>
          <cell r="F187" t="str">
            <v>Acer</v>
          </cell>
          <cell r="G187">
            <v>199</v>
          </cell>
        </row>
        <row r="188">
          <cell r="A188">
            <v>187</v>
          </cell>
          <cell r="B188">
            <v>7128</v>
          </cell>
          <cell r="C188">
            <v>1</v>
          </cell>
          <cell r="D188" t="str">
            <v xml:space="preserve"> Acer Aspire VX-591G-54PD </v>
          </cell>
          <cell r="E188">
            <v>1049</v>
          </cell>
          <cell r="F188" t="str">
            <v>Acer</v>
          </cell>
          <cell r="G188">
            <v>204</v>
          </cell>
        </row>
        <row r="189">
          <cell r="A189">
            <v>188</v>
          </cell>
          <cell r="B189">
            <v>9473</v>
          </cell>
          <cell r="C189">
            <v>1</v>
          </cell>
          <cell r="D189" t="str">
            <v xml:space="preserve"> Acer Aspire E5-774-37SL </v>
          </cell>
          <cell r="E189">
            <v>549</v>
          </cell>
          <cell r="F189" t="str">
            <v>Acer</v>
          </cell>
          <cell r="G189">
            <v>107</v>
          </cell>
        </row>
        <row r="190">
          <cell r="A190">
            <v>189</v>
          </cell>
          <cell r="B190">
            <v>11144</v>
          </cell>
          <cell r="C190">
            <v>1</v>
          </cell>
          <cell r="D190" t="str">
            <v xml:space="preserve"> Microsoft Surface Pro 4 - i7 - 16 GB - 1 TB </v>
          </cell>
          <cell r="E190">
            <v>2749</v>
          </cell>
          <cell r="F190" t="str">
            <v>Microsoft</v>
          </cell>
          <cell r="G190">
            <v>36</v>
          </cell>
        </row>
        <row r="191">
          <cell r="A191">
            <v>190</v>
          </cell>
          <cell r="B191">
            <v>11218</v>
          </cell>
          <cell r="C191">
            <v>1</v>
          </cell>
          <cell r="D191" t="str">
            <v xml:space="preserve"> HP Elite x2 1012 G1 L5H36ET </v>
          </cell>
          <cell r="E191">
            <v>1353.99</v>
          </cell>
          <cell r="F191" t="str">
            <v>HP</v>
          </cell>
          <cell r="G191">
            <v>33</v>
          </cell>
        </row>
        <row r="192">
          <cell r="A192">
            <v>191</v>
          </cell>
          <cell r="B192">
            <v>11845</v>
          </cell>
          <cell r="C192">
            <v>1</v>
          </cell>
          <cell r="D192" t="str">
            <v xml:space="preserve"> HP Elite x2 1012 G1 L5H19ET </v>
          </cell>
          <cell r="E192">
            <v>1385.45</v>
          </cell>
          <cell r="F192" t="str">
            <v>HP</v>
          </cell>
          <cell r="G192">
            <v>6</v>
          </cell>
        </row>
        <row r="193">
          <cell r="A193">
            <v>192</v>
          </cell>
          <cell r="B193">
            <v>9603</v>
          </cell>
          <cell r="C193">
            <v>1</v>
          </cell>
          <cell r="D193" t="str">
            <v xml:space="preserve"> Asus Zenbook Pro BX310UA-FC223R </v>
          </cell>
          <cell r="E193">
            <v>779</v>
          </cell>
          <cell r="F193" t="str">
            <v>Asus</v>
          </cell>
          <cell r="G193">
            <v>101</v>
          </cell>
        </row>
        <row r="194">
          <cell r="A194">
            <v>193</v>
          </cell>
          <cell r="B194">
            <v>7162</v>
          </cell>
          <cell r="C194">
            <v>1</v>
          </cell>
          <cell r="D194" t="str">
            <v xml:space="preserve"> MSI GT73VR 7RE-412NL Titan </v>
          </cell>
          <cell r="E194">
            <v>2899</v>
          </cell>
          <cell r="F194" t="str">
            <v>MSI</v>
          </cell>
          <cell r="G194">
            <v>203</v>
          </cell>
        </row>
        <row r="195">
          <cell r="A195">
            <v>194</v>
          </cell>
          <cell r="B195">
            <v>6189</v>
          </cell>
          <cell r="C195">
            <v>1</v>
          </cell>
          <cell r="D195" t="str">
            <v xml:space="preserve"> MSI GT72VR 7RE-437NL Dominator Pro </v>
          </cell>
          <cell r="E195">
            <v>2499</v>
          </cell>
          <cell r="F195" t="str">
            <v>MSI</v>
          </cell>
          <cell r="G195">
            <v>242</v>
          </cell>
        </row>
        <row r="196">
          <cell r="A196">
            <v>195</v>
          </cell>
          <cell r="B196">
            <v>9140</v>
          </cell>
          <cell r="C196">
            <v>1</v>
          </cell>
          <cell r="D196" t="str">
            <v xml:space="preserve"> HP Spectre Pro 13 G1 X2F01EA </v>
          </cell>
          <cell r="E196">
            <v>1699</v>
          </cell>
          <cell r="F196" t="str">
            <v>HP</v>
          </cell>
          <cell r="G196">
            <v>121</v>
          </cell>
        </row>
        <row r="197">
          <cell r="A197">
            <v>196</v>
          </cell>
          <cell r="B197">
            <v>6684</v>
          </cell>
          <cell r="C197">
            <v>1</v>
          </cell>
          <cell r="D197" t="str">
            <v xml:space="preserve"> HP Elite x2 1012 G1 L5H18ET </v>
          </cell>
          <cell r="E197">
            <v>1299</v>
          </cell>
          <cell r="F197" t="str">
            <v>HP</v>
          </cell>
          <cell r="G197">
            <v>222</v>
          </cell>
        </row>
        <row r="198">
          <cell r="A198">
            <v>197</v>
          </cell>
          <cell r="B198">
            <v>6659</v>
          </cell>
          <cell r="C198">
            <v>1</v>
          </cell>
          <cell r="D198" t="str">
            <v xml:space="preserve"> Apple MacBook Pro 15'' Touch Bar MLH42/B Space Gray </v>
          </cell>
          <cell r="E198">
            <v>4999</v>
          </cell>
          <cell r="F198" t="str">
            <v>Apple</v>
          </cell>
          <cell r="G198">
            <v>223</v>
          </cell>
        </row>
        <row r="199">
          <cell r="A199">
            <v>198</v>
          </cell>
          <cell r="B199">
            <v>7637</v>
          </cell>
          <cell r="C199">
            <v>1</v>
          </cell>
          <cell r="D199" t="str">
            <v xml:space="preserve"> Acer Aspire S5-371-524G </v>
          </cell>
          <cell r="E199">
            <v>999</v>
          </cell>
          <cell r="F199" t="str">
            <v>Acer</v>
          </cell>
          <cell r="G199">
            <v>184</v>
          </cell>
        </row>
        <row r="200">
          <cell r="A200">
            <v>199</v>
          </cell>
          <cell r="B200">
            <v>10582</v>
          </cell>
          <cell r="C200">
            <v>1</v>
          </cell>
          <cell r="D200" t="str">
            <v xml:space="preserve"> Toshiba A30-C-1CW </v>
          </cell>
          <cell r="E200">
            <v>999</v>
          </cell>
          <cell r="F200" t="str">
            <v>Toshiba</v>
          </cell>
          <cell r="G200">
            <v>60</v>
          </cell>
        </row>
        <row r="201">
          <cell r="A201">
            <v>200</v>
          </cell>
          <cell r="B201">
            <v>9869</v>
          </cell>
          <cell r="C201">
            <v>1</v>
          </cell>
          <cell r="D201" t="str">
            <v xml:space="preserve"> MSI GT62VR 7RE-232NL Dominator Pro 4K </v>
          </cell>
          <cell r="E201">
            <v>2899</v>
          </cell>
          <cell r="F201" t="str">
            <v>MSI</v>
          </cell>
          <cell r="G201">
            <v>91</v>
          </cell>
        </row>
        <row r="202">
          <cell r="A202">
            <v>201</v>
          </cell>
          <cell r="B202">
            <v>10965</v>
          </cell>
          <cell r="C202">
            <v>1</v>
          </cell>
          <cell r="D202" t="str">
            <v xml:space="preserve"> MSI GS73VR 6RF-018NL Stealth Pro 4K </v>
          </cell>
          <cell r="E202">
            <v>2449</v>
          </cell>
          <cell r="F202" t="str">
            <v>MSI</v>
          </cell>
          <cell r="G202">
            <v>43</v>
          </cell>
        </row>
        <row r="203">
          <cell r="A203">
            <v>202</v>
          </cell>
          <cell r="B203">
            <v>11782</v>
          </cell>
          <cell r="C203">
            <v>1</v>
          </cell>
          <cell r="D203" t="str">
            <v xml:space="preserve"> MSI GL62M 7RD-050NL </v>
          </cell>
          <cell r="E203">
            <v>1099</v>
          </cell>
          <cell r="F203" t="str">
            <v>MSI</v>
          </cell>
          <cell r="G203">
            <v>9</v>
          </cell>
        </row>
        <row r="204">
          <cell r="A204">
            <v>203</v>
          </cell>
          <cell r="B204">
            <v>10460</v>
          </cell>
          <cell r="C204">
            <v>1</v>
          </cell>
          <cell r="D204" t="str">
            <v xml:space="preserve"> Medion ERAZER X6601-I7-256 </v>
          </cell>
          <cell r="E204">
            <v>1049</v>
          </cell>
          <cell r="F204" t="str">
            <v>Medion</v>
          </cell>
          <cell r="G204">
            <v>65</v>
          </cell>
        </row>
        <row r="205">
          <cell r="A205">
            <v>204</v>
          </cell>
          <cell r="B205">
            <v>10314</v>
          </cell>
          <cell r="C205">
            <v>1</v>
          </cell>
          <cell r="D205" t="str">
            <v xml:space="preserve"> HP Spectre Pro 13 G1 X2F00EA </v>
          </cell>
          <cell r="E205">
            <v>1999</v>
          </cell>
          <cell r="F205" t="str">
            <v>HP</v>
          </cell>
          <cell r="G205">
            <v>71</v>
          </cell>
        </row>
        <row r="206">
          <cell r="A206">
            <v>205</v>
          </cell>
          <cell r="B206">
            <v>6256</v>
          </cell>
          <cell r="C206">
            <v>1</v>
          </cell>
          <cell r="D206" t="str">
            <v xml:space="preserve"> HP ProBook 650 G3 Z2X35ET </v>
          </cell>
          <cell r="E206">
            <v>1396.34</v>
          </cell>
          <cell r="F206" t="str">
            <v>HP</v>
          </cell>
          <cell r="G206">
            <v>239</v>
          </cell>
        </row>
        <row r="207">
          <cell r="A207">
            <v>206</v>
          </cell>
          <cell r="B207">
            <v>9409</v>
          </cell>
          <cell r="C207">
            <v>1</v>
          </cell>
          <cell r="D207" t="str">
            <v xml:space="preserve"> HP EliteBook 850 G4 Z2W86ET </v>
          </cell>
          <cell r="E207">
            <v>1581.47</v>
          </cell>
          <cell r="F207" t="str">
            <v>HP</v>
          </cell>
          <cell r="G207">
            <v>110</v>
          </cell>
        </row>
        <row r="208">
          <cell r="A208">
            <v>207</v>
          </cell>
          <cell r="B208">
            <v>9059</v>
          </cell>
          <cell r="C208">
            <v>1</v>
          </cell>
          <cell r="D208" t="str">
            <v xml:space="preserve"> HP EliteBook 840 G4 Z2V61EA </v>
          </cell>
          <cell r="E208">
            <v>1881.55</v>
          </cell>
          <cell r="F208" t="str">
            <v>HP</v>
          </cell>
          <cell r="G208">
            <v>125</v>
          </cell>
        </row>
        <row r="209">
          <cell r="A209">
            <v>208</v>
          </cell>
          <cell r="B209">
            <v>9912</v>
          </cell>
          <cell r="C209">
            <v>1</v>
          </cell>
          <cell r="D209" t="str">
            <v xml:space="preserve"> Asus ZenBook 3 UX390UA-GS032R </v>
          </cell>
          <cell r="E209">
            <v>1399</v>
          </cell>
          <cell r="F209" t="str">
            <v>Asus</v>
          </cell>
          <cell r="G209">
            <v>89</v>
          </cell>
        </row>
        <row r="210">
          <cell r="A210">
            <v>209</v>
          </cell>
          <cell r="B210">
            <v>9982</v>
          </cell>
          <cell r="C210">
            <v>1</v>
          </cell>
          <cell r="D210" t="str">
            <v xml:space="preserve"> Apple MacBook Pro 13'' MLL42N/A 8GB - 512GB Space Gray </v>
          </cell>
          <cell r="E210">
            <v>1939</v>
          </cell>
          <cell r="F210" t="str">
            <v>Apple</v>
          </cell>
          <cell r="G210">
            <v>86</v>
          </cell>
        </row>
        <row r="211">
          <cell r="A211">
            <v>210</v>
          </cell>
          <cell r="B211">
            <v>9845</v>
          </cell>
          <cell r="C211">
            <v>1</v>
          </cell>
          <cell r="D211" t="str">
            <v xml:space="preserve"> Apple MacBook 12'' 512 GB Rose Gold </v>
          </cell>
          <cell r="E211">
            <v>1693.95</v>
          </cell>
          <cell r="F211" t="str">
            <v>Apple</v>
          </cell>
          <cell r="G211">
            <v>92</v>
          </cell>
        </row>
        <row r="212">
          <cell r="A212">
            <v>211</v>
          </cell>
          <cell r="B212">
            <v>10613</v>
          </cell>
          <cell r="C212">
            <v>1</v>
          </cell>
          <cell r="D212" t="str">
            <v xml:space="preserve"> Acer Switch Alpha 12 SA5-271-55K2 </v>
          </cell>
          <cell r="E212">
            <v>999</v>
          </cell>
          <cell r="F212" t="str">
            <v>Acer</v>
          </cell>
          <cell r="G212">
            <v>59</v>
          </cell>
        </row>
        <row r="213">
          <cell r="A213">
            <v>212</v>
          </cell>
          <cell r="B213">
            <v>11418</v>
          </cell>
          <cell r="C213">
            <v>1</v>
          </cell>
          <cell r="D213" t="str">
            <v xml:space="preserve"> Acer Predator G9-593-71VQ </v>
          </cell>
          <cell r="E213">
            <v>1799</v>
          </cell>
          <cell r="F213" t="str">
            <v>Acer</v>
          </cell>
          <cell r="G213">
            <v>24</v>
          </cell>
        </row>
        <row r="214">
          <cell r="A214">
            <v>213</v>
          </cell>
          <cell r="B214">
            <v>7008</v>
          </cell>
          <cell r="C214">
            <v>1</v>
          </cell>
          <cell r="D214" t="str">
            <v xml:space="preserve"> Acer Aspire E5-553G-T6V0 </v>
          </cell>
          <cell r="E214">
            <v>699</v>
          </cell>
          <cell r="F214" t="str">
            <v>Acer</v>
          </cell>
          <cell r="G214">
            <v>209</v>
          </cell>
        </row>
        <row r="215">
          <cell r="A215">
            <v>214</v>
          </cell>
          <cell r="B215">
            <v>10262</v>
          </cell>
          <cell r="C215">
            <v>1</v>
          </cell>
          <cell r="D215" t="str">
            <v xml:space="preserve"> Medion Erazer P7643 i7-1000 </v>
          </cell>
          <cell r="E215">
            <v>999</v>
          </cell>
          <cell r="F215" t="str">
            <v>Medion</v>
          </cell>
          <cell r="G215">
            <v>73</v>
          </cell>
        </row>
        <row r="216">
          <cell r="A216">
            <v>215</v>
          </cell>
          <cell r="B216">
            <v>7390</v>
          </cell>
          <cell r="C216">
            <v>1</v>
          </cell>
          <cell r="D216" t="str">
            <v xml:space="preserve"> Lenovo Yoga 700-14ISK 80QD009JMH </v>
          </cell>
          <cell r="E216">
            <v>699</v>
          </cell>
          <cell r="F216" t="str">
            <v>Lenovo</v>
          </cell>
          <cell r="G216">
            <v>194</v>
          </cell>
        </row>
        <row r="217">
          <cell r="A217">
            <v>216</v>
          </cell>
          <cell r="B217">
            <v>6479</v>
          </cell>
          <cell r="C217">
            <v>1</v>
          </cell>
          <cell r="D217" t="str">
            <v xml:space="preserve"> HP ZBook 15u G3 T7W11ET </v>
          </cell>
          <cell r="E217">
            <v>1399</v>
          </cell>
          <cell r="F217" t="str">
            <v>HP</v>
          </cell>
          <cell r="G217">
            <v>230</v>
          </cell>
        </row>
        <row r="218">
          <cell r="A218">
            <v>217</v>
          </cell>
          <cell r="B218">
            <v>9030</v>
          </cell>
          <cell r="C218">
            <v>1</v>
          </cell>
          <cell r="D218" t="str">
            <v xml:space="preserve"> MSI GT62VR 7RD-229NL Dominator </v>
          </cell>
          <cell r="E218">
            <v>1999</v>
          </cell>
          <cell r="F218" t="str">
            <v>MSI</v>
          </cell>
          <cell r="G218">
            <v>126</v>
          </cell>
        </row>
        <row r="219">
          <cell r="A219">
            <v>218</v>
          </cell>
          <cell r="B219">
            <v>6660</v>
          </cell>
          <cell r="C219">
            <v>1</v>
          </cell>
          <cell r="D219" t="str">
            <v xml:space="preserve"> MSI GS43VR 6RE-009NL Phantom Pro </v>
          </cell>
          <cell r="E219">
            <v>1849</v>
          </cell>
          <cell r="F219" t="str">
            <v>MSI</v>
          </cell>
          <cell r="G219">
            <v>223</v>
          </cell>
        </row>
        <row r="220">
          <cell r="A220">
            <v>219</v>
          </cell>
          <cell r="B220">
            <v>10058</v>
          </cell>
          <cell r="C220">
            <v>1</v>
          </cell>
          <cell r="D220" t="str">
            <v xml:space="preserve"> Lenovo Thinkpad P50s 20FL000DMH </v>
          </cell>
          <cell r="E220">
            <v>1796.85</v>
          </cell>
          <cell r="F220" t="str">
            <v>Lenovo</v>
          </cell>
          <cell r="G220">
            <v>82</v>
          </cell>
        </row>
        <row r="221">
          <cell r="A221">
            <v>220</v>
          </cell>
          <cell r="B221">
            <v>7517</v>
          </cell>
          <cell r="C221">
            <v>1</v>
          </cell>
          <cell r="D221" t="str">
            <v xml:space="preserve"> HP ProBook 650 G2 T9W99EA </v>
          </cell>
          <cell r="E221">
            <v>1535.49</v>
          </cell>
          <cell r="F221" t="str">
            <v>HP</v>
          </cell>
          <cell r="G221">
            <v>189</v>
          </cell>
        </row>
        <row r="222">
          <cell r="A222">
            <v>221</v>
          </cell>
          <cell r="B222">
            <v>10828</v>
          </cell>
          <cell r="C222">
            <v>1</v>
          </cell>
          <cell r="D222" t="str">
            <v xml:space="preserve"> HP Probook 430 G4 Y8B38ET </v>
          </cell>
          <cell r="E222">
            <v>949</v>
          </cell>
          <cell r="F222" t="str">
            <v>HP</v>
          </cell>
          <cell r="G222">
            <v>49</v>
          </cell>
        </row>
        <row r="223">
          <cell r="A223">
            <v>222</v>
          </cell>
          <cell r="B223">
            <v>9623</v>
          </cell>
          <cell r="C223">
            <v>1</v>
          </cell>
          <cell r="D223" t="str">
            <v xml:space="preserve"> HP Omen 17-w121nd </v>
          </cell>
          <cell r="E223">
            <v>1899</v>
          </cell>
          <cell r="F223" t="str">
            <v>HP</v>
          </cell>
          <cell r="G223">
            <v>100</v>
          </cell>
        </row>
        <row r="224">
          <cell r="A224">
            <v>223</v>
          </cell>
          <cell r="B224">
            <v>11401</v>
          </cell>
          <cell r="C224">
            <v>1</v>
          </cell>
          <cell r="D224" t="str">
            <v xml:space="preserve"> HP EliteBook Folio G1 V1C39EA </v>
          </cell>
          <cell r="E224">
            <v>1756.94</v>
          </cell>
          <cell r="F224" t="str">
            <v>HP</v>
          </cell>
          <cell r="G224">
            <v>25</v>
          </cell>
        </row>
        <row r="225">
          <cell r="A225">
            <v>224</v>
          </cell>
          <cell r="B225">
            <v>6170</v>
          </cell>
          <cell r="C225">
            <v>1</v>
          </cell>
          <cell r="D225" t="str">
            <v xml:space="preserve"> HP EliteBook Folio 1040 G3 V1A84EA </v>
          </cell>
          <cell r="E225">
            <v>2199</v>
          </cell>
          <cell r="F225" t="str">
            <v>HP</v>
          </cell>
          <cell r="G225">
            <v>243</v>
          </cell>
        </row>
        <row r="226">
          <cell r="A226">
            <v>225</v>
          </cell>
          <cell r="B226">
            <v>6918</v>
          </cell>
          <cell r="C226">
            <v>1</v>
          </cell>
          <cell r="D226" t="str">
            <v xml:space="preserve"> HP EliteBook 850 G3 T9X34EA </v>
          </cell>
          <cell r="E226">
            <v>1813.79</v>
          </cell>
          <cell r="F226" t="str">
            <v>HP</v>
          </cell>
          <cell r="G226">
            <v>213</v>
          </cell>
        </row>
        <row r="227">
          <cell r="A227">
            <v>226</v>
          </cell>
          <cell r="B227">
            <v>7843</v>
          </cell>
          <cell r="C227">
            <v>1</v>
          </cell>
          <cell r="D227" t="str">
            <v xml:space="preserve"> HP EliteBook 840 G4 Z2V48ET </v>
          </cell>
          <cell r="E227">
            <v>1569.37</v>
          </cell>
          <cell r="F227" t="str">
            <v>HP</v>
          </cell>
          <cell r="G227">
            <v>174</v>
          </cell>
        </row>
        <row r="228">
          <cell r="A228">
            <v>227</v>
          </cell>
          <cell r="B228">
            <v>8930</v>
          </cell>
          <cell r="C228">
            <v>1</v>
          </cell>
          <cell r="D228" t="str">
            <v xml:space="preserve"> HP EliteBook 840 G3 T9X55EA </v>
          </cell>
          <cell r="E228">
            <v>1487.09</v>
          </cell>
          <cell r="F228" t="str">
            <v>HP</v>
          </cell>
          <cell r="G228">
            <v>130</v>
          </cell>
        </row>
        <row r="229">
          <cell r="A229">
            <v>228</v>
          </cell>
          <cell r="B229">
            <v>10034</v>
          </cell>
          <cell r="C229">
            <v>1</v>
          </cell>
          <cell r="D229" t="str">
            <v xml:space="preserve"> HP EliteBook 840 G3 T9X27EA </v>
          </cell>
          <cell r="E229">
            <v>1499</v>
          </cell>
          <cell r="F229" t="str">
            <v>HP</v>
          </cell>
          <cell r="G229">
            <v>83</v>
          </cell>
        </row>
        <row r="230">
          <cell r="A230">
            <v>229</v>
          </cell>
          <cell r="B230">
            <v>11019</v>
          </cell>
          <cell r="C230">
            <v>1</v>
          </cell>
          <cell r="D230" t="str">
            <v xml:space="preserve"> HP Chromebook 13 Pro G1 T6R48EA </v>
          </cell>
          <cell r="E230">
            <v>774.4</v>
          </cell>
          <cell r="F230" t="str">
            <v>HP</v>
          </cell>
          <cell r="G230">
            <v>41</v>
          </cell>
        </row>
        <row r="231">
          <cell r="A231">
            <v>230</v>
          </cell>
          <cell r="B231">
            <v>10108</v>
          </cell>
          <cell r="C231">
            <v>1</v>
          </cell>
          <cell r="D231" t="str">
            <v xml:space="preserve"> HP Chromebook 11 G4 T6Q73EA </v>
          </cell>
          <cell r="E231">
            <v>336.38</v>
          </cell>
          <cell r="F231" t="str">
            <v>HP</v>
          </cell>
          <cell r="G231">
            <v>80</v>
          </cell>
        </row>
        <row r="232">
          <cell r="A232">
            <v>231</v>
          </cell>
          <cell r="B232">
            <v>6378</v>
          </cell>
          <cell r="C232">
            <v>1</v>
          </cell>
          <cell r="D232" t="str">
            <v xml:space="preserve"> Asus ROG Strix GL702VM-GC178T </v>
          </cell>
          <cell r="E232">
            <v>1699</v>
          </cell>
          <cell r="F232" t="str">
            <v>Asus</v>
          </cell>
          <cell r="G232">
            <v>234</v>
          </cell>
        </row>
        <row r="233">
          <cell r="A233">
            <v>232</v>
          </cell>
          <cell r="B233">
            <v>11619</v>
          </cell>
          <cell r="C233">
            <v>1</v>
          </cell>
          <cell r="D233" t="str">
            <v xml:space="preserve"> Asus ROG Strix GL702VM-GC004T </v>
          </cell>
          <cell r="E233">
            <v>1599</v>
          </cell>
          <cell r="F233" t="str">
            <v>Asus</v>
          </cell>
          <cell r="G233">
            <v>15</v>
          </cell>
        </row>
        <row r="234">
          <cell r="A234">
            <v>233</v>
          </cell>
          <cell r="B234">
            <v>7391</v>
          </cell>
          <cell r="C234">
            <v>1</v>
          </cell>
          <cell r="D234" t="str">
            <v xml:space="preserve"> Asus ROG Strix GL553VD-FY217T </v>
          </cell>
          <cell r="E234">
            <v>1099</v>
          </cell>
          <cell r="F234" t="str">
            <v>Asus</v>
          </cell>
          <cell r="G234">
            <v>194</v>
          </cell>
        </row>
        <row r="235">
          <cell r="A235">
            <v>234</v>
          </cell>
          <cell r="B235">
            <v>6257</v>
          </cell>
          <cell r="C235">
            <v>1</v>
          </cell>
          <cell r="D235" t="str">
            <v xml:space="preserve"> Acer Aspire V3-372T-54D1 </v>
          </cell>
          <cell r="E235">
            <v>749</v>
          </cell>
          <cell r="F235" t="str">
            <v>Acer</v>
          </cell>
          <cell r="G235">
            <v>239</v>
          </cell>
        </row>
        <row r="236">
          <cell r="A236">
            <v>235</v>
          </cell>
          <cell r="B236">
            <v>11082</v>
          </cell>
          <cell r="C236">
            <v>1</v>
          </cell>
          <cell r="D236" t="str">
            <v xml:space="preserve"> Toshiba Tecra A50-C-17C </v>
          </cell>
          <cell r="E236">
            <v>699</v>
          </cell>
          <cell r="F236" t="str">
            <v>Toshiba</v>
          </cell>
          <cell r="G236">
            <v>39</v>
          </cell>
        </row>
        <row r="237">
          <cell r="A237">
            <v>236</v>
          </cell>
          <cell r="B237">
            <v>6950</v>
          </cell>
          <cell r="C237">
            <v>1</v>
          </cell>
          <cell r="D237" t="str">
            <v xml:space="preserve"> MSI GT83VR 7RE-215NL Titan SLI </v>
          </cell>
          <cell r="E237">
            <v>3999</v>
          </cell>
          <cell r="F237" t="str">
            <v>MSI</v>
          </cell>
          <cell r="G237">
            <v>211</v>
          </cell>
        </row>
        <row r="238">
          <cell r="A238">
            <v>237</v>
          </cell>
          <cell r="B238">
            <v>6056</v>
          </cell>
          <cell r="C238">
            <v>1</v>
          </cell>
          <cell r="D238" t="str">
            <v xml:space="preserve"> MSI GT72VR 7RD-440NL Dominator </v>
          </cell>
          <cell r="E238">
            <v>2099</v>
          </cell>
          <cell r="F238" t="str">
            <v>MSI</v>
          </cell>
          <cell r="G238">
            <v>248</v>
          </cell>
        </row>
        <row r="239">
          <cell r="A239">
            <v>238</v>
          </cell>
          <cell r="B239">
            <v>9653</v>
          </cell>
          <cell r="C239">
            <v>1</v>
          </cell>
          <cell r="D239" t="str">
            <v xml:space="preserve"> MSI GT62VR 7RE-226NL Dominator Pro </v>
          </cell>
          <cell r="E239">
            <v>2249</v>
          </cell>
          <cell r="F239" t="str">
            <v>MSI</v>
          </cell>
          <cell r="G239">
            <v>99</v>
          </cell>
        </row>
        <row r="240">
          <cell r="A240">
            <v>239</v>
          </cell>
          <cell r="B240">
            <v>8982</v>
          </cell>
          <cell r="C240">
            <v>1</v>
          </cell>
          <cell r="D240" t="str">
            <v xml:space="preserve"> MSI GS63VR 7RF-219NL Stealth Pro </v>
          </cell>
          <cell r="E240">
            <v>2099</v>
          </cell>
          <cell r="F240" t="str">
            <v>MSI</v>
          </cell>
          <cell r="G240">
            <v>128</v>
          </cell>
        </row>
        <row r="241">
          <cell r="A241">
            <v>240</v>
          </cell>
          <cell r="B241">
            <v>11083</v>
          </cell>
          <cell r="C241">
            <v>1</v>
          </cell>
          <cell r="D241" t="str">
            <v xml:space="preserve"> MSI GS43VR 7RE-059NL Phantom Pro </v>
          </cell>
          <cell r="E241">
            <v>1949</v>
          </cell>
          <cell r="F241" t="str">
            <v>MSI</v>
          </cell>
          <cell r="G241">
            <v>39</v>
          </cell>
        </row>
        <row r="242">
          <cell r="A242">
            <v>241</v>
          </cell>
          <cell r="B242">
            <v>6150</v>
          </cell>
          <cell r="C242">
            <v>1</v>
          </cell>
          <cell r="D242" t="str">
            <v xml:space="preserve"> MSI GP72VR 7RF-261NL Leopard Pro </v>
          </cell>
          <cell r="E242">
            <v>1599</v>
          </cell>
          <cell r="F242" t="str">
            <v>MSI</v>
          </cell>
          <cell r="G242">
            <v>244</v>
          </cell>
        </row>
        <row r="243">
          <cell r="A243">
            <v>242</v>
          </cell>
          <cell r="B243">
            <v>7619</v>
          </cell>
          <cell r="C243">
            <v>1</v>
          </cell>
          <cell r="D243" t="str">
            <v xml:space="preserve"> MSI GP72 7RD-055NL Leopard </v>
          </cell>
          <cell r="E243">
            <v>1399</v>
          </cell>
          <cell r="F243" t="str">
            <v>MSI</v>
          </cell>
          <cell r="G243">
            <v>185</v>
          </cell>
        </row>
        <row r="244">
          <cell r="A244">
            <v>243</v>
          </cell>
          <cell r="B244">
            <v>7916</v>
          </cell>
          <cell r="C244">
            <v>1</v>
          </cell>
          <cell r="D244" t="str">
            <v xml:space="preserve"> MSI GP62MVR 7RF-285NL Leopard Pro </v>
          </cell>
          <cell r="E244">
            <v>1599</v>
          </cell>
          <cell r="F244" t="str">
            <v>MSI</v>
          </cell>
          <cell r="G244">
            <v>171</v>
          </cell>
        </row>
        <row r="245">
          <cell r="A245">
            <v>244</v>
          </cell>
          <cell r="B245">
            <v>6455</v>
          </cell>
          <cell r="C245">
            <v>1</v>
          </cell>
          <cell r="D245" t="str">
            <v xml:space="preserve"> MSI GL72 6QD-213NL </v>
          </cell>
          <cell r="E245">
            <v>899</v>
          </cell>
          <cell r="F245" t="str">
            <v>MSI</v>
          </cell>
          <cell r="G245">
            <v>231</v>
          </cell>
        </row>
        <row r="246">
          <cell r="A246">
            <v>245</v>
          </cell>
          <cell r="B246">
            <v>6456</v>
          </cell>
          <cell r="C246">
            <v>1</v>
          </cell>
          <cell r="D246" t="str">
            <v xml:space="preserve"> Medion Erazer X6601 30020944 </v>
          </cell>
          <cell r="E246">
            <v>1099</v>
          </cell>
          <cell r="F246" t="str">
            <v>Medion</v>
          </cell>
          <cell r="G246">
            <v>231</v>
          </cell>
        </row>
        <row r="247">
          <cell r="A247">
            <v>246</v>
          </cell>
          <cell r="B247">
            <v>10339</v>
          </cell>
          <cell r="C247">
            <v>1</v>
          </cell>
          <cell r="D247" t="str">
            <v xml:space="preserve"> Medion Chromebook S2013 </v>
          </cell>
          <cell r="E247">
            <v>229</v>
          </cell>
          <cell r="F247" t="str">
            <v>Medion</v>
          </cell>
          <cell r="G247">
            <v>70</v>
          </cell>
        </row>
        <row r="248">
          <cell r="A248">
            <v>247</v>
          </cell>
          <cell r="B248">
            <v>11643</v>
          </cell>
          <cell r="C248">
            <v>1</v>
          </cell>
          <cell r="D248" t="str">
            <v xml:space="preserve"> Medion Akoya X7847-HQ-256 </v>
          </cell>
          <cell r="E248">
            <v>1699</v>
          </cell>
          <cell r="F248" t="str">
            <v>Medion</v>
          </cell>
          <cell r="G248">
            <v>14</v>
          </cell>
        </row>
        <row r="249">
          <cell r="A249">
            <v>248</v>
          </cell>
          <cell r="B249">
            <v>11583</v>
          </cell>
          <cell r="C249">
            <v>1</v>
          </cell>
          <cell r="D249" t="str">
            <v xml:space="preserve"> Medion Akoya S6219 Zilver 628 </v>
          </cell>
          <cell r="E249">
            <v>399</v>
          </cell>
          <cell r="F249" t="str">
            <v>Medion</v>
          </cell>
          <cell r="G249">
            <v>17</v>
          </cell>
        </row>
        <row r="250">
          <cell r="A250">
            <v>249</v>
          </cell>
          <cell r="B250">
            <v>8431</v>
          </cell>
          <cell r="C250">
            <v>1</v>
          </cell>
          <cell r="D250" t="str">
            <v xml:space="preserve"> Medion Akoya S6219 Wit 628 </v>
          </cell>
          <cell r="E250">
            <v>399</v>
          </cell>
          <cell r="F250" t="str">
            <v>Medion</v>
          </cell>
          <cell r="G250">
            <v>150</v>
          </cell>
        </row>
        <row r="251">
          <cell r="A251">
            <v>250</v>
          </cell>
          <cell r="B251">
            <v>11266</v>
          </cell>
          <cell r="C251">
            <v>1</v>
          </cell>
          <cell r="D251" t="str">
            <v xml:space="preserve"> Medion Akoya S3409 F5 </v>
          </cell>
          <cell r="E251">
            <v>749</v>
          </cell>
          <cell r="F251" t="str">
            <v>Medion</v>
          </cell>
          <cell r="G251">
            <v>31</v>
          </cell>
        </row>
        <row r="252">
          <cell r="A252">
            <v>251</v>
          </cell>
          <cell r="B252">
            <v>6235</v>
          </cell>
          <cell r="C252">
            <v>1</v>
          </cell>
          <cell r="D252" t="str">
            <v xml:space="preserve"> Medion Akoya S3409 F3 </v>
          </cell>
          <cell r="E252">
            <v>629</v>
          </cell>
          <cell r="F252" t="str">
            <v>Medion</v>
          </cell>
          <cell r="G252">
            <v>240</v>
          </cell>
        </row>
        <row r="253">
          <cell r="A253">
            <v>252</v>
          </cell>
          <cell r="B253">
            <v>8725</v>
          </cell>
          <cell r="C253">
            <v>1</v>
          </cell>
          <cell r="D253" t="str">
            <v xml:space="preserve"> Medion Akoya E7419 </v>
          </cell>
          <cell r="E253">
            <v>499</v>
          </cell>
          <cell r="F253" t="str">
            <v>Medion</v>
          </cell>
          <cell r="G253">
            <v>138</v>
          </cell>
        </row>
        <row r="254">
          <cell r="A254">
            <v>253</v>
          </cell>
          <cell r="B254">
            <v>11783</v>
          </cell>
          <cell r="C254">
            <v>1</v>
          </cell>
          <cell r="D254" t="str">
            <v xml:space="preserve"> Medion Akoya E6435-i5-1128 </v>
          </cell>
          <cell r="E254">
            <v>729</v>
          </cell>
          <cell r="F254" t="str">
            <v>Medion</v>
          </cell>
          <cell r="G254">
            <v>9</v>
          </cell>
        </row>
        <row r="255">
          <cell r="A255">
            <v>254</v>
          </cell>
          <cell r="B255">
            <v>8619</v>
          </cell>
          <cell r="C255">
            <v>1</v>
          </cell>
          <cell r="D255" t="str">
            <v xml:space="preserve"> Medion Akoya E6415-i3-256 </v>
          </cell>
          <cell r="E255">
            <v>549</v>
          </cell>
          <cell r="F255" t="str">
            <v>Medion</v>
          </cell>
          <cell r="G255">
            <v>142</v>
          </cell>
        </row>
        <row r="256">
          <cell r="A256">
            <v>255</v>
          </cell>
          <cell r="B256">
            <v>6737</v>
          </cell>
          <cell r="C256">
            <v>1</v>
          </cell>
          <cell r="D256" t="str">
            <v xml:space="preserve"> Medion Akoya E2215T 32GB Wit </v>
          </cell>
          <cell r="E256">
            <v>289</v>
          </cell>
          <cell r="F256" t="str">
            <v>Medion</v>
          </cell>
          <cell r="G256">
            <v>220</v>
          </cell>
        </row>
        <row r="257">
          <cell r="A257">
            <v>256</v>
          </cell>
          <cell r="B257">
            <v>8240</v>
          </cell>
          <cell r="C257">
            <v>1</v>
          </cell>
          <cell r="D257" t="str">
            <v xml:space="preserve"> Lenovo Yoga 900s-12ISK 80ML0073MH </v>
          </cell>
          <cell r="E257">
            <v>1099</v>
          </cell>
          <cell r="F257" t="str">
            <v>Lenovo</v>
          </cell>
          <cell r="G257">
            <v>157</v>
          </cell>
        </row>
        <row r="258">
          <cell r="A258">
            <v>257</v>
          </cell>
          <cell r="B258">
            <v>10993</v>
          </cell>
          <cell r="C258">
            <v>1</v>
          </cell>
          <cell r="D258" t="str">
            <v xml:space="preserve"> Lenovo ThinkPad Yoga 260 20FD001XMH </v>
          </cell>
          <cell r="E258">
            <v>1513.26</v>
          </cell>
          <cell r="F258" t="str">
            <v>Lenovo</v>
          </cell>
          <cell r="G258">
            <v>42</v>
          </cell>
        </row>
        <row r="259">
          <cell r="A259">
            <v>258</v>
          </cell>
          <cell r="B259">
            <v>9160</v>
          </cell>
          <cell r="C259">
            <v>1</v>
          </cell>
          <cell r="D259" t="str">
            <v xml:space="preserve"> Lenovo IdeaPad Y910-17ISK 80V10019MH </v>
          </cell>
          <cell r="E259">
            <v>2999</v>
          </cell>
          <cell r="F259" t="str">
            <v>Lenovo</v>
          </cell>
          <cell r="G259">
            <v>120</v>
          </cell>
        </row>
        <row r="260">
          <cell r="A260">
            <v>259</v>
          </cell>
          <cell r="B260">
            <v>9253</v>
          </cell>
          <cell r="C260">
            <v>1</v>
          </cell>
          <cell r="D260" t="str">
            <v xml:space="preserve"> Lenovo IdeaPad Y900-17ISK 80Q1004LMH </v>
          </cell>
          <cell r="E260">
            <v>2499</v>
          </cell>
          <cell r="F260" t="str">
            <v>Lenovo</v>
          </cell>
          <cell r="G260">
            <v>117</v>
          </cell>
        </row>
        <row r="261">
          <cell r="A261">
            <v>260</v>
          </cell>
          <cell r="B261">
            <v>6005</v>
          </cell>
          <cell r="C261">
            <v>1</v>
          </cell>
          <cell r="D261" t="str">
            <v xml:space="preserve"> Lenovo Ideapad Y700-15ISK 80NV010LMH </v>
          </cell>
          <cell r="E261">
            <v>999</v>
          </cell>
          <cell r="F261" t="str">
            <v>Lenovo</v>
          </cell>
          <cell r="G261">
            <v>250</v>
          </cell>
        </row>
        <row r="262">
          <cell r="A262">
            <v>261</v>
          </cell>
          <cell r="B262">
            <v>9100</v>
          </cell>
          <cell r="C262">
            <v>1</v>
          </cell>
          <cell r="D262" t="str">
            <v xml:space="preserve"> Lenovo IdeaPad 700-15ISK 80RU00CLMH </v>
          </cell>
          <cell r="E262">
            <v>899</v>
          </cell>
          <cell r="F262" t="str">
            <v>Lenovo</v>
          </cell>
          <cell r="G262">
            <v>123</v>
          </cell>
        </row>
        <row r="263">
          <cell r="A263">
            <v>262</v>
          </cell>
          <cell r="B263">
            <v>9077</v>
          </cell>
          <cell r="C263">
            <v>1</v>
          </cell>
          <cell r="D263" t="str">
            <v xml:space="preserve"> Lenovo IdeaPad 510S-13IKB 80V0006AMH </v>
          </cell>
          <cell r="E263">
            <v>749</v>
          </cell>
          <cell r="F263" t="str">
            <v>Lenovo</v>
          </cell>
          <cell r="G263">
            <v>124</v>
          </cell>
        </row>
        <row r="264">
          <cell r="A264">
            <v>263</v>
          </cell>
          <cell r="B264">
            <v>10177</v>
          </cell>
          <cell r="C264">
            <v>1</v>
          </cell>
          <cell r="D264" t="str">
            <v xml:space="preserve"> HP ProBook 650 G2 Y3B07ET </v>
          </cell>
          <cell r="E264">
            <v>1249</v>
          </cell>
          <cell r="F264" t="str">
            <v>HP</v>
          </cell>
          <cell r="G264">
            <v>77</v>
          </cell>
        </row>
        <row r="265">
          <cell r="A265">
            <v>264</v>
          </cell>
          <cell r="B265">
            <v>9542</v>
          </cell>
          <cell r="C265">
            <v>1</v>
          </cell>
          <cell r="D265" t="str">
            <v xml:space="preserve"> HP ProBook 650 G2 T4J06ET </v>
          </cell>
          <cell r="E265">
            <v>1136.19</v>
          </cell>
          <cell r="F265" t="str">
            <v>HP</v>
          </cell>
          <cell r="G265">
            <v>104</v>
          </cell>
        </row>
        <row r="266">
          <cell r="A266">
            <v>265</v>
          </cell>
          <cell r="B266">
            <v>11784</v>
          </cell>
          <cell r="C266">
            <v>1</v>
          </cell>
          <cell r="D266" t="str">
            <v xml:space="preserve"> HP ProBook 640 G3 Z2W32EA </v>
          </cell>
          <cell r="E266">
            <v>1303.17</v>
          </cell>
          <cell r="F266" t="str">
            <v>HP</v>
          </cell>
          <cell r="G266">
            <v>9</v>
          </cell>
        </row>
        <row r="267">
          <cell r="A267">
            <v>266</v>
          </cell>
          <cell r="B267">
            <v>7844</v>
          </cell>
          <cell r="C267">
            <v>1</v>
          </cell>
          <cell r="D267" t="str">
            <v xml:space="preserve"> HP Probook 440 G3 W4N88ET </v>
          </cell>
          <cell r="E267">
            <v>945.01</v>
          </cell>
          <cell r="F267" t="str">
            <v>HP</v>
          </cell>
          <cell r="G267">
            <v>174</v>
          </cell>
        </row>
        <row r="268">
          <cell r="A268">
            <v>267</v>
          </cell>
          <cell r="B268">
            <v>11846</v>
          </cell>
          <cell r="C268">
            <v>1</v>
          </cell>
          <cell r="D268" t="str">
            <v xml:space="preserve"> HP Probook 430 G4 Y7Z27ET </v>
          </cell>
          <cell r="E268">
            <v>849</v>
          </cell>
          <cell r="F268" t="str">
            <v>HP</v>
          </cell>
          <cell r="G268">
            <v>6</v>
          </cell>
        </row>
        <row r="269">
          <cell r="A269">
            <v>268</v>
          </cell>
          <cell r="B269">
            <v>9299</v>
          </cell>
          <cell r="C269">
            <v>1</v>
          </cell>
          <cell r="D269" t="str">
            <v xml:space="preserve"> HP ProBook 430 G3 W4N73ET </v>
          </cell>
          <cell r="E269">
            <v>899</v>
          </cell>
          <cell r="F269" t="str">
            <v>HP</v>
          </cell>
          <cell r="G269">
            <v>115</v>
          </cell>
        </row>
        <row r="270">
          <cell r="A270">
            <v>269</v>
          </cell>
          <cell r="B270">
            <v>11939</v>
          </cell>
          <cell r="C270">
            <v>1</v>
          </cell>
          <cell r="D270" t="str">
            <v xml:space="preserve"> HP Omen 17-w210nd </v>
          </cell>
          <cell r="E270">
            <v>1399</v>
          </cell>
          <cell r="F270" t="str">
            <v>HP</v>
          </cell>
          <cell r="G270">
            <v>2</v>
          </cell>
        </row>
        <row r="271">
          <cell r="A271">
            <v>270</v>
          </cell>
          <cell r="B271">
            <v>11978</v>
          </cell>
          <cell r="C271">
            <v>1</v>
          </cell>
          <cell r="D271" t="str">
            <v xml:space="preserve"> HP EliteBook Folio G1 X2F49EA </v>
          </cell>
          <cell r="E271">
            <v>2299</v>
          </cell>
          <cell r="F271" t="str">
            <v>HP</v>
          </cell>
          <cell r="G271">
            <v>0</v>
          </cell>
        </row>
        <row r="272">
          <cell r="A272">
            <v>271</v>
          </cell>
          <cell r="B272">
            <v>10245</v>
          </cell>
          <cell r="C272">
            <v>1</v>
          </cell>
          <cell r="D272" t="str">
            <v xml:space="preserve"> HP EliteBook Folio G1 X2F46EA </v>
          </cell>
          <cell r="E272">
            <v>1995.29</v>
          </cell>
          <cell r="F272" t="str">
            <v>HP</v>
          </cell>
          <cell r="G272">
            <v>74</v>
          </cell>
        </row>
        <row r="273">
          <cell r="A273">
            <v>272</v>
          </cell>
          <cell r="B273">
            <v>11916</v>
          </cell>
          <cell r="C273">
            <v>1</v>
          </cell>
          <cell r="D273" t="str">
            <v xml:space="preserve"> HP EliteBook Folio 1040 G3 V1A81EA </v>
          </cell>
          <cell r="E273">
            <v>1749</v>
          </cell>
          <cell r="F273" t="str">
            <v>HP</v>
          </cell>
          <cell r="G273">
            <v>3</v>
          </cell>
        </row>
        <row r="274">
          <cell r="A274">
            <v>273</v>
          </cell>
          <cell r="B274">
            <v>6132</v>
          </cell>
          <cell r="C274">
            <v>1</v>
          </cell>
          <cell r="D274" t="str">
            <v xml:space="preserve"> HP EliteBook Folio 1040 G2 N6Q10EA </v>
          </cell>
          <cell r="E274">
            <v>1999</v>
          </cell>
          <cell r="F274" t="str">
            <v>HP</v>
          </cell>
          <cell r="G274">
            <v>245</v>
          </cell>
        </row>
        <row r="275">
          <cell r="A275">
            <v>274</v>
          </cell>
          <cell r="B275">
            <v>9686</v>
          </cell>
          <cell r="C275">
            <v>1</v>
          </cell>
          <cell r="D275" t="str">
            <v xml:space="preserve"> HP EliteBook Folio 1040 G2 H9W00EA </v>
          </cell>
          <cell r="E275">
            <v>1399</v>
          </cell>
          <cell r="F275" t="str">
            <v>HP</v>
          </cell>
          <cell r="G275">
            <v>98</v>
          </cell>
        </row>
        <row r="276">
          <cell r="A276">
            <v>275</v>
          </cell>
          <cell r="B276">
            <v>10461</v>
          </cell>
          <cell r="C276">
            <v>1</v>
          </cell>
          <cell r="D276" t="str">
            <v xml:space="preserve"> HP EliteBook 840 G4 Z2V49ET </v>
          </cell>
          <cell r="E276">
            <v>1697.63</v>
          </cell>
          <cell r="F276" t="str">
            <v>HP</v>
          </cell>
          <cell r="G276">
            <v>65</v>
          </cell>
        </row>
        <row r="277">
          <cell r="A277">
            <v>276</v>
          </cell>
          <cell r="B277">
            <v>11754</v>
          </cell>
          <cell r="C277">
            <v>1</v>
          </cell>
          <cell r="D277" t="str">
            <v xml:space="preserve"> HP EliteBook 840 G3 T9X26EA </v>
          </cell>
          <cell r="E277">
            <v>1799</v>
          </cell>
          <cell r="F277" t="str">
            <v>HP</v>
          </cell>
          <cell r="G277">
            <v>10</v>
          </cell>
        </row>
        <row r="278">
          <cell r="A278">
            <v>277</v>
          </cell>
          <cell r="B278">
            <v>10424</v>
          </cell>
          <cell r="C278">
            <v>1</v>
          </cell>
          <cell r="D278" t="str">
            <v xml:space="preserve"> HP EliteBook 840 G3 T9X24EA </v>
          </cell>
          <cell r="E278">
            <v>1699</v>
          </cell>
          <cell r="F278" t="str">
            <v>HP</v>
          </cell>
          <cell r="G278">
            <v>67</v>
          </cell>
        </row>
        <row r="279">
          <cell r="A279">
            <v>278</v>
          </cell>
          <cell r="B279">
            <v>10671</v>
          </cell>
          <cell r="C279">
            <v>1</v>
          </cell>
          <cell r="D279" t="str">
            <v xml:space="preserve"> HP Elitebook 840 G3 i5-8gb-256ssd </v>
          </cell>
          <cell r="E279">
            <v>1833.15</v>
          </cell>
          <cell r="F279" t="str">
            <v>HP</v>
          </cell>
          <cell r="G279">
            <v>56</v>
          </cell>
        </row>
        <row r="280">
          <cell r="A280">
            <v>279</v>
          </cell>
          <cell r="B280">
            <v>11285</v>
          </cell>
          <cell r="C280">
            <v>1</v>
          </cell>
          <cell r="D280" t="str">
            <v xml:space="preserve"> HP EliteBook 820 G4 Z2V73EA </v>
          </cell>
          <cell r="E280">
            <v>1960.2</v>
          </cell>
          <cell r="F280" t="str">
            <v>HP</v>
          </cell>
          <cell r="G280">
            <v>30</v>
          </cell>
        </row>
        <row r="281">
          <cell r="A281">
            <v>280</v>
          </cell>
          <cell r="B281">
            <v>8931</v>
          </cell>
          <cell r="C281">
            <v>1</v>
          </cell>
          <cell r="D281" t="str">
            <v xml:space="preserve"> HP EliteBook 820 G3 T9X50EA </v>
          </cell>
          <cell r="E281">
            <v>1934.79</v>
          </cell>
          <cell r="F281" t="str">
            <v>HP</v>
          </cell>
          <cell r="G281">
            <v>130</v>
          </cell>
        </row>
        <row r="282">
          <cell r="A282">
            <v>281</v>
          </cell>
          <cell r="B282">
            <v>8432</v>
          </cell>
          <cell r="C282">
            <v>1</v>
          </cell>
          <cell r="D282" t="str">
            <v xml:space="preserve"> HP EliteBook 820 G3 T9X47EA </v>
          </cell>
          <cell r="E282">
            <v>1599</v>
          </cell>
          <cell r="F282" t="str">
            <v>HP</v>
          </cell>
          <cell r="G282">
            <v>150</v>
          </cell>
        </row>
        <row r="283">
          <cell r="A283">
            <v>282</v>
          </cell>
          <cell r="B283">
            <v>7449</v>
          </cell>
          <cell r="C283">
            <v>1</v>
          </cell>
          <cell r="D283" t="str">
            <v xml:space="preserve"> HP EliteBook 820 G3 T9X42EA </v>
          </cell>
          <cell r="E283">
            <v>1571.79</v>
          </cell>
          <cell r="F283" t="str">
            <v>HP</v>
          </cell>
          <cell r="G283">
            <v>192</v>
          </cell>
        </row>
        <row r="284">
          <cell r="A284">
            <v>283</v>
          </cell>
          <cell r="B284">
            <v>6236</v>
          </cell>
          <cell r="C284">
            <v>1</v>
          </cell>
          <cell r="D284" t="str">
            <v xml:space="preserve"> HP EliteBook 820 G2 Z2V91ET </v>
          </cell>
          <cell r="E284">
            <v>1646.81</v>
          </cell>
          <cell r="F284" t="str">
            <v>HP</v>
          </cell>
          <cell r="G284">
            <v>240</v>
          </cell>
        </row>
        <row r="285">
          <cell r="A285">
            <v>284</v>
          </cell>
          <cell r="B285">
            <v>9624</v>
          </cell>
          <cell r="C285">
            <v>1</v>
          </cell>
          <cell r="D285" t="str">
            <v xml:space="preserve"> HP EliteBook 1030 G1 X2F07EA </v>
          </cell>
          <cell r="E285">
            <v>1998.92</v>
          </cell>
          <cell r="F285" t="str">
            <v>HP</v>
          </cell>
          <cell r="G285">
            <v>100</v>
          </cell>
        </row>
        <row r="286">
          <cell r="A286">
            <v>285</v>
          </cell>
          <cell r="B286">
            <v>6572</v>
          </cell>
          <cell r="C286">
            <v>1</v>
          </cell>
          <cell r="D286" t="str">
            <v xml:space="preserve"> HP Elite x2 1012 G1 L5H07EA </v>
          </cell>
          <cell r="E286">
            <v>999</v>
          </cell>
          <cell r="F286" t="str">
            <v>HP</v>
          </cell>
          <cell r="G286">
            <v>226</v>
          </cell>
        </row>
        <row r="287">
          <cell r="A287">
            <v>286</v>
          </cell>
          <cell r="B287">
            <v>9794</v>
          </cell>
          <cell r="C287">
            <v>1</v>
          </cell>
          <cell r="D287" t="str">
            <v xml:space="preserve"> HP Chromebook 13 Pro G1 W4M19EA </v>
          </cell>
          <cell r="E287">
            <v>680.02</v>
          </cell>
          <cell r="F287" t="str">
            <v>HP</v>
          </cell>
          <cell r="G287">
            <v>94</v>
          </cell>
        </row>
        <row r="288">
          <cell r="A288">
            <v>287</v>
          </cell>
          <cell r="B288">
            <v>7985</v>
          </cell>
          <cell r="C288">
            <v>1</v>
          </cell>
          <cell r="D288" t="str">
            <v xml:space="preserve"> HP Chromebook 11 G5 X0N97EA </v>
          </cell>
          <cell r="E288">
            <v>306.13</v>
          </cell>
          <cell r="F288" t="str">
            <v>HP</v>
          </cell>
          <cell r="G288">
            <v>168</v>
          </cell>
        </row>
        <row r="289">
          <cell r="A289">
            <v>288</v>
          </cell>
          <cell r="B289">
            <v>8700</v>
          </cell>
          <cell r="C289">
            <v>1</v>
          </cell>
          <cell r="D289" t="str">
            <v xml:space="preserve"> Asus ZenBook 3 UX390UA-GS036R </v>
          </cell>
          <cell r="E289">
            <v>1899</v>
          </cell>
          <cell r="F289" t="str">
            <v>Asus</v>
          </cell>
          <cell r="G289">
            <v>139</v>
          </cell>
        </row>
        <row r="290">
          <cell r="A290">
            <v>289</v>
          </cell>
          <cell r="B290">
            <v>10879</v>
          </cell>
          <cell r="C290">
            <v>1</v>
          </cell>
          <cell r="D290" t="str">
            <v xml:space="preserve"> Asus VivoBook R558UV-DM350T </v>
          </cell>
          <cell r="E290">
            <v>799</v>
          </cell>
          <cell r="F290" t="str">
            <v>Asus</v>
          </cell>
          <cell r="G290">
            <v>47</v>
          </cell>
        </row>
        <row r="291">
          <cell r="A291">
            <v>290</v>
          </cell>
          <cell r="B291">
            <v>11402</v>
          </cell>
          <cell r="C291">
            <v>1</v>
          </cell>
          <cell r="D291" t="str">
            <v xml:space="preserve"> Asus Transformer Book T302CA-FL014R </v>
          </cell>
          <cell r="E291">
            <v>849</v>
          </cell>
          <cell r="F291" t="str">
            <v>Asus</v>
          </cell>
          <cell r="G291">
            <v>25</v>
          </cell>
        </row>
        <row r="292">
          <cell r="A292">
            <v>291</v>
          </cell>
          <cell r="B292">
            <v>8143</v>
          </cell>
          <cell r="C292">
            <v>1</v>
          </cell>
          <cell r="D292" t="str">
            <v xml:space="preserve"> Asus ROG Strix GL753VD-GC097T </v>
          </cell>
          <cell r="E292">
            <v>1099</v>
          </cell>
          <cell r="F292" t="str">
            <v>Asus</v>
          </cell>
          <cell r="G292">
            <v>161</v>
          </cell>
        </row>
        <row r="293">
          <cell r="A293">
            <v>292</v>
          </cell>
          <cell r="B293">
            <v>10109</v>
          </cell>
          <cell r="C293">
            <v>1</v>
          </cell>
          <cell r="D293" t="str">
            <v xml:space="preserve"> Asus ROG G752VS-GC310T </v>
          </cell>
          <cell r="E293">
            <v>2399</v>
          </cell>
          <cell r="F293" t="str">
            <v>Asus</v>
          </cell>
          <cell r="G293">
            <v>80</v>
          </cell>
        </row>
        <row r="294">
          <cell r="A294">
            <v>293</v>
          </cell>
          <cell r="B294">
            <v>11809</v>
          </cell>
          <cell r="C294">
            <v>1</v>
          </cell>
          <cell r="D294" t="str">
            <v xml:space="preserve"> Apple MacBook Pro 13'' Touch Bar MNQG2N/A Silver </v>
          </cell>
          <cell r="E294">
            <v>2199</v>
          </cell>
          <cell r="F294" t="str">
            <v>Apple</v>
          </cell>
          <cell r="G294">
            <v>8</v>
          </cell>
        </row>
        <row r="295">
          <cell r="A295">
            <v>294</v>
          </cell>
          <cell r="B295">
            <v>6938</v>
          </cell>
          <cell r="C295">
            <v>1</v>
          </cell>
          <cell r="D295" t="str">
            <v xml:space="preserve"> Acer Spin 7 SP714-51-M0U6 </v>
          </cell>
          <cell r="E295">
            <v>1399</v>
          </cell>
          <cell r="F295" t="str">
            <v>Acer</v>
          </cell>
          <cell r="G295">
            <v>212</v>
          </cell>
        </row>
        <row r="296">
          <cell r="A296">
            <v>295</v>
          </cell>
          <cell r="B296">
            <v>7472</v>
          </cell>
          <cell r="C296">
            <v>1</v>
          </cell>
          <cell r="D296" t="str">
            <v xml:space="preserve"> Acer Spin 3 SP315-51-39L3 </v>
          </cell>
          <cell r="E296">
            <v>649</v>
          </cell>
          <cell r="F296" t="str">
            <v>Acer</v>
          </cell>
          <cell r="G296">
            <v>191</v>
          </cell>
        </row>
        <row r="297">
          <cell r="A297">
            <v>296</v>
          </cell>
          <cell r="B297">
            <v>6863</v>
          </cell>
          <cell r="C297">
            <v>1</v>
          </cell>
          <cell r="D297" t="str">
            <v xml:space="preserve"> Acer Predator GX-792-76H8 </v>
          </cell>
          <cell r="E297">
            <v>3199</v>
          </cell>
          <cell r="F297" t="str">
            <v>Acer</v>
          </cell>
          <cell r="G297">
            <v>215</v>
          </cell>
        </row>
        <row r="298">
          <cell r="A298">
            <v>297</v>
          </cell>
          <cell r="B298">
            <v>9254</v>
          </cell>
          <cell r="C298">
            <v>1</v>
          </cell>
          <cell r="D298" t="str">
            <v xml:space="preserve"> Acer Predator GX-792-70JL </v>
          </cell>
          <cell r="E298">
            <v>3599</v>
          </cell>
          <cell r="F298" t="str">
            <v>Acer</v>
          </cell>
          <cell r="G298">
            <v>117</v>
          </cell>
        </row>
        <row r="299">
          <cell r="A299">
            <v>298</v>
          </cell>
          <cell r="B299">
            <v>7917</v>
          </cell>
          <cell r="C299">
            <v>1</v>
          </cell>
          <cell r="D299" t="str">
            <v xml:space="preserve"> Acer Predator G9-593-778F </v>
          </cell>
          <cell r="E299">
            <v>2099</v>
          </cell>
          <cell r="F299" t="str">
            <v>Acer</v>
          </cell>
          <cell r="G299">
            <v>171</v>
          </cell>
        </row>
        <row r="300">
          <cell r="A300">
            <v>299</v>
          </cell>
          <cell r="B300">
            <v>7324</v>
          </cell>
          <cell r="C300">
            <v>1</v>
          </cell>
          <cell r="D300" t="str">
            <v xml:space="preserve"> Acer Predator G5-793-76E3 </v>
          </cell>
          <cell r="E300">
            <v>1999</v>
          </cell>
          <cell r="F300" t="str">
            <v>Acer</v>
          </cell>
          <cell r="G300">
            <v>197</v>
          </cell>
        </row>
        <row r="301">
          <cell r="A301">
            <v>300</v>
          </cell>
          <cell r="B301">
            <v>7009</v>
          </cell>
          <cell r="C301">
            <v>1</v>
          </cell>
          <cell r="D301" t="str">
            <v xml:space="preserve"> Acer Aspire R3-131T-C9R5 </v>
          </cell>
          <cell r="E301">
            <v>299</v>
          </cell>
          <cell r="F301" t="str">
            <v>Acer</v>
          </cell>
          <cell r="G301">
            <v>209</v>
          </cell>
        </row>
        <row r="302">
          <cell r="A302">
            <v>301</v>
          </cell>
          <cell r="B302">
            <v>9031</v>
          </cell>
          <cell r="C302">
            <v>1</v>
          </cell>
          <cell r="D302" t="str">
            <v xml:space="preserve"> Acer Aspire R3-131T-C282 </v>
          </cell>
          <cell r="E302">
            <v>299</v>
          </cell>
          <cell r="F302" t="str">
            <v>Acer</v>
          </cell>
          <cell r="G302">
            <v>126</v>
          </cell>
        </row>
        <row r="303">
          <cell r="A303">
            <v>302</v>
          </cell>
          <cell r="B303">
            <v>9456</v>
          </cell>
          <cell r="C303">
            <v>1</v>
          </cell>
          <cell r="D303" t="str">
            <v xml:space="preserve"> Acer Aspire E5-523-98LZ </v>
          </cell>
          <cell r="E303">
            <v>529</v>
          </cell>
          <cell r="F303" t="str">
            <v>Acer</v>
          </cell>
          <cell r="G303">
            <v>108</v>
          </cell>
        </row>
        <row r="304">
          <cell r="A304">
            <v>303</v>
          </cell>
          <cell r="B304">
            <v>8519</v>
          </cell>
          <cell r="C304">
            <v>1</v>
          </cell>
          <cell r="D304" t="str">
            <v xml:space="preserve"> Forza MacBook 12'' 512 GB Zilver (Refurbished) </v>
          </cell>
          <cell r="E304">
            <v>1299</v>
          </cell>
          <cell r="F304" t="str">
            <v>Forza</v>
          </cell>
          <cell r="G304">
            <v>146</v>
          </cell>
        </row>
        <row r="305">
          <cell r="A305">
            <v>304</v>
          </cell>
          <cell r="B305">
            <v>11334</v>
          </cell>
          <cell r="C305">
            <v>1</v>
          </cell>
          <cell r="D305" t="str">
            <v xml:space="preserve"> Asus ZenBook 3 UX390UA-GS032T </v>
          </cell>
          <cell r="E305">
            <v>1199</v>
          </cell>
          <cell r="F305" t="str">
            <v>Asus</v>
          </cell>
          <cell r="G305">
            <v>28</v>
          </cell>
        </row>
        <row r="306">
          <cell r="A306">
            <v>305</v>
          </cell>
          <cell r="B306">
            <v>11644</v>
          </cell>
          <cell r="C306">
            <v>2</v>
          </cell>
          <cell r="D306" t="str">
            <v xml:space="preserve"> Samsung Galaxy Tab A 10.1 Wifi Zwart </v>
          </cell>
          <cell r="E306">
            <v>237</v>
          </cell>
          <cell r="F306" t="str">
            <v>Samsung</v>
          </cell>
          <cell r="G306">
            <v>14</v>
          </cell>
        </row>
        <row r="307">
          <cell r="A307">
            <v>306</v>
          </cell>
          <cell r="B307">
            <v>10693</v>
          </cell>
          <cell r="C307">
            <v>2</v>
          </cell>
          <cell r="D307" t="str">
            <v xml:space="preserve"> Apple iPad Air 2 Wifi 32 GB Space Gray </v>
          </cell>
          <cell r="E307">
            <v>439</v>
          </cell>
          <cell r="F307" t="str">
            <v>Apple</v>
          </cell>
          <cell r="G307">
            <v>55</v>
          </cell>
        </row>
        <row r="308">
          <cell r="A308">
            <v>307</v>
          </cell>
          <cell r="B308">
            <v>7866</v>
          </cell>
          <cell r="C308">
            <v>2</v>
          </cell>
          <cell r="D308" t="str">
            <v xml:space="preserve"> Apple iPad Air 2 Wifi 32 GB Zilver </v>
          </cell>
          <cell r="E308">
            <v>439</v>
          </cell>
          <cell r="F308" t="str">
            <v>Apple</v>
          </cell>
          <cell r="G308">
            <v>173</v>
          </cell>
        </row>
        <row r="309">
          <cell r="A309">
            <v>308</v>
          </cell>
          <cell r="B309">
            <v>6837</v>
          </cell>
          <cell r="C309">
            <v>2</v>
          </cell>
          <cell r="D309" t="str">
            <v xml:space="preserve"> Samsung Galaxy Tab A 10.1 Wifi Wit </v>
          </cell>
          <cell r="E309">
            <v>237</v>
          </cell>
          <cell r="F309" t="str">
            <v>Samsung</v>
          </cell>
          <cell r="G309">
            <v>216</v>
          </cell>
        </row>
        <row r="310">
          <cell r="A310">
            <v>309</v>
          </cell>
          <cell r="B310">
            <v>10917</v>
          </cell>
          <cell r="C310">
            <v>2</v>
          </cell>
          <cell r="D310" t="str">
            <v xml:space="preserve"> NVIDIA Shield Tablet K1 </v>
          </cell>
          <cell r="E310">
            <v>199</v>
          </cell>
          <cell r="F310" t="str">
            <v>NVIDIA</v>
          </cell>
          <cell r="G310">
            <v>45</v>
          </cell>
        </row>
        <row r="311">
          <cell r="A311">
            <v>310</v>
          </cell>
          <cell r="B311">
            <v>9385</v>
          </cell>
          <cell r="C311">
            <v>2</v>
          </cell>
          <cell r="D311" t="str">
            <v xml:space="preserve"> Samsung Galaxy Tab S2 9,7 inch 32GB Zwart 2016 </v>
          </cell>
          <cell r="E311">
            <v>439</v>
          </cell>
          <cell r="F311" t="str">
            <v>Samsung</v>
          </cell>
          <cell r="G311">
            <v>111</v>
          </cell>
        </row>
        <row r="312">
          <cell r="A312">
            <v>311</v>
          </cell>
          <cell r="B312">
            <v>6505</v>
          </cell>
          <cell r="C312">
            <v>2</v>
          </cell>
          <cell r="D312" t="str">
            <v xml:space="preserve"> Samsung Galaxy Tab A 10.1 Wifi + 4G Zwart </v>
          </cell>
          <cell r="E312">
            <v>319</v>
          </cell>
          <cell r="F312" t="str">
            <v>Samsung</v>
          </cell>
          <cell r="G312">
            <v>229</v>
          </cell>
        </row>
        <row r="313">
          <cell r="A313">
            <v>312</v>
          </cell>
          <cell r="B313">
            <v>7620</v>
          </cell>
          <cell r="C313">
            <v>2</v>
          </cell>
          <cell r="D313" t="str">
            <v xml:space="preserve"> Apple iPad Air 2 Wifi 32 GB Goud </v>
          </cell>
          <cell r="E313">
            <v>439</v>
          </cell>
          <cell r="F313" t="str">
            <v>Apple</v>
          </cell>
          <cell r="G313">
            <v>185</v>
          </cell>
        </row>
        <row r="314">
          <cell r="A314">
            <v>313</v>
          </cell>
          <cell r="B314">
            <v>8492</v>
          </cell>
          <cell r="C314">
            <v>2</v>
          </cell>
          <cell r="D314" t="str">
            <v xml:space="preserve"> Samsung Galaxy Tab E 9.6 Zwart </v>
          </cell>
          <cell r="E314">
            <v>164</v>
          </cell>
          <cell r="F314" t="str">
            <v>Samsung</v>
          </cell>
          <cell r="G314">
            <v>147</v>
          </cell>
        </row>
        <row r="315">
          <cell r="A315">
            <v>314</v>
          </cell>
          <cell r="B315">
            <v>10435</v>
          </cell>
          <cell r="C315">
            <v>2</v>
          </cell>
          <cell r="D315" t="str">
            <v xml:space="preserve"> Apple iPad Air 2 Wifi 128 GB Zilver </v>
          </cell>
          <cell r="E315">
            <v>529</v>
          </cell>
          <cell r="F315" t="str">
            <v>Apple</v>
          </cell>
          <cell r="G315">
            <v>66</v>
          </cell>
        </row>
        <row r="316">
          <cell r="A316">
            <v>315</v>
          </cell>
          <cell r="B316">
            <v>11084</v>
          </cell>
          <cell r="C316">
            <v>2</v>
          </cell>
          <cell r="D316" t="str">
            <v xml:space="preserve"> Samsung Galaxy Tab A 7.0 Wifi Zwart </v>
          </cell>
          <cell r="E316">
            <v>144</v>
          </cell>
          <cell r="F316" t="str">
            <v>Samsung</v>
          </cell>
          <cell r="G316">
            <v>39</v>
          </cell>
        </row>
        <row r="317">
          <cell r="A317">
            <v>316</v>
          </cell>
          <cell r="B317">
            <v>9431</v>
          </cell>
          <cell r="C317">
            <v>2</v>
          </cell>
          <cell r="D317" t="str">
            <v xml:space="preserve"> Apple iPad Air 2 Wifi 128 GB Goud </v>
          </cell>
          <cell r="E317">
            <v>539</v>
          </cell>
          <cell r="F317" t="str">
            <v>Apple</v>
          </cell>
          <cell r="G317">
            <v>109</v>
          </cell>
        </row>
        <row r="318">
          <cell r="A318">
            <v>317</v>
          </cell>
          <cell r="B318">
            <v>7010</v>
          </cell>
          <cell r="C318">
            <v>2</v>
          </cell>
          <cell r="D318" t="str">
            <v xml:space="preserve"> Lenovo Tab 2 A10-30 16 GB Blauw </v>
          </cell>
          <cell r="E318">
            <v>159</v>
          </cell>
          <cell r="F318" t="str">
            <v>Lenovo</v>
          </cell>
          <cell r="G318">
            <v>209</v>
          </cell>
        </row>
        <row r="319">
          <cell r="A319">
            <v>318</v>
          </cell>
          <cell r="B319">
            <v>6300</v>
          </cell>
          <cell r="C319">
            <v>2</v>
          </cell>
          <cell r="D319" t="str">
            <v xml:space="preserve"> Microsoft Surface Pro 4 - i5 - 8 GB - 256 GB </v>
          </cell>
          <cell r="E319">
            <v>1299</v>
          </cell>
          <cell r="F319" t="str">
            <v>Microsoft</v>
          </cell>
          <cell r="G319">
            <v>237</v>
          </cell>
        </row>
        <row r="320">
          <cell r="A320">
            <v>319</v>
          </cell>
          <cell r="B320">
            <v>8316</v>
          </cell>
          <cell r="C320">
            <v>2</v>
          </cell>
          <cell r="D320" t="str">
            <v xml:space="preserve"> Lenovo Tab 2 A10-30 32 GB Blauw </v>
          </cell>
          <cell r="E320">
            <v>179</v>
          </cell>
          <cell r="F320" t="str">
            <v>Lenovo</v>
          </cell>
          <cell r="G320">
            <v>154</v>
          </cell>
        </row>
        <row r="321">
          <cell r="A321">
            <v>320</v>
          </cell>
          <cell r="B321">
            <v>6151</v>
          </cell>
          <cell r="C321">
            <v>2</v>
          </cell>
          <cell r="D321" t="str">
            <v xml:space="preserve"> Asus ZenPad S 8.0 Z580C Zwart </v>
          </cell>
          <cell r="E321">
            <v>199</v>
          </cell>
          <cell r="F321" t="str">
            <v>Asus</v>
          </cell>
          <cell r="G321">
            <v>244</v>
          </cell>
        </row>
        <row r="322">
          <cell r="A322">
            <v>321</v>
          </cell>
          <cell r="B322">
            <v>7845</v>
          </cell>
          <cell r="C322">
            <v>2</v>
          </cell>
          <cell r="D322" t="str">
            <v xml:space="preserve"> Microsoft Surface Pro 4 - i5 - 4 GB - 128 GB </v>
          </cell>
          <cell r="E322">
            <v>1029</v>
          </cell>
          <cell r="F322" t="str">
            <v>Microsoft</v>
          </cell>
          <cell r="G322">
            <v>174</v>
          </cell>
        </row>
        <row r="323">
          <cell r="A323">
            <v>322</v>
          </cell>
          <cell r="B323">
            <v>8650</v>
          </cell>
          <cell r="C323">
            <v>2</v>
          </cell>
          <cell r="D323" t="str">
            <v xml:space="preserve"> Acer One 10 S1003-14XA </v>
          </cell>
          <cell r="E323">
            <v>219</v>
          </cell>
          <cell r="F323" t="str">
            <v>Acer</v>
          </cell>
          <cell r="G323">
            <v>141</v>
          </cell>
        </row>
        <row r="324">
          <cell r="A324">
            <v>323</v>
          </cell>
          <cell r="B324">
            <v>6457</v>
          </cell>
          <cell r="C324">
            <v>2</v>
          </cell>
          <cell r="D324" t="str">
            <v xml:space="preserve"> Samsung Galaxy Tab E 9.6 Wit </v>
          </cell>
          <cell r="E324">
            <v>164</v>
          </cell>
          <cell r="F324" t="str">
            <v>Samsung</v>
          </cell>
          <cell r="G324">
            <v>231</v>
          </cell>
        </row>
        <row r="325">
          <cell r="A325">
            <v>324</v>
          </cell>
          <cell r="B325">
            <v>10263</v>
          </cell>
          <cell r="C325">
            <v>2</v>
          </cell>
          <cell r="D325" t="str">
            <v xml:space="preserve"> Samsung Galaxy Tab S2 8 inch 32GB Zwart 2016 </v>
          </cell>
          <cell r="E325">
            <v>349</v>
          </cell>
          <cell r="F325" t="str">
            <v>Samsung</v>
          </cell>
          <cell r="G325">
            <v>73</v>
          </cell>
        </row>
        <row r="326">
          <cell r="A326">
            <v>325</v>
          </cell>
          <cell r="B326">
            <v>11755</v>
          </cell>
          <cell r="C326">
            <v>2</v>
          </cell>
          <cell r="D326" t="str">
            <v xml:space="preserve"> Lenovo Tab 3 7 Essential 16 GB </v>
          </cell>
          <cell r="E326">
            <v>99</v>
          </cell>
          <cell r="F326" t="str">
            <v>Lenovo</v>
          </cell>
          <cell r="G326">
            <v>10</v>
          </cell>
        </row>
        <row r="327">
          <cell r="A327">
            <v>326</v>
          </cell>
          <cell r="B327">
            <v>10614</v>
          </cell>
          <cell r="C327">
            <v>2</v>
          </cell>
          <cell r="D327" t="str">
            <v xml:space="preserve"> Microsoft Surface Pro 4 - Core M - 4 GB - 128 GB </v>
          </cell>
          <cell r="E327">
            <v>899</v>
          </cell>
          <cell r="F327" t="str">
            <v>Microsoft</v>
          </cell>
          <cell r="G327">
            <v>59</v>
          </cell>
        </row>
        <row r="328">
          <cell r="A328">
            <v>327</v>
          </cell>
          <cell r="B328">
            <v>8062</v>
          </cell>
          <cell r="C328">
            <v>2</v>
          </cell>
          <cell r="D328" t="str">
            <v xml:space="preserve"> Samsung Galaxy Tab S2 9.7 inch 32GB + 4G Zwart VE </v>
          </cell>
          <cell r="E328">
            <v>519</v>
          </cell>
          <cell r="F328" t="str">
            <v>Samsung</v>
          </cell>
          <cell r="G328">
            <v>165</v>
          </cell>
        </row>
        <row r="329">
          <cell r="A329">
            <v>328</v>
          </cell>
          <cell r="B329">
            <v>6622</v>
          </cell>
          <cell r="C329">
            <v>2</v>
          </cell>
          <cell r="D329" t="str">
            <v xml:space="preserve"> Apple iPad Mini 2 Wifi 32 GB Silver </v>
          </cell>
          <cell r="E329">
            <v>299</v>
          </cell>
          <cell r="F329" t="str">
            <v>Apple</v>
          </cell>
          <cell r="G329">
            <v>224</v>
          </cell>
        </row>
        <row r="330">
          <cell r="A330">
            <v>329</v>
          </cell>
          <cell r="B330">
            <v>7037</v>
          </cell>
          <cell r="C330">
            <v>2</v>
          </cell>
          <cell r="D330" t="str">
            <v xml:space="preserve"> Samsung Galaxy Tab A 7.0 Wifi Wit </v>
          </cell>
          <cell r="E330">
            <v>144</v>
          </cell>
          <cell r="F330" t="str">
            <v>Samsung</v>
          </cell>
          <cell r="G330">
            <v>208</v>
          </cell>
        </row>
        <row r="331">
          <cell r="A331">
            <v>330</v>
          </cell>
          <cell r="B331">
            <v>10059</v>
          </cell>
          <cell r="C331">
            <v>2</v>
          </cell>
          <cell r="D331" t="str">
            <v xml:space="preserve"> Apple iPad Mini 2 Wifi + 4G 32 GB Space Gray </v>
          </cell>
          <cell r="E331">
            <v>419</v>
          </cell>
          <cell r="F331" t="str">
            <v>Apple</v>
          </cell>
          <cell r="G331">
            <v>82</v>
          </cell>
        </row>
        <row r="332">
          <cell r="A332">
            <v>331</v>
          </cell>
          <cell r="B332">
            <v>11267</v>
          </cell>
          <cell r="C332">
            <v>2</v>
          </cell>
          <cell r="D332" t="str">
            <v xml:space="preserve"> Samsung Galaxy Tab S2 8 inch 32GB Wit 2016 </v>
          </cell>
          <cell r="E332">
            <v>344.77</v>
          </cell>
          <cell r="F332" t="str">
            <v>Samsung</v>
          </cell>
          <cell r="G332">
            <v>31</v>
          </cell>
        </row>
        <row r="333">
          <cell r="A333">
            <v>332</v>
          </cell>
          <cell r="B333">
            <v>9255</v>
          </cell>
          <cell r="C333">
            <v>2</v>
          </cell>
          <cell r="D333" t="str">
            <v xml:space="preserve"> Samsung Galaxy Tab S2 9,7 inch 32GB Goud 2016 </v>
          </cell>
          <cell r="E333">
            <v>429</v>
          </cell>
          <cell r="F333" t="str">
            <v>Samsung</v>
          </cell>
          <cell r="G333">
            <v>117</v>
          </cell>
        </row>
        <row r="334">
          <cell r="A334">
            <v>333</v>
          </cell>
          <cell r="B334">
            <v>6258</v>
          </cell>
          <cell r="C334">
            <v>2</v>
          </cell>
          <cell r="D334" t="str">
            <v xml:space="preserve"> Apple iPad Pro 12,9 inch 128 GB Wifi Gold </v>
          </cell>
          <cell r="E334">
            <v>1009</v>
          </cell>
          <cell r="F334" t="str">
            <v>Apple</v>
          </cell>
          <cell r="G334">
            <v>239</v>
          </cell>
        </row>
        <row r="335">
          <cell r="A335">
            <v>334</v>
          </cell>
          <cell r="B335">
            <v>11917</v>
          </cell>
          <cell r="C335">
            <v>2</v>
          </cell>
          <cell r="D335" t="str">
            <v xml:space="preserve"> Apple iPad Air 2 Wifi + 4G 32 GB Zilver </v>
          </cell>
          <cell r="E335">
            <v>549</v>
          </cell>
          <cell r="F335" t="str">
            <v>Apple</v>
          </cell>
          <cell r="G335">
            <v>3</v>
          </cell>
        </row>
        <row r="336">
          <cell r="A336">
            <v>335</v>
          </cell>
          <cell r="B336">
            <v>7986</v>
          </cell>
          <cell r="C336">
            <v>2</v>
          </cell>
          <cell r="D336" t="str">
            <v xml:space="preserve"> Samsung Galaxy Tab A 7.0 Wifi + 4G Zwart </v>
          </cell>
          <cell r="E336">
            <v>199</v>
          </cell>
          <cell r="F336" t="str">
            <v>Samsung</v>
          </cell>
          <cell r="G336">
            <v>168</v>
          </cell>
        </row>
        <row r="337">
          <cell r="A337">
            <v>336</v>
          </cell>
          <cell r="B337">
            <v>10583</v>
          </cell>
          <cell r="C337">
            <v>2</v>
          </cell>
          <cell r="D337" t="str">
            <v xml:space="preserve"> Asus ZenPad 3S Z500M Zwart </v>
          </cell>
          <cell r="E337">
            <v>379</v>
          </cell>
          <cell r="F337" t="str">
            <v>Asus</v>
          </cell>
          <cell r="G337">
            <v>60</v>
          </cell>
        </row>
        <row r="338">
          <cell r="A338">
            <v>337</v>
          </cell>
          <cell r="B338">
            <v>11918</v>
          </cell>
          <cell r="C338">
            <v>2</v>
          </cell>
          <cell r="D338" t="str">
            <v xml:space="preserve"> Kurio Telekids Tab 2 Blauw </v>
          </cell>
          <cell r="E338">
            <v>119</v>
          </cell>
          <cell r="F338" t="str">
            <v>Kurio</v>
          </cell>
          <cell r="G338">
            <v>3</v>
          </cell>
        </row>
        <row r="339">
          <cell r="A339">
            <v>338</v>
          </cell>
          <cell r="B339">
            <v>7887</v>
          </cell>
          <cell r="C339">
            <v>2</v>
          </cell>
          <cell r="D339" t="str">
            <v xml:space="preserve"> Lenovo Tab 3 7 Essential 8 GB </v>
          </cell>
          <cell r="E339">
            <v>89</v>
          </cell>
          <cell r="F339" t="str">
            <v>Lenovo</v>
          </cell>
          <cell r="G339">
            <v>172</v>
          </cell>
        </row>
        <row r="340">
          <cell r="A340">
            <v>339</v>
          </cell>
          <cell r="B340">
            <v>11124</v>
          </cell>
          <cell r="C340">
            <v>2</v>
          </cell>
          <cell r="D340" t="str">
            <v xml:space="preserve"> Samsung Galaxy Tab S2 9,7 inch 32GB Wit 2016 </v>
          </cell>
          <cell r="E340">
            <v>439</v>
          </cell>
          <cell r="F340" t="str">
            <v>Samsung</v>
          </cell>
          <cell r="G340">
            <v>37</v>
          </cell>
        </row>
        <row r="341">
          <cell r="A341">
            <v>340</v>
          </cell>
          <cell r="B341">
            <v>8034</v>
          </cell>
          <cell r="C341">
            <v>2</v>
          </cell>
          <cell r="D341" t="str">
            <v xml:space="preserve"> Lenovo Tab 3 850M LTE Zwart </v>
          </cell>
          <cell r="E341">
            <v>169</v>
          </cell>
          <cell r="F341" t="str">
            <v>Lenovo</v>
          </cell>
          <cell r="G341">
            <v>166</v>
          </cell>
        </row>
        <row r="342">
          <cell r="A342">
            <v>341</v>
          </cell>
          <cell r="B342">
            <v>8542</v>
          </cell>
          <cell r="C342">
            <v>2</v>
          </cell>
          <cell r="D342" t="str">
            <v xml:space="preserve"> Lenovo Yoga Book YB1-X90F Grijs </v>
          </cell>
          <cell r="E342">
            <v>499</v>
          </cell>
          <cell r="F342" t="str">
            <v>Lenovo</v>
          </cell>
          <cell r="G342">
            <v>145</v>
          </cell>
        </row>
        <row r="343">
          <cell r="A343">
            <v>342</v>
          </cell>
          <cell r="B343">
            <v>9123</v>
          </cell>
          <cell r="C343">
            <v>2</v>
          </cell>
          <cell r="D343" t="str">
            <v xml:space="preserve"> Samsung Galaxy Tab S2 9,7 inch 32GB + 4G Zwart 2016 </v>
          </cell>
          <cell r="E343">
            <v>511.5</v>
          </cell>
          <cell r="F343" t="str">
            <v>Samsung</v>
          </cell>
          <cell r="G343">
            <v>122</v>
          </cell>
        </row>
        <row r="344">
          <cell r="A344">
            <v>343</v>
          </cell>
          <cell r="B344">
            <v>8755</v>
          </cell>
          <cell r="C344">
            <v>2</v>
          </cell>
          <cell r="D344" t="str">
            <v xml:space="preserve"> Apple iPad Mini 4 Wifi 128 GB Space Gray </v>
          </cell>
          <cell r="E344">
            <v>549</v>
          </cell>
          <cell r="F344" t="str">
            <v>Apple</v>
          </cell>
          <cell r="G344">
            <v>137</v>
          </cell>
        </row>
        <row r="345">
          <cell r="A345">
            <v>344</v>
          </cell>
          <cell r="B345">
            <v>8260</v>
          </cell>
          <cell r="C345">
            <v>2</v>
          </cell>
          <cell r="D345" t="str">
            <v xml:space="preserve"> Lenovo Tab 3 10 Plus 32GB Blauw </v>
          </cell>
          <cell r="E345">
            <v>219</v>
          </cell>
          <cell r="F345" t="str">
            <v>Lenovo</v>
          </cell>
          <cell r="G345">
            <v>156</v>
          </cell>
        </row>
        <row r="346">
          <cell r="A346">
            <v>345</v>
          </cell>
          <cell r="B346">
            <v>7274</v>
          </cell>
          <cell r="C346">
            <v>2</v>
          </cell>
          <cell r="D346" t="str">
            <v xml:space="preserve"> Apple iPad Pro 9,7 inch 128 GB Wifi Silver </v>
          </cell>
          <cell r="E346">
            <v>799</v>
          </cell>
          <cell r="F346" t="str">
            <v>Apple</v>
          </cell>
          <cell r="G346">
            <v>199</v>
          </cell>
        </row>
        <row r="347">
          <cell r="A347">
            <v>346</v>
          </cell>
          <cell r="B347">
            <v>11543</v>
          </cell>
          <cell r="C347">
            <v>2</v>
          </cell>
          <cell r="D347" t="str">
            <v xml:space="preserve"> ASUS ZenPad 8.0 Z380M Grijs </v>
          </cell>
          <cell r="E347">
            <v>159</v>
          </cell>
          <cell r="F347" t="str">
            <v>ASUS</v>
          </cell>
          <cell r="G347">
            <v>19</v>
          </cell>
        </row>
        <row r="348">
          <cell r="A348">
            <v>347</v>
          </cell>
          <cell r="B348">
            <v>11125</v>
          </cell>
          <cell r="C348">
            <v>2</v>
          </cell>
          <cell r="D348" t="str">
            <v xml:space="preserve"> Acer Iconia One 8 B1-850 Wit </v>
          </cell>
          <cell r="E348">
            <v>129</v>
          </cell>
          <cell r="F348" t="str">
            <v>Acer</v>
          </cell>
          <cell r="G348">
            <v>37</v>
          </cell>
        </row>
        <row r="349">
          <cell r="A349">
            <v>348</v>
          </cell>
          <cell r="B349">
            <v>11268</v>
          </cell>
          <cell r="C349">
            <v>2</v>
          </cell>
          <cell r="D349" t="str">
            <v xml:space="preserve"> Microsoft Surface Pro 4 - i7 - 8 GB - 256 GB </v>
          </cell>
          <cell r="E349">
            <v>1499</v>
          </cell>
          <cell r="F349" t="str">
            <v>Microsoft</v>
          </cell>
          <cell r="G349">
            <v>31</v>
          </cell>
        </row>
        <row r="350">
          <cell r="A350">
            <v>349</v>
          </cell>
          <cell r="B350">
            <v>6951</v>
          </cell>
          <cell r="C350">
            <v>2</v>
          </cell>
          <cell r="D350" t="str">
            <v xml:space="preserve"> Lenovo Tab 3 10 Business 32 GB LTE </v>
          </cell>
          <cell r="E350">
            <v>299</v>
          </cell>
          <cell r="F350" t="str">
            <v>Lenovo</v>
          </cell>
          <cell r="G350">
            <v>211</v>
          </cell>
        </row>
        <row r="351">
          <cell r="A351">
            <v>350</v>
          </cell>
          <cell r="B351">
            <v>8806</v>
          </cell>
          <cell r="C351">
            <v>2</v>
          </cell>
          <cell r="D351" t="str">
            <v xml:space="preserve"> Lenovo Tab 2 A10-70F Blauw </v>
          </cell>
          <cell r="E351">
            <v>189</v>
          </cell>
          <cell r="F351" t="str">
            <v>Lenovo</v>
          </cell>
          <cell r="G351">
            <v>135</v>
          </cell>
        </row>
        <row r="352">
          <cell r="A352">
            <v>351</v>
          </cell>
          <cell r="B352">
            <v>6152</v>
          </cell>
          <cell r="C352">
            <v>2</v>
          </cell>
          <cell r="D352" t="str">
            <v xml:space="preserve"> ASUS ZenPad C 7.0 Zwart </v>
          </cell>
          <cell r="E352">
            <v>117</v>
          </cell>
          <cell r="F352" t="str">
            <v>ASUS</v>
          </cell>
          <cell r="G352">
            <v>244</v>
          </cell>
        </row>
        <row r="353">
          <cell r="A353">
            <v>352</v>
          </cell>
          <cell r="B353">
            <v>9741</v>
          </cell>
          <cell r="C353">
            <v>2</v>
          </cell>
          <cell r="D353" t="str">
            <v xml:space="preserve"> Apple iPad Mini 2 Wifi + 4G 32 GB Silver </v>
          </cell>
          <cell r="E353">
            <v>419</v>
          </cell>
          <cell r="F353" t="str">
            <v>Apple</v>
          </cell>
          <cell r="G353">
            <v>96</v>
          </cell>
        </row>
        <row r="354">
          <cell r="A354">
            <v>353</v>
          </cell>
          <cell r="B354">
            <v>6661</v>
          </cell>
          <cell r="C354">
            <v>2</v>
          </cell>
          <cell r="D354" t="str">
            <v xml:space="preserve"> Apple iPad Air 2 Wifi + 4G 128 GB Zilver </v>
          </cell>
          <cell r="E354">
            <v>659</v>
          </cell>
          <cell r="F354" t="str">
            <v>Apple</v>
          </cell>
          <cell r="G354">
            <v>223</v>
          </cell>
        </row>
        <row r="355">
          <cell r="A355">
            <v>354</v>
          </cell>
          <cell r="B355">
            <v>8836</v>
          </cell>
          <cell r="C355">
            <v>2</v>
          </cell>
          <cell r="D355" t="str">
            <v xml:space="preserve"> Apple iPad Air 2 Wifi + 4G 128 GB Goud </v>
          </cell>
          <cell r="E355">
            <v>659</v>
          </cell>
          <cell r="F355" t="str">
            <v>Apple</v>
          </cell>
          <cell r="G355">
            <v>134</v>
          </cell>
        </row>
        <row r="356">
          <cell r="A356">
            <v>355</v>
          </cell>
          <cell r="B356">
            <v>9654</v>
          </cell>
          <cell r="C356">
            <v>2</v>
          </cell>
          <cell r="D356" t="str">
            <v xml:space="preserve"> Acer Iconia Tab 10 A3-A40-N9NM </v>
          </cell>
          <cell r="E356">
            <v>199</v>
          </cell>
          <cell r="F356" t="str">
            <v>Acer</v>
          </cell>
          <cell r="G356">
            <v>99</v>
          </cell>
        </row>
        <row r="357">
          <cell r="A357">
            <v>356</v>
          </cell>
          <cell r="B357">
            <v>9032</v>
          </cell>
          <cell r="C357">
            <v>2</v>
          </cell>
          <cell r="D357" t="str">
            <v xml:space="preserve"> Kurio Telekids Tab 2 Roze </v>
          </cell>
          <cell r="E357">
            <v>119</v>
          </cell>
          <cell r="F357" t="str">
            <v>Kurio</v>
          </cell>
          <cell r="G357">
            <v>126</v>
          </cell>
        </row>
        <row r="358">
          <cell r="A358">
            <v>357</v>
          </cell>
          <cell r="B358">
            <v>10199</v>
          </cell>
          <cell r="C358">
            <v>2</v>
          </cell>
          <cell r="D358" t="str">
            <v xml:space="preserve"> Lenovo Tab 3 10 Plus 32GB Zwart </v>
          </cell>
          <cell r="E358">
            <v>219</v>
          </cell>
          <cell r="F358" t="str">
            <v>Lenovo</v>
          </cell>
          <cell r="G358">
            <v>76</v>
          </cell>
        </row>
        <row r="359">
          <cell r="A359">
            <v>358</v>
          </cell>
          <cell r="B359">
            <v>6919</v>
          </cell>
          <cell r="C359">
            <v>2</v>
          </cell>
          <cell r="D359" t="str">
            <v xml:space="preserve"> Denver TAQ-10182MK2 </v>
          </cell>
          <cell r="E359">
            <v>99</v>
          </cell>
          <cell r="F359" t="str">
            <v>Denver</v>
          </cell>
          <cell r="G359">
            <v>213</v>
          </cell>
        </row>
        <row r="360">
          <cell r="A360">
            <v>359</v>
          </cell>
          <cell r="B360">
            <v>9161</v>
          </cell>
          <cell r="C360">
            <v>2</v>
          </cell>
          <cell r="D360" t="str">
            <v xml:space="preserve"> Apple iPad Mini 4 Wifi 32 GB Space Gray </v>
          </cell>
          <cell r="E360">
            <v>439</v>
          </cell>
          <cell r="F360" t="str">
            <v>Apple</v>
          </cell>
          <cell r="G360">
            <v>120</v>
          </cell>
        </row>
        <row r="361">
          <cell r="A361">
            <v>360</v>
          </cell>
          <cell r="B361">
            <v>10462</v>
          </cell>
          <cell r="C361">
            <v>2</v>
          </cell>
          <cell r="D361" t="str">
            <v xml:space="preserve"> Acer Iconia One 10 B3-A30 16 GB Wit </v>
          </cell>
          <cell r="E361">
            <v>149</v>
          </cell>
          <cell r="F361" t="str">
            <v>Acer</v>
          </cell>
          <cell r="G361">
            <v>65</v>
          </cell>
        </row>
        <row r="362">
          <cell r="A362">
            <v>361</v>
          </cell>
          <cell r="B362">
            <v>6738</v>
          </cell>
          <cell r="C362">
            <v>2</v>
          </cell>
          <cell r="D362" t="str">
            <v xml:space="preserve"> Apple iPad Pro 9,7 inch 32 GB Wifi Space Gray </v>
          </cell>
          <cell r="E362">
            <v>649</v>
          </cell>
          <cell r="F362" t="str">
            <v>Apple</v>
          </cell>
          <cell r="G362">
            <v>220</v>
          </cell>
        </row>
        <row r="363">
          <cell r="A363">
            <v>362</v>
          </cell>
          <cell r="B363">
            <v>6237</v>
          </cell>
          <cell r="C363">
            <v>2</v>
          </cell>
          <cell r="D363" t="str">
            <v xml:space="preserve"> Lenovo Yoga Tab 3 Plus </v>
          </cell>
          <cell r="E363">
            <v>349</v>
          </cell>
          <cell r="F363" t="str">
            <v>Lenovo</v>
          </cell>
          <cell r="G363">
            <v>240</v>
          </cell>
        </row>
        <row r="364">
          <cell r="A364">
            <v>363</v>
          </cell>
          <cell r="B364">
            <v>8726</v>
          </cell>
          <cell r="C364">
            <v>2</v>
          </cell>
          <cell r="D364" t="str">
            <v xml:space="preserve"> Apple iPad Pro 9,7 inch 128 GB Wifi Gold </v>
          </cell>
          <cell r="E364">
            <v>799</v>
          </cell>
          <cell r="F364" t="str">
            <v>Apple</v>
          </cell>
          <cell r="G364">
            <v>138</v>
          </cell>
        </row>
        <row r="365">
          <cell r="A365">
            <v>364</v>
          </cell>
          <cell r="B365">
            <v>8680</v>
          </cell>
          <cell r="C365">
            <v>2</v>
          </cell>
          <cell r="D365" t="str">
            <v xml:space="preserve"> Lenovo Tab 2 A10-70F 32 GB Blauw </v>
          </cell>
          <cell r="E365">
            <v>229</v>
          </cell>
          <cell r="F365" t="str">
            <v>Lenovo</v>
          </cell>
          <cell r="G365">
            <v>140</v>
          </cell>
        </row>
        <row r="366">
          <cell r="A366">
            <v>365</v>
          </cell>
          <cell r="B366">
            <v>10584</v>
          </cell>
          <cell r="C366">
            <v>2</v>
          </cell>
          <cell r="D366" t="str">
            <v xml:space="preserve"> Apple iPad Air 2 Wifi + 4G 32 GB Goud </v>
          </cell>
          <cell r="E366">
            <v>549</v>
          </cell>
          <cell r="F366" t="str">
            <v>Apple</v>
          </cell>
          <cell r="G366">
            <v>60</v>
          </cell>
        </row>
        <row r="367">
          <cell r="A367">
            <v>366</v>
          </cell>
          <cell r="B367">
            <v>11107</v>
          </cell>
          <cell r="C367">
            <v>2</v>
          </cell>
          <cell r="D367" t="str">
            <v xml:space="preserve"> Apple iPad Pro 9,7 inch 32 GB Wifi Gold </v>
          </cell>
          <cell r="E367">
            <v>649</v>
          </cell>
          <cell r="F367" t="str">
            <v>Apple</v>
          </cell>
          <cell r="G367">
            <v>38</v>
          </cell>
        </row>
        <row r="368">
          <cell r="A368">
            <v>367</v>
          </cell>
          <cell r="B368">
            <v>10178</v>
          </cell>
          <cell r="C368">
            <v>2</v>
          </cell>
          <cell r="D368" t="str">
            <v xml:space="preserve"> Asus ZenPad 3S Z500M Zilver </v>
          </cell>
          <cell r="E368">
            <v>379</v>
          </cell>
          <cell r="F368" t="str">
            <v>Asus</v>
          </cell>
          <cell r="G368">
            <v>77</v>
          </cell>
        </row>
        <row r="369">
          <cell r="A369">
            <v>368</v>
          </cell>
          <cell r="B369">
            <v>9892</v>
          </cell>
          <cell r="C369">
            <v>2</v>
          </cell>
          <cell r="D369" t="str">
            <v xml:space="preserve"> Apple iPad Mini 4 Wifi 128 GB Zilver </v>
          </cell>
          <cell r="E369">
            <v>549</v>
          </cell>
          <cell r="F369" t="str">
            <v>Apple</v>
          </cell>
          <cell r="G369">
            <v>90</v>
          </cell>
        </row>
        <row r="370">
          <cell r="A370">
            <v>369</v>
          </cell>
          <cell r="B370">
            <v>7638</v>
          </cell>
          <cell r="C370">
            <v>2</v>
          </cell>
          <cell r="D370" t="str">
            <v xml:space="preserve"> Lenovo Tab 3 10 Plus 16GB Zwart </v>
          </cell>
          <cell r="E370">
            <v>199</v>
          </cell>
          <cell r="F370" t="str">
            <v>Lenovo</v>
          </cell>
          <cell r="G370">
            <v>184</v>
          </cell>
        </row>
        <row r="371">
          <cell r="A371">
            <v>370</v>
          </cell>
          <cell r="B371">
            <v>10340</v>
          </cell>
          <cell r="C371">
            <v>2</v>
          </cell>
          <cell r="D371" t="str">
            <v xml:space="preserve"> Apple iPad Pro 9,7 inch 32 GB Wifi Silver </v>
          </cell>
          <cell r="E371">
            <v>649</v>
          </cell>
          <cell r="F371" t="str">
            <v>Apple</v>
          </cell>
          <cell r="G371">
            <v>70</v>
          </cell>
        </row>
        <row r="372">
          <cell r="A372">
            <v>371</v>
          </cell>
          <cell r="B372">
            <v>10156</v>
          </cell>
          <cell r="C372">
            <v>2</v>
          </cell>
          <cell r="D372" t="str">
            <v xml:space="preserve"> ASUS ZenPad C 7.0 Grijs </v>
          </cell>
          <cell r="E372">
            <v>117</v>
          </cell>
          <cell r="F372" t="str">
            <v>ASUS</v>
          </cell>
          <cell r="G372">
            <v>78</v>
          </cell>
        </row>
        <row r="373">
          <cell r="A373">
            <v>372</v>
          </cell>
          <cell r="B373">
            <v>8837</v>
          </cell>
          <cell r="C373">
            <v>2</v>
          </cell>
          <cell r="D373" t="str">
            <v xml:space="preserve"> Apple iPad Pro 12,9 inch 256 GB Wifi Space Gray </v>
          </cell>
          <cell r="E373">
            <v>1129</v>
          </cell>
          <cell r="F373" t="str">
            <v>Apple</v>
          </cell>
          <cell r="G373">
            <v>134</v>
          </cell>
        </row>
        <row r="374">
          <cell r="A374">
            <v>373</v>
          </cell>
          <cell r="B374">
            <v>11847</v>
          </cell>
          <cell r="C374">
            <v>2</v>
          </cell>
          <cell r="D374" t="str">
            <v xml:space="preserve"> Apple iPad Pro 12,9 inch 256 GB Wifi + 4G Space Gray </v>
          </cell>
          <cell r="E374">
            <v>1249</v>
          </cell>
          <cell r="F374" t="str">
            <v>Apple</v>
          </cell>
          <cell r="G374">
            <v>6</v>
          </cell>
        </row>
        <row r="375">
          <cell r="A375">
            <v>374</v>
          </cell>
          <cell r="B375">
            <v>11335</v>
          </cell>
          <cell r="C375">
            <v>2</v>
          </cell>
          <cell r="D375" t="str">
            <v xml:space="preserve"> Apple iPad Pro 12,9 inch 128 GB Wifi Space Gray </v>
          </cell>
          <cell r="E375">
            <v>999</v>
          </cell>
          <cell r="F375" t="str">
            <v>Apple</v>
          </cell>
          <cell r="G375">
            <v>28</v>
          </cell>
        </row>
        <row r="376">
          <cell r="A376">
            <v>375</v>
          </cell>
          <cell r="B376">
            <v>6771</v>
          </cell>
          <cell r="C376">
            <v>2</v>
          </cell>
          <cell r="D376" t="str">
            <v xml:space="preserve"> Microsoft Surface Pro 4 - i7 - 16 GB - 256 GB </v>
          </cell>
          <cell r="E376">
            <v>1829</v>
          </cell>
          <cell r="F376" t="str">
            <v>Microsoft</v>
          </cell>
          <cell r="G376">
            <v>219</v>
          </cell>
        </row>
        <row r="377">
          <cell r="A377">
            <v>376</v>
          </cell>
          <cell r="B377">
            <v>11126</v>
          </cell>
          <cell r="C377">
            <v>2</v>
          </cell>
          <cell r="D377" t="str">
            <v xml:space="preserve"> Asus ZenPad 10 Z300M Grijs </v>
          </cell>
          <cell r="E377">
            <v>199</v>
          </cell>
          <cell r="F377" t="str">
            <v>Asus</v>
          </cell>
          <cell r="G377">
            <v>37</v>
          </cell>
        </row>
        <row r="378">
          <cell r="A378">
            <v>377</v>
          </cell>
          <cell r="B378">
            <v>11193</v>
          </cell>
          <cell r="C378">
            <v>2</v>
          </cell>
          <cell r="D378" t="str">
            <v xml:space="preserve"> Apple iPad Pro 9,7 inch 32 GB Wifi Rose Gold </v>
          </cell>
          <cell r="E378">
            <v>649</v>
          </cell>
          <cell r="F378" t="str">
            <v>Apple</v>
          </cell>
          <cell r="G378">
            <v>34</v>
          </cell>
        </row>
        <row r="379">
          <cell r="A379">
            <v>378</v>
          </cell>
          <cell r="B379">
            <v>11825</v>
          </cell>
          <cell r="C379">
            <v>2</v>
          </cell>
          <cell r="D379" t="str">
            <v xml:space="preserve"> Acer Iconia One 10 B3-A30 Zwart </v>
          </cell>
          <cell r="E379">
            <v>169</v>
          </cell>
          <cell r="F379" t="str">
            <v>Acer</v>
          </cell>
          <cell r="G379">
            <v>7</v>
          </cell>
        </row>
        <row r="380">
          <cell r="A380">
            <v>379</v>
          </cell>
          <cell r="B380">
            <v>9983</v>
          </cell>
          <cell r="C380">
            <v>2</v>
          </cell>
          <cell r="D380" t="str">
            <v xml:space="preserve"> Acer Iconia One 8 B1-850 Blauw </v>
          </cell>
          <cell r="E380">
            <v>129</v>
          </cell>
          <cell r="F380" t="str">
            <v>Acer</v>
          </cell>
          <cell r="G380">
            <v>86</v>
          </cell>
        </row>
        <row r="381">
          <cell r="A381">
            <v>380</v>
          </cell>
          <cell r="B381">
            <v>10694</v>
          </cell>
          <cell r="C381">
            <v>2</v>
          </cell>
          <cell r="D381" t="str">
            <v xml:space="preserve"> Lenovo Tab 2 A10-30 32 GB Wit </v>
          </cell>
          <cell r="E381">
            <v>179</v>
          </cell>
          <cell r="F381" t="str">
            <v>Lenovo</v>
          </cell>
          <cell r="G381">
            <v>55</v>
          </cell>
        </row>
        <row r="382">
          <cell r="A382">
            <v>381</v>
          </cell>
          <cell r="B382">
            <v>10672</v>
          </cell>
          <cell r="C382">
            <v>2</v>
          </cell>
          <cell r="D382" t="str">
            <v xml:space="preserve"> Lenovo Yoga Book YB1-X90F Goud </v>
          </cell>
          <cell r="E382">
            <v>499</v>
          </cell>
          <cell r="F382" t="str">
            <v>Lenovo</v>
          </cell>
          <cell r="G382">
            <v>56</v>
          </cell>
        </row>
        <row r="383">
          <cell r="A383">
            <v>382</v>
          </cell>
          <cell r="B383">
            <v>6238</v>
          </cell>
          <cell r="C383">
            <v>2</v>
          </cell>
          <cell r="D383" t="str">
            <v xml:space="preserve"> Lenovo Tab 3 10 Plus 16GB Blauw </v>
          </cell>
          <cell r="E383">
            <v>199</v>
          </cell>
          <cell r="F383" t="str">
            <v>Lenovo</v>
          </cell>
          <cell r="G383">
            <v>240</v>
          </cell>
        </row>
        <row r="384">
          <cell r="A384">
            <v>383</v>
          </cell>
          <cell r="B384">
            <v>10200</v>
          </cell>
          <cell r="C384">
            <v>2</v>
          </cell>
          <cell r="D384" t="str">
            <v xml:space="preserve"> Lenovo Yoga Book Pro YB1-X91F Zwart </v>
          </cell>
          <cell r="E384">
            <v>599</v>
          </cell>
          <cell r="F384" t="str">
            <v>Lenovo</v>
          </cell>
          <cell r="G384">
            <v>76</v>
          </cell>
        </row>
        <row r="385">
          <cell r="A385">
            <v>384</v>
          </cell>
          <cell r="B385">
            <v>6024</v>
          </cell>
          <cell r="C385">
            <v>2</v>
          </cell>
          <cell r="D385" t="str">
            <v xml:space="preserve"> Apple iPad Pro 12,9 inch 32 GB Wifi Gold </v>
          </cell>
          <cell r="E385">
            <v>899</v>
          </cell>
          <cell r="F385" t="str">
            <v>Apple</v>
          </cell>
          <cell r="G385">
            <v>249</v>
          </cell>
        </row>
        <row r="386">
          <cell r="A386">
            <v>385</v>
          </cell>
          <cell r="B386">
            <v>11020</v>
          </cell>
          <cell r="C386">
            <v>2</v>
          </cell>
          <cell r="D386" t="str">
            <v xml:space="preserve"> Samsung Galaxy View Wifi 32GB </v>
          </cell>
          <cell r="E386">
            <v>649</v>
          </cell>
          <cell r="F386" t="str">
            <v>Samsung</v>
          </cell>
          <cell r="G386">
            <v>41</v>
          </cell>
        </row>
        <row r="387">
          <cell r="A387">
            <v>386</v>
          </cell>
          <cell r="B387">
            <v>6301</v>
          </cell>
          <cell r="C387">
            <v>2</v>
          </cell>
          <cell r="D387" t="str">
            <v xml:space="preserve"> Asus ZenPad 10 Z300M Wit </v>
          </cell>
          <cell r="E387">
            <v>199</v>
          </cell>
          <cell r="F387" t="str">
            <v>Asus</v>
          </cell>
          <cell r="G387">
            <v>237</v>
          </cell>
        </row>
        <row r="388">
          <cell r="A388">
            <v>387</v>
          </cell>
          <cell r="B388">
            <v>7163</v>
          </cell>
          <cell r="C388">
            <v>2</v>
          </cell>
          <cell r="D388" t="str">
            <v xml:space="preserve"> Apple iPad Mini 4 Wifi 128 GB Goud </v>
          </cell>
          <cell r="E388">
            <v>549</v>
          </cell>
          <cell r="F388" t="str">
            <v>Apple</v>
          </cell>
          <cell r="G388">
            <v>203</v>
          </cell>
        </row>
        <row r="389">
          <cell r="A389">
            <v>388</v>
          </cell>
          <cell r="B389">
            <v>6424</v>
          </cell>
          <cell r="C389">
            <v>2</v>
          </cell>
          <cell r="D389" t="str">
            <v xml:space="preserve"> Lenovo Tab 3 8 </v>
          </cell>
          <cell r="E389">
            <v>149</v>
          </cell>
          <cell r="F389" t="str">
            <v>Lenovo</v>
          </cell>
          <cell r="G389">
            <v>232</v>
          </cell>
        </row>
        <row r="390">
          <cell r="A390">
            <v>389</v>
          </cell>
          <cell r="B390">
            <v>11519</v>
          </cell>
          <cell r="C390">
            <v>2</v>
          </cell>
          <cell r="D390" t="str">
            <v xml:space="preserve"> Huawei MediaPad M2 10,1'' 64 GB Zilver </v>
          </cell>
          <cell r="E390">
            <v>449</v>
          </cell>
          <cell r="F390" t="str">
            <v>Huawei</v>
          </cell>
          <cell r="G390">
            <v>20</v>
          </cell>
        </row>
        <row r="391">
          <cell r="A391">
            <v>390</v>
          </cell>
          <cell r="B391">
            <v>8345</v>
          </cell>
          <cell r="C391">
            <v>2</v>
          </cell>
          <cell r="D391" t="str">
            <v xml:space="preserve"> Asus ZenPad S 8.0 Z580C Wit </v>
          </cell>
          <cell r="E391">
            <v>209</v>
          </cell>
          <cell r="F391" t="str">
            <v>Asus</v>
          </cell>
          <cell r="G391">
            <v>153</v>
          </cell>
        </row>
        <row r="392">
          <cell r="A392">
            <v>391</v>
          </cell>
          <cell r="B392">
            <v>10880</v>
          </cell>
          <cell r="C392">
            <v>2</v>
          </cell>
          <cell r="D392" t="str">
            <v xml:space="preserve"> Samsung Galaxy Tab 4 Active Wifi + 4G </v>
          </cell>
          <cell r="E392">
            <v>499</v>
          </cell>
          <cell r="F392" t="str">
            <v>Samsung</v>
          </cell>
          <cell r="G392">
            <v>47</v>
          </cell>
        </row>
        <row r="393">
          <cell r="A393">
            <v>392</v>
          </cell>
          <cell r="B393">
            <v>10035</v>
          </cell>
          <cell r="C393">
            <v>2</v>
          </cell>
          <cell r="D393" t="str">
            <v xml:space="preserve"> Apple iPad Pro 12,9 inch 256 GB Wifi Gold </v>
          </cell>
          <cell r="E393">
            <v>1119</v>
          </cell>
          <cell r="F393" t="str">
            <v>Apple</v>
          </cell>
          <cell r="G393">
            <v>83</v>
          </cell>
        </row>
        <row r="394">
          <cell r="A394">
            <v>393</v>
          </cell>
          <cell r="B394">
            <v>10881</v>
          </cell>
          <cell r="C394">
            <v>2</v>
          </cell>
          <cell r="D394" t="str">
            <v xml:space="preserve"> Apple iPad Mini 4 Wifi + 4G 128 GB Zilver </v>
          </cell>
          <cell r="E394">
            <v>649</v>
          </cell>
          <cell r="F394" t="str">
            <v>Apple</v>
          </cell>
          <cell r="G394">
            <v>47</v>
          </cell>
        </row>
        <row r="395">
          <cell r="A395">
            <v>394</v>
          </cell>
          <cell r="B395">
            <v>8520</v>
          </cell>
          <cell r="C395">
            <v>2</v>
          </cell>
          <cell r="D395" t="str">
            <v xml:space="preserve"> Lenovo Yoga Tab 3 Pro </v>
          </cell>
          <cell r="E395">
            <v>499</v>
          </cell>
          <cell r="F395" t="str">
            <v>Lenovo</v>
          </cell>
          <cell r="G395">
            <v>146</v>
          </cell>
        </row>
        <row r="396">
          <cell r="A396">
            <v>395</v>
          </cell>
          <cell r="B396">
            <v>10673</v>
          </cell>
          <cell r="C396">
            <v>2</v>
          </cell>
          <cell r="D396" t="str">
            <v xml:space="preserve"> Apple iPad Mini 4 Wifi + 4G 128 GB Space Gray </v>
          </cell>
          <cell r="E396">
            <v>669</v>
          </cell>
          <cell r="F396" t="str">
            <v>Apple</v>
          </cell>
          <cell r="G396">
            <v>56</v>
          </cell>
        </row>
        <row r="397">
          <cell r="A397">
            <v>396</v>
          </cell>
          <cell r="B397">
            <v>10846</v>
          </cell>
          <cell r="C397">
            <v>2</v>
          </cell>
          <cell r="D397" t="str">
            <v xml:space="preserve"> Microsoft Surface Pro 4 - i7 - 16 GB - 512 GB </v>
          </cell>
          <cell r="E397">
            <v>2249</v>
          </cell>
          <cell r="F397" t="str">
            <v>Microsoft</v>
          </cell>
          <cell r="G397">
            <v>48</v>
          </cell>
        </row>
        <row r="398">
          <cell r="A398">
            <v>397</v>
          </cell>
          <cell r="B398">
            <v>7450</v>
          </cell>
          <cell r="C398">
            <v>2</v>
          </cell>
          <cell r="D398" t="str">
            <v xml:space="preserve"> ASUS ZenPad 8.0 Z380M Rosé Goud </v>
          </cell>
          <cell r="E398">
            <v>159</v>
          </cell>
          <cell r="F398" t="str">
            <v>ASUS</v>
          </cell>
          <cell r="G398">
            <v>192</v>
          </cell>
        </row>
        <row r="399">
          <cell r="A399">
            <v>398</v>
          </cell>
          <cell r="B399">
            <v>9687</v>
          </cell>
          <cell r="C399">
            <v>2</v>
          </cell>
          <cell r="D399" t="str">
            <v xml:space="preserve"> Asus ZenPad 10 Z300M Rosé Goud </v>
          </cell>
          <cell r="E399">
            <v>189</v>
          </cell>
          <cell r="F399" t="str">
            <v>Asus</v>
          </cell>
          <cell r="G399">
            <v>98</v>
          </cell>
        </row>
        <row r="400">
          <cell r="A400">
            <v>399</v>
          </cell>
          <cell r="B400">
            <v>9773</v>
          </cell>
          <cell r="C400">
            <v>2</v>
          </cell>
          <cell r="D400" t="str">
            <v xml:space="preserve"> Lenovo Tab 3 7 Essential 8 GB + 3G </v>
          </cell>
          <cell r="E400">
            <v>119</v>
          </cell>
          <cell r="F400" t="str">
            <v>Lenovo</v>
          </cell>
          <cell r="G400">
            <v>95</v>
          </cell>
        </row>
        <row r="401">
          <cell r="A401">
            <v>400</v>
          </cell>
          <cell r="B401">
            <v>8887</v>
          </cell>
          <cell r="C401">
            <v>2</v>
          </cell>
          <cell r="D401" t="str">
            <v xml:space="preserve"> Denver TIQ-11003 </v>
          </cell>
          <cell r="E401">
            <v>119</v>
          </cell>
          <cell r="F401" t="str">
            <v>Denver</v>
          </cell>
          <cell r="G401">
            <v>132</v>
          </cell>
        </row>
        <row r="402">
          <cell r="A402">
            <v>401</v>
          </cell>
          <cell r="B402">
            <v>6379</v>
          </cell>
          <cell r="C402">
            <v>2</v>
          </cell>
          <cell r="D402" t="str">
            <v xml:space="preserve"> Apple iPad Mini 4 Wifi 32 GB Goud </v>
          </cell>
          <cell r="E402">
            <v>439</v>
          </cell>
          <cell r="F402" t="str">
            <v>Apple</v>
          </cell>
          <cell r="G402">
            <v>234</v>
          </cell>
        </row>
        <row r="403">
          <cell r="A403">
            <v>402</v>
          </cell>
          <cell r="B403">
            <v>10179</v>
          </cell>
          <cell r="C403">
            <v>2</v>
          </cell>
          <cell r="D403" t="str">
            <v xml:space="preserve"> Acer Switch Alpha 12 SA5-271P-58V8 </v>
          </cell>
          <cell r="E403">
            <v>949</v>
          </cell>
          <cell r="F403" t="str">
            <v>Acer</v>
          </cell>
          <cell r="G403">
            <v>77</v>
          </cell>
        </row>
        <row r="404">
          <cell r="A404">
            <v>403</v>
          </cell>
          <cell r="B404">
            <v>9604</v>
          </cell>
          <cell r="C404">
            <v>2</v>
          </cell>
          <cell r="D404" t="str">
            <v xml:space="preserve"> Denver TAQ-70262MK3 </v>
          </cell>
          <cell r="E404">
            <v>89.99</v>
          </cell>
          <cell r="F404" t="str">
            <v>Denver</v>
          </cell>
          <cell r="G404">
            <v>101</v>
          </cell>
        </row>
        <row r="405">
          <cell r="A405">
            <v>404</v>
          </cell>
          <cell r="B405">
            <v>9984</v>
          </cell>
          <cell r="C405">
            <v>2</v>
          </cell>
          <cell r="D405" t="str">
            <v xml:space="preserve"> Apple iPad Pro 9,7 inch 256 GB Wifi + 4G Space Gray </v>
          </cell>
          <cell r="E405">
            <v>999</v>
          </cell>
          <cell r="F405" t="str">
            <v>Apple</v>
          </cell>
          <cell r="G405">
            <v>86</v>
          </cell>
        </row>
        <row r="406">
          <cell r="A406">
            <v>405</v>
          </cell>
          <cell r="B406">
            <v>8103</v>
          </cell>
          <cell r="C406">
            <v>2</v>
          </cell>
          <cell r="D406" t="str">
            <v xml:space="preserve"> Apple iPad Pro 9,7 inch 256 GB Wifi + 4G Gold </v>
          </cell>
          <cell r="E406">
            <v>999</v>
          </cell>
          <cell r="F406" t="str">
            <v>Apple</v>
          </cell>
          <cell r="G406">
            <v>163</v>
          </cell>
        </row>
        <row r="407">
          <cell r="A407">
            <v>406</v>
          </cell>
          <cell r="B407">
            <v>11269</v>
          </cell>
          <cell r="C407">
            <v>2</v>
          </cell>
          <cell r="D407" t="str">
            <v xml:space="preserve"> Acer Switch Alpha 12 SA5-271-7333 </v>
          </cell>
          <cell r="E407">
            <v>1099</v>
          </cell>
          <cell r="F407" t="str">
            <v>Acer</v>
          </cell>
          <cell r="G407">
            <v>31</v>
          </cell>
        </row>
        <row r="408">
          <cell r="A408">
            <v>407</v>
          </cell>
          <cell r="B408">
            <v>9774</v>
          </cell>
          <cell r="C408">
            <v>2</v>
          </cell>
          <cell r="D408" t="str">
            <v xml:space="preserve"> Acer Switch Alpha 12 SA5-271-31JU </v>
          </cell>
          <cell r="E408">
            <v>699</v>
          </cell>
          <cell r="F408" t="str">
            <v>Acer</v>
          </cell>
          <cell r="G408">
            <v>95</v>
          </cell>
        </row>
        <row r="409">
          <cell r="A409">
            <v>408</v>
          </cell>
          <cell r="B409">
            <v>9795</v>
          </cell>
          <cell r="C409">
            <v>2</v>
          </cell>
          <cell r="D409" t="str">
            <v xml:space="preserve"> Huawei MediaPad M2 10,1'' 16 GB Zilver </v>
          </cell>
          <cell r="E409">
            <v>349</v>
          </cell>
          <cell r="F409" t="str">
            <v>Huawei</v>
          </cell>
          <cell r="G409">
            <v>94</v>
          </cell>
        </row>
        <row r="410">
          <cell r="A410">
            <v>409</v>
          </cell>
          <cell r="B410">
            <v>7786</v>
          </cell>
          <cell r="C410">
            <v>2</v>
          </cell>
          <cell r="D410" t="str">
            <v xml:space="preserve"> Huawei MediaPad T2 10,1'' Pro 16 GB Zwart </v>
          </cell>
          <cell r="E410">
            <v>259</v>
          </cell>
          <cell r="F410" t="str">
            <v>Huawei</v>
          </cell>
          <cell r="G410">
            <v>177</v>
          </cell>
        </row>
        <row r="411">
          <cell r="A411">
            <v>410</v>
          </cell>
          <cell r="B411">
            <v>6171</v>
          </cell>
          <cell r="C411">
            <v>2</v>
          </cell>
          <cell r="D411" t="str">
            <v xml:space="preserve"> Asus Transformer 3 Pro T303UA-GN043R </v>
          </cell>
          <cell r="E411">
            <v>1199</v>
          </cell>
          <cell r="F411" t="str">
            <v>Asus</v>
          </cell>
          <cell r="G411">
            <v>243</v>
          </cell>
        </row>
        <row r="412">
          <cell r="A412">
            <v>411</v>
          </cell>
          <cell r="B412">
            <v>9386</v>
          </cell>
          <cell r="C412">
            <v>2</v>
          </cell>
          <cell r="D412" t="str">
            <v xml:space="preserve"> Apple iPad Pro 12,9 inch 256 GB Wifi Silver </v>
          </cell>
          <cell r="E412">
            <v>1129</v>
          </cell>
          <cell r="F412" t="str">
            <v>Apple</v>
          </cell>
          <cell r="G412">
            <v>111</v>
          </cell>
        </row>
        <row r="413">
          <cell r="A413">
            <v>412</v>
          </cell>
          <cell r="B413">
            <v>7723</v>
          </cell>
          <cell r="C413">
            <v>2</v>
          </cell>
          <cell r="D413" t="str">
            <v xml:space="preserve"> Apple iPad Pro 9,7 inch 256 GB Wifi Gold </v>
          </cell>
          <cell r="E413">
            <v>899</v>
          </cell>
          <cell r="F413" t="str">
            <v>Apple</v>
          </cell>
          <cell r="G413">
            <v>180</v>
          </cell>
        </row>
        <row r="414">
          <cell r="A414">
            <v>413</v>
          </cell>
          <cell r="B414">
            <v>9222</v>
          </cell>
          <cell r="C414">
            <v>2</v>
          </cell>
          <cell r="D414" t="str">
            <v xml:space="preserve"> Apple iPad Mini 4 Wifi + 4G 128 GB Goud </v>
          </cell>
          <cell r="E414">
            <v>649</v>
          </cell>
          <cell r="F414" t="str">
            <v>Apple</v>
          </cell>
          <cell r="G414">
            <v>118</v>
          </cell>
        </row>
        <row r="415">
          <cell r="A415">
            <v>414</v>
          </cell>
          <cell r="B415">
            <v>8543</v>
          </cell>
          <cell r="C415">
            <v>2</v>
          </cell>
          <cell r="D415" t="str">
            <v xml:space="preserve"> Acer Switch Alpha 12 SA5-271-711M </v>
          </cell>
          <cell r="E415">
            <v>1049</v>
          </cell>
          <cell r="F415" t="str">
            <v>Acer</v>
          </cell>
          <cell r="G415">
            <v>145</v>
          </cell>
        </row>
        <row r="416">
          <cell r="A416">
            <v>415</v>
          </cell>
          <cell r="B416">
            <v>10425</v>
          </cell>
          <cell r="C416">
            <v>2</v>
          </cell>
          <cell r="D416" t="str">
            <v xml:space="preserve"> Microsoft Surface Pro 4 - i7 - 16 GB - 1 TB </v>
          </cell>
          <cell r="E416">
            <v>2749</v>
          </cell>
          <cell r="F416" t="str">
            <v>Microsoft</v>
          </cell>
          <cell r="G416">
            <v>67</v>
          </cell>
        </row>
        <row r="417">
          <cell r="A417">
            <v>416</v>
          </cell>
          <cell r="B417">
            <v>6623</v>
          </cell>
          <cell r="C417">
            <v>2</v>
          </cell>
          <cell r="D417" t="str">
            <v xml:space="preserve"> Apple iPad Pro 9,7 inch 128 GB Wifi Rose Gold </v>
          </cell>
          <cell r="E417">
            <v>799</v>
          </cell>
          <cell r="F417" t="str">
            <v>Apple</v>
          </cell>
          <cell r="G417">
            <v>224</v>
          </cell>
        </row>
        <row r="418">
          <cell r="A418">
            <v>417</v>
          </cell>
          <cell r="B418">
            <v>9333</v>
          </cell>
          <cell r="C418">
            <v>2</v>
          </cell>
          <cell r="D418" t="str">
            <v xml:space="preserve"> ASUS ZenPad C 7.0 Wit </v>
          </cell>
          <cell r="E418">
            <v>117</v>
          </cell>
          <cell r="F418" t="str">
            <v>ASUS</v>
          </cell>
          <cell r="G418">
            <v>113</v>
          </cell>
        </row>
        <row r="419">
          <cell r="A419">
            <v>418</v>
          </cell>
          <cell r="B419">
            <v>10524</v>
          </cell>
          <cell r="C419">
            <v>2</v>
          </cell>
          <cell r="D419" t="str">
            <v xml:space="preserve"> Kurio Smart Roze </v>
          </cell>
          <cell r="E419">
            <v>199</v>
          </cell>
          <cell r="F419" t="str">
            <v>Kurio</v>
          </cell>
          <cell r="G419">
            <v>63</v>
          </cell>
        </row>
        <row r="420">
          <cell r="A420">
            <v>419</v>
          </cell>
          <cell r="B420">
            <v>6079</v>
          </cell>
          <cell r="C420">
            <v>2</v>
          </cell>
          <cell r="D420" t="str">
            <v xml:space="preserve"> Kurio Smart Blauw </v>
          </cell>
          <cell r="E420">
            <v>199</v>
          </cell>
          <cell r="F420" t="str">
            <v>Kurio</v>
          </cell>
          <cell r="G420">
            <v>247</v>
          </cell>
        </row>
        <row r="421">
          <cell r="A421">
            <v>420</v>
          </cell>
          <cell r="B421">
            <v>9846</v>
          </cell>
          <cell r="C421">
            <v>2</v>
          </cell>
          <cell r="D421" t="str">
            <v xml:space="preserve"> Apple iPad Pro 9,7 inch 128 GB Wifi + 4G Rose Gold </v>
          </cell>
          <cell r="E421">
            <v>899</v>
          </cell>
          <cell r="F421" t="str">
            <v>Apple</v>
          </cell>
          <cell r="G421">
            <v>92</v>
          </cell>
        </row>
        <row r="422">
          <cell r="A422">
            <v>421</v>
          </cell>
          <cell r="B422">
            <v>9033</v>
          </cell>
          <cell r="C422">
            <v>2</v>
          </cell>
          <cell r="D422" t="str">
            <v xml:space="preserve"> Acer Switch Alpha 12 SA5-271-55K2 </v>
          </cell>
          <cell r="E422">
            <v>999</v>
          </cell>
          <cell r="F422" t="str">
            <v>Acer</v>
          </cell>
          <cell r="G422">
            <v>126</v>
          </cell>
        </row>
        <row r="423">
          <cell r="A423">
            <v>422</v>
          </cell>
          <cell r="B423">
            <v>10882</v>
          </cell>
          <cell r="C423">
            <v>2</v>
          </cell>
          <cell r="D423" t="str">
            <v xml:space="preserve"> Huawei MediaPad M2 10,1'' 16 GB + 4G Zilver </v>
          </cell>
          <cell r="E423">
            <v>399</v>
          </cell>
          <cell r="F423" t="str">
            <v>Huawei</v>
          </cell>
          <cell r="G423">
            <v>47</v>
          </cell>
        </row>
        <row r="424">
          <cell r="A424">
            <v>423</v>
          </cell>
          <cell r="B424">
            <v>8395</v>
          </cell>
          <cell r="C424">
            <v>2</v>
          </cell>
          <cell r="D424" t="str">
            <v xml:space="preserve"> Apple iPad Pro 9,7 inch 256 GB Wifi + 4G Rose Gold </v>
          </cell>
          <cell r="E424">
            <v>999</v>
          </cell>
          <cell r="F424" t="str">
            <v>Apple</v>
          </cell>
          <cell r="G424">
            <v>151</v>
          </cell>
        </row>
        <row r="425">
          <cell r="A425">
            <v>424</v>
          </cell>
          <cell r="B425">
            <v>11403</v>
          </cell>
          <cell r="C425">
            <v>2</v>
          </cell>
          <cell r="D425" t="str">
            <v xml:space="preserve"> Asus ZenPad 10 Z300M 32GB Grijs </v>
          </cell>
          <cell r="E425">
            <v>219</v>
          </cell>
          <cell r="F425" t="str">
            <v>Asus</v>
          </cell>
          <cell r="G425">
            <v>25</v>
          </cell>
        </row>
        <row r="426">
          <cell r="A426">
            <v>425</v>
          </cell>
          <cell r="B426">
            <v>7749</v>
          </cell>
          <cell r="C426">
            <v>2</v>
          </cell>
          <cell r="D426" t="str">
            <v xml:space="preserve"> Asus Transformer Book T302CA-FL014R </v>
          </cell>
          <cell r="E426">
            <v>849</v>
          </cell>
          <cell r="F426" t="str">
            <v>Asus</v>
          </cell>
          <cell r="G426">
            <v>179</v>
          </cell>
        </row>
        <row r="427">
          <cell r="A427">
            <v>426</v>
          </cell>
          <cell r="B427">
            <v>6624</v>
          </cell>
          <cell r="C427">
            <v>2</v>
          </cell>
          <cell r="D427" t="str">
            <v xml:space="preserve"> Apple iPad Mini 4 Wifi + 4G 32 GB Zilver </v>
          </cell>
          <cell r="E427">
            <v>549</v>
          </cell>
          <cell r="F427" t="str">
            <v>Apple</v>
          </cell>
          <cell r="G427">
            <v>224</v>
          </cell>
        </row>
        <row r="428">
          <cell r="A428">
            <v>427</v>
          </cell>
          <cell r="B428">
            <v>7570</v>
          </cell>
          <cell r="C428">
            <v>2</v>
          </cell>
          <cell r="D428" t="str">
            <v xml:space="preserve"> ASUS ZenPad 8.0 Z380M Wit </v>
          </cell>
          <cell r="E428">
            <v>159</v>
          </cell>
          <cell r="F428" t="str">
            <v>ASUS</v>
          </cell>
          <cell r="G428">
            <v>187</v>
          </cell>
        </row>
        <row r="429">
          <cell r="A429">
            <v>428</v>
          </cell>
          <cell r="B429">
            <v>7423</v>
          </cell>
          <cell r="C429">
            <v>3</v>
          </cell>
          <cell r="D429" t="str">
            <v xml:space="preserve"> Acer Aspire XC-230 A3800 NL </v>
          </cell>
          <cell r="E429">
            <v>449</v>
          </cell>
          <cell r="F429" t="str">
            <v>Acer</v>
          </cell>
          <cell r="G429">
            <v>193</v>
          </cell>
        </row>
        <row r="430">
          <cell r="A430">
            <v>429</v>
          </cell>
          <cell r="B430">
            <v>8566</v>
          </cell>
          <cell r="C430">
            <v>3</v>
          </cell>
          <cell r="D430" t="str">
            <v xml:space="preserve"> Acer Aspire TC-780 I6710 NL </v>
          </cell>
          <cell r="E430">
            <v>649</v>
          </cell>
          <cell r="F430" t="str">
            <v>Acer</v>
          </cell>
          <cell r="G430">
            <v>144</v>
          </cell>
        </row>
        <row r="431">
          <cell r="A431">
            <v>430</v>
          </cell>
          <cell r="B431">
            <v>11419</v>
          </cell>
          <cell r="C431">
            <v>3</v>
          </cell>
          <cell r="D431" t="str">
            <v xml:space="preserve"> Intel Compute Stick 2016 (Windows 10) </v>
          </cell>
          <cell r="E431">
            <v>151.99</v>
          </cell>
          <cell r="F431" t="str">
            <v>Intel</v>
          </cell>
          <cell r="G431">
            <v>24</v>
          </cell>
        </row>
        <row r="432">
          <cell r="A432">
            <v>431</v>
          </cell>
          <cell r="B432">
            <v>6526</v>
          </cell>
          <cell r="C432">
            <v>3</v>
          </cell>
          <cell r="D432" t="str">
            <v xml:space="preserve"> Acer Aspire XC-780 I4204 NL </v>
          </cell>
          <cell r="E432">
            <v>499</v>
          </cell>
          <cell r="F432" t="str">
            <v>Acer</v>
          </cell>
          <cell r="G432">
            <v>228</v>
          </cell>
        </row>
        <row r="433">
          <cell r="A433">
            <v>432</v>
          </cell>
          <cell r="B433">
            <v>7888</v>
          </cell>
          <cell r="C433">
            <v>3</v>
          </cell>
          <cell r="D433" t="str">
            <v xml:space="preserve"> Lenovo IdeaCentre 510S-08ISH 90FN00FHNY </v>
          </cell>
          <cell r="E433">
            <v>599</v>
          </cell>
          <cell r="F433" t="str">
            <v>Lenovo</v>
          </cell>
          <cell r="G433">
            <v>172</v>
          </cell>
        </row>
        <row r="434">
          <cell r="A434">
            <v>433</v>
          </cell>
          <cell r="B434">
            <v>7373</v>
          </cell>
          <cell r="C434">
            <v>3</v>
          </cell>
          <cell r="D434" t="str">
            <v xml:space="preserve"> HP All-In-One 24-g020nd </v>
          </cell>
          <cell r="E434">
            <v>699</v>
          </cell>
          <cell r="F434" t="str">
            <v>HP</v>
          </cell>
          <cell r="G434">
            <v>195</v>
          </cell>
        </row>
        <row r="435">
          <cell r="A435">
            <v>434</v>
          </cell>
          <cell r="B435">
            <v>10938</v>
          </cell>
          <cell r="C435">
            <v>3</v>
          </cell>
          <cell r="D435" t="str">
            <v xml:space="preserve"> Lenovo Ideacentre 510s-08ISH 90FN00FFNY </v>
          </cell>
          <cell r="E435">
            <v>699</v>
          </cell>
          <cell r="F435" t="str">
            <v>Lenovo</v>
          </cell>
          <cell r="G435">
            <v>44</v>
          </cell>
        </row>
        <row r="436">
          <cell r="A436">
            <v>435</v>
          </cell>
          <cell r="B436">
            <v>7374</v>
          </cell>
          <cell r="C436">
            <v>3</v>
          </cell>
          <cell r="D436" t="str">
            <v xml:space="preserve"> HP ProDesk 600 G2 i5 - 4GB - 256SSD </v>
          </cell>
          <cell r="E436">
            <v>649</v>
          </cell>
          <cell r="F436" t="str">
            <v>HP</v>
          </cell>
          <cell r="G436">
            <v>195</v>
          </cell>
        </row>
        <row r="437">
          <cell r="A437">
            <v>436</v>
          </cell>
          <cell r="B437">
            <v>9823</v>
          </cell>
          <cell r="C437">
            <v>3</v>
          </cell>
          <cell r="D437" t="str">
            <v xml:space="preserve"> HP All-In-One 22-b028nd </v>
          </cell>
          <cell r="E437">
            <v>549</v>
          </cell>
          <cell r="F437" t="str">
            <v>HP</v>
          </cell>
          <cell r="G437">
            <v>93</v>
          </cell>
        </row>
        <row r="438">
          <cell r="A438">
            <v>437</v>
          </cell>
          <cell r="B438">
            <v>6625</v>
          </cell>
          <cell r="C438">
            <v>3</v>
          </cell>
          <cell r="D438" t="str">
            <v xml:space="preserve"> Asus Chromebit </v>
          </cell>
          <cell r="E438">
            <v>129</v>
          </cell>
          <cell r="F438" t="str">
            <v>Asus</v>
          </cell>
          <cell r="G438">
            <v>224</v>
          </cell>
        </row>
        <row r="439">
          <cell r="A439">
            <v>438</v>
          </cell>
          <cell r="B439">
            <v>6602</v>
          </cell>
          <cell r="C439">
            <v>3</v>
          </cell>
          <cell r="D439" t="str">
            <v xml:space="preserve"> HP ProDesk 400 G2 P5K20EA </v>
          </cell>
          <cell r="E439">
            <v>699</v>
          </cell>
          <cell r="F439" t="str">
            <v>HP</v>
          </cell>
          <cell r="G439">
            <v>225</v>
          </cell>
        </row>
        <row r="440">
          <cell r="A440">
            <v>439</v>
          </cell>
          <cell r="B440">
            <v>9893</v>
          </cell>
          <cell r="C440">
            <v>3</v>
          </cell>
          <cell r="D440" t="str">
            <v xml:space="preserve"> Lenovo Ideacentre 510S-08ISH 90FN008ENY </v>
          </cell>
          <cell r="E440">
            <v>499</v>
          </cell>
          <cell r="F440" t="str">
            <v>Lenovo</v>
          </cell>
          <cell r="G440">
            <v>90</v>
          </cell>
        </row>
        <row r="441">
          <cell r="A441">
            <v>440</v>
          </cell>
          <cell r="B441">
            <v>8144</v>
          </cell>
          <cell r="C441">
            <v>3</v>
          </cell>
          <cell r="D441" t="str">
            <v xml:space="preserve"> HP 260-a105nd </v>
          </cell>
          <cell r="E441">
            <v>369</v>
          </cell>
          <cell r="F441" t="str">
            <v>HP</v>
          </cell>
          <cell r="G441">
            <v>161</v>
          </cell>
        </row>
        <row r="442">
          <cell r="A442">
            <v>441</v>
          </cell>
          <cell r="B442">
            <v>6920</v>
          </cell>
          <cell r="C442">
            <v>3</v>
          </cell>
          <cell r="D442" t="str">
            <v xml:space="preserve"> Apple iMac 21,5'' 1,6GHz </v>
          </cell>
          <cell r="E442">
            <v>1229</v>
          </cell>
          <cell r="F442" t="str">
            <v>Apple</v>
          </cell>
          <cell r="G442">
            <v>213</v>
          </cell>
        </row>
        <row r="443">
          <cell r="A443">
            <v>442</v>
          </cell>
          <cell r="B443">
            <v>11756</v>
          </cell>
          <cell r="C443">
            <v>3</v>
          </cell>
          <cell r="D443" t="str">
            <v xml:space="preserve"> HP ProDesk 490 G3 MT P5K10EA </v>
          </cell>
          <cell r="E443">
            <v>899</v>
          </cell>
          <cell r="F443" t="str">
            <v>HP</v>
          </cell>
          <cell r="G443">
            <v>10</v>
          </cell>
        </row>
        <row r="444">
          <cell r="A444">
            <v>443</v>
          </cell>
          <cell r="B444">
            <v>8493</v>
          </cell>
          <cell r="C444">
            <v>3</v>
          </cell>
          <cell r="D444" t="str">
            <v xml:space="preserve"> HP All-In-One 20-c005nd </v>
          </cell>
          <cell r="E444">
            <v>448.99</v>
          </cell>
          <cell r="F444" t="str">
            <v>HP</v>
          </cell>
          <cell r="G444">
            <v>147</v>
          </cell>
        </row>
        <row r="445">
          <cell r="A445">
            <v>444</v>
          </cell>
          <cell r="B445">
            <v>10545</v>
          </cell>
          <cell r="C445">
            <v>3</v>
          </cell>
          <cell r="D445" t="str">
            <v xml:space="preserve"> Lenovo Ideacentre 510s-08ISH 90FN008FNY </v>
          </cell>
          <cell r="E445">
            <v>599</v>
          </cell>
          <cell r="F445" t="str">
            <v>Lenovo</v>
          </cell>
          <cell r="G445">
            <v>62</v>
          </cell>
        </row>
        <row r="446">
          <cell r="A446">
            <v>445</v>
          </cell>
          <cell r="B446">
            <v>11584</v>
          </cell>
          <cell r="C446">
            <v>3</v>
          </cell>
          <cell r="D446" t="str">
            <v xml:space="preserve"> HP 460-a024nd </v>
          </cell>
          <cell r="E446">
            <v>399</v>
          </cell>
          <cell r="F446" t="str">
            <v>HP</v>
          </cell>
          <cell r="G446">
            <v>17</v>
          </cell>
        </row>
        <row r="447">
          <cell r="A447">
            <v>446</v>
          </cell>
          <cell r="B447">
            <v>8567</v>
          </cell>
          <cell r="C447">
            <v>3</v>
          </cell>
          <cell r="D447" t="str">
            <v xml:space="preserve"> Apple iMac 27'' 3.2GHz Retina 5K </v>
          </cell>
          <cell r="E447">
            <v>2168.75</v>
          </cell>
          <cell r="F447" t="str">
            <v>Apple</v>
          </cell>
          <cell r="G447">
            <v>144</v>
          </cell>
        </row>
        <row r="448">
          <cell r="A448">
            <v>447</v>
          </cell>
          <cell r="B448">
            <v>9278</v>
          </cell>
          <cell r="C448">
            <v>3</v>
          </cell>
          <cell r="D448" t="str">
            <v xml:space="preserve"> HP Pavilion 27-a241nd </v>
          </cell>
          <cell r="E448">
            <v>1299</v>
          </cell>
          <cell r="F448" t="str">
            <v>HP</v>
          </cell>
          <cell r="G448">
            <v>116</v>
          </cell>
        </row>
        <row r="449">
          <cell r="A449">
            <v>448</v>
          </cell>
          <cell r="B449">
            <v>7750</v>
          </cell>
          <cell r="C449">
            <v>3</v>
          </cell>
          <cell r="D449" t="str">
            <v xml:space="preserve"> Apple Mac Mini 2,6GHz </v>
          </cell>
          <cell r="E449">
            <v>779</v>
          </cell>
          <cell r="F449" t="str">
            <v>Apple</v>
          </cell>
          <cell r="G449">
            <v>179</v>
          </cell>
        </row>
        <row r="450">
          <cell r="A450">
            <v>449</v>
          </cell>
          <cell r="B450">
            <v>6952</v>
          </cell>
          <cell r="C450">
            <v>3</v>
          </cell>
          <cell r="D450" t="str">
            <v xml:space="preserve"> Apple iMac 21,5'' 3.1GHz Retina 4K </v>
          </cell>
          <cell r="E450">
            <v>1649</v>
          </cell>
          <cell r="F450" t="str">
            <v>Apple</v>
          </cell>
          <cell r="G450">
            <v>211</v>
          </cell>
        </row>
        <row r="451">
          <cell r="A451">
            <v>450</v>
          </cell>
          <cell r="B451">
            <v>10808</v>
          </cell>
          <cell r="C451">
            <v>3</v>
          </cell>
          <cell r="D451" t="str">
            <v xml:space="preserve"> Lenovo Ideacentre AIO 510S-23ISU F0C3001JNY All-in-One </v>
          </cell>
          <cell r="E451">
            <v>999</v>
          </cell>
          <cell r="F451" t="str">
            <v>Lenovo</v>
          </cell>
          <cell r="G451">
            <v>50</v>
          </cell>
        </row>
        <row r="452">
          <cell r="A452">
            <v>451</v>
          </cell>
          <cell r="B452">
            <v>6259</v>
          </cell>
          <cell r="C452">
            <v>3</v>
          </cell>
          <cell r="D452" t="str">
            <v xml:space="preserve"> HP Pavilion AIO 27-a230nd </v>
          </cell>
          <cell r="E452">
            <v>1098.99</v>
          </cell>
          <cell r="F452" t="str">
            <v>HP</v>
          </cell>
          <cell r="G452">
            <v>239</v>
          </cell>
        </row>
        <row r="453">
          <cell r="A453">
            <v>452</v>
          </cell>
          <cell r="B453">
            <v>10219</v>
          </cell>
          <cell r="C453">
            <v>3</v>
          </cell>
          <cell r="D453" t="str">
            <v xml:space="preserve"> HP Pavilion 510-p138nd </v>
          </cell>
          <cell r="E453">
            <v>669</v>
          </cell>
          <cell r="F453" t="str">
            <v>HP</v>
          </cell>
          <cell r="G453">
            <v>75</v>
          </cell>
        </row>
        <row r="454">
          <cell r="A454">
            <v>453</v>
          </cell>
          <cell r="B454">
            <v>6358</v>
          </cell>
          <cell r="C454">
            <v>3</v>
          </cell>
          <cell r="D454" t="str">
            <v xml:space="preserve"> HP Omen 870-231nd </v>
          </cell>
          <cell r="E454">
            <v>1199</v>
          </cell>
          <cell r="F454" t="str">
            <v>HP</v>
          </cell>
          <cell r="G454">
            <v>235</v>
          </cell>
        </row>
        <row r="455">
          <cell r="A455">
            <v>454</v>
          </cell>
          <cell r="B455">
            <v>11239</v>
          </cell>
          <cell r="C455">
            <v>3</v>
          </cell>
          <cell r="D455" t="str">
            <v xml:space="preserve"> HP Pavilion 24-b241nd </v>
          </cell>
          <cell r="E455">
            <v>1199</v>
          </cell>
          <cell r="F455" t="str">
            <v>HP</v>
          </cell>
          <cell r="G455">
            <v>32</v>
          </cell>
        </row>
        <row r="456">
          <cell r="A456">
            <v>455</v>
          </cell>
          <cell r="B456">
            <v>8363</v>
          </cell>
          <cell r="C456">
            <v>3</v>
          </cell>
          <cell r="D456" t="str">
            <v xml:space="preserve"> HP ProDesk 400 G3PD MT P5K01EA </v>
          </cell>
          <cell r="E456">
            <v>499</v>
          </cell>
          <cell r="F456" t="str">
            <v>HP</v>
          </cell>
          <cell r="G456">
            <v>152</v>
          </cell>
        </row>
        <row r="457">
          <cell r="A457">
            <v>456</v>
          </cell>
          <cell r="B457">
            <v>9141</v>
          </cell>
          <cell r="C457">
            <v>3</v>
          </cell>
          <cell r="D457" t="str">
            <v xml:space="preserve"> HP All-In-One 24-g039nd </v>
          </cell>
          <cell r="E457">
            <v>999</v>
          </cell>
          <cell r="F457" t="str">
            <v>HP</v>
          </cell>
          <cell r="G457">
            <v>121</v>
          </cell>
        </row>
        <row r="458">
          <cell r="A458">
            <v>457</v>
          </cell>
          <cell r="B458">
            <v>9457</v>
          </cell>
          <cell r="C458">
            <v>3</v>
          </cell>
          <cell r="D458" t="str">
            <v xml:space="preserve"> Apple iMac 27'' 3.3GHz Retina 5K </v>
          </cell>
          <cell r="E458">
            <v>2459</v>
          </cell>
          <cell r="F458" t="str">
            <v>Apple</v>
          </cell>
          <cell r="G458">
            <v>108</v>
          </cell>
        </row>
        <row r="459">
          <cell r="A459">
            <v>458</v>
          </cell>
          <cell r="B459">
            <v>11170</v>
          </cell>
          <cell r="C459">
            <v>3</v>
          </cell>
          <cell r="D459" t="str">
            <v xml:space="preserve"> Apple iMac 21,5'' 2.8GHz </v>
          </cell>
          <cell r="E459">
            <v>1419</v>
          </cell>
          <cell r="F459" t="str">
            <v>Apple</v>
          </cell>
          <cell r="G459">
            <v>35</v>
          </cell>
        </row>
        <row r="460">
          <cell r="A460">
            <v>459</v>
          </cell>
          <cell r="B460">
            <v>9497</v>
          </cell>
          <cell r="C460">
            <v>3</v>
          </cell>
          <cell r="D460" t="str">
            <v xml:space="preserve"> HP ProDesk 400 G3 SFF T4R71EA </v>
          </cell>
          <cell r="E460">
            <v>699</v>
          </cell>
          <cell r="F460" t="str">
            <v>HP</v>
          </cell>
          <cell r="G460">
            <v>106</v>
          </cell>
        </row>
        <row r="461">
          <cell r="A461">
            <v>460</v>
          </cell>
          <cell r="B461">
            <v>7011</v>
          </cell>
          <cell r="C461">
            <v>3</v>
          </cell>
          <cell r="D461" t="str">
            <v xml:space="preserve"> HP Omen 870-225nd </v>
          </cell>
          <cell r="E461">
            <v>999</v>
          </cell>
          <cell r="F461" t="str">
            <v>HP</v>
          </cell>
          <cell r="G461">
            <v>209</v>
          </cell>
        </row>
        <row r="462">
          <cell r="A462">
            <v>461</v>
          </cell>
          <cell r="B462">
            <v>6573</v>
          </cell>
          <cell r="C462">
            <v>3</v>
          </cell>
          <cell r="D462" t="str">
            <v xml:space="preserve"> HP Pavilion 560-p143nd </v>
          </cell>
          <cell r="E462">
            <v>1299</v>
          </cell>
          <cell r="F462" t="str">
            <v>HP</v>
          </cell>
          <cell r="G462">
            <v>226</v>
          </cell>
        </row>
        <row r="463">
          <cell r="A463">
            <v>462</v>
          </cell>
          <cell r="B463">
            <v>6921</v>
          </cell>
          <cell r="C463">
            <v>3</v>
          </cell>
          <cell r="D463" t="str">
            <v xml:space="preserve"> Apple Mac Mini 1.4GHz </v>
          </cell>
          <cell r="E463">
            <v>549</v>
          </cell>
          <cell r="F463" t="str">
            <v>Apple</v>
          </cell>
          <cell r="G463">
            <v>213</v>
          </cell>
        </row>
        <row r="464">
          <cell r="A464">
            <v>463</v>
          </cell>
          <cell r="B464">
            <v>8288</v>
          </cell>
          <cell r="C464">
            <v>3</v>
          </cell>
          <cell r="D464" t="str">
            <v xml:space="preserve"> HP Omen 870-055nd </v>
          </cell>
          <cell r="E464">
            <v>1499</v>
          </cell>
          <cell r="F464" t="str">
            <v>HP</v>
          </cell>
          <cell r="G464">
            <v>155</v>
          </cell>
        </row>
        <row r="465">
          <cell r="A465">
            <v>464</v>
          </cell>
          <cell r="B465">
            <v>11194</v>
          </cell>
          <cell r="C465">
            <v>3</v>
          </cell>
          <cell r="D465" t="str">
            <v xml:space="preserve"> HP Prodesk 400 G3 i7-8gb-128SSD+1TB </v>
          </cell>
          <cell r="E465">
            <v>999</v>
          </cell>
          <cell r="F465" t="str">
            <v>HP</v>
          </cell>
          <cell r="G465">
            <v>34</v>
          </cell>
        </row>
        <row r="466">
          <cell r="A466">
            <v>465</v>
          </cell>
          <cell r="B466">
            <v>10088</v>
          </cell>
          <cell r="C466">
            <v>3</v>
          </cell>
          <cell r="D466" t="str">
            <v xml:space="preserve"> HP Pavilion 560-p040nd </v>
          </cell>
          <cell r="E466">
            <v>945</v>
          </cell>
          <cell r="F466" t="str">
            <v>HP</v>
          </cell>
          <cell r="G466">
            <v>81</v>
          </cell>
        </row>
        <row r="467">
          <cell r="A467">
            <v>466</v>
          </cell>
          <cell r="B467">
            <v>10585</v>
          </cell>
          <cell r="C467">
            <v>3</v>
          </cell>
          <cell r="D467" t="str">
            <v xml:space="preserve"> HP Omen 870-245nd </v>
          </cell>
          <cell r="E467">
            <v>1999</v>
          </cell>
          <cell r="F467" t="str">
            <v>HP</v>
          </cell>
          <cell r="G467">
            <v>60</v>
          </cell>
        </row>
        <row r="468">
          <cell r="A468">
            <v>467</v>
          </cell>
          <cell r="B468">
            <v>8781</v>
          </cell>
          <cell r="C468">
            <v>3</v>
          </cell>
          <cell r="D468" t="str">
            <v xml:space="preserve"> MSI Trident-007EU </v>
          </cell>
          <cell r="E468">
            <v>999</v>
          </cell>
          <cell r="F468" t="str">
            <v>MSI</v>
          </cell>
          <cell r="G468">
            <v>136</v>
          </cell>
        </row>
        <row r="469">
          <cell r="A469">
            <v>468</v>
          </cell>
          <cell r="B469">
            <v>6574</v>
          </cell>
          <cell r="C469">
            <v>3</v>
          </cell>
          <cell r="D469" t="str">
            <v xml:space="preserve"> Medion Erazer P5374 I </v>
          </cell>
          <cell r="E469">
            <v>1199</v>
          </cell>
          <cell r="F469" t="str">
            <v>Medion</v>
          </cell>
          <cell r="G469">
            <v>226</v>
          </cell>
        </row>
        <row r="470">
          <cell r="A470">
            <v>469</v>
          </cell>
          <cell r="B470">
            <v>11240</v>
          </cell>
          <cell r="C470">
            <v>3</v>
          </cell>
          <cell r="D470" t="str">
            <v xml:space="preserve"> Acer Aspire TC-780 I8712 </v>
          </cell>
          <cell r="E470">
            <v>899</v>
          </cell>
          <cell r="F470" t="str">
            <v>Acer</v>
          </cell>
          <cell r="G470">
            <v>32</v>
          </cell>
        </row>
        <row r="471">
          <cell r="A471">
            <v>470</v>
          </cell>
          <cell r="B471">
            <v>6480</v>
          </cell>
          <cell r="C471">
            <v>3</v>
          </cell>
          <cell r="D471" t="str">
            <v xml:space="preserve"> HP ProDesk 490 G3 MT P5K17EA </v>
          </cell>
          <cell r="E471">
            <v>759</v>
          </cell>
          <cell r="F471" t="str">
            <v>HP</v>
          </cell>
          <cell r="G471">
            <v>230</v>
          </cell>
        </row>
        <row r="472">
          <cell r="A472">
            <v>471</v>
          </cell>
          <cell r="B472">
            <v>11171</v>
          </cell>
          <cell r="C472">
            <v>3</v>
          </cell>
          <cell r="D472" t="str">
            <v xml:space="preserve"> Apple iMac 27'' 3.2GHz Retina 5K </v>
          </cell>
          <cell r="E472">
            <v>2053</v>
          </cell>
          <cell r="F472" t="str">
            <v>Apple</v>
          </cell>
          <cell r="G472">
            <v>35</v>
          </cell>
        </row>
        <row r="473">
          <cell r="A473">
            <v>472</v>
          </cell>
          <cell r="B473">
            <v>8620</v>
          </cell>
          <cell r="C473">
            <v>3</v>
          </cell>
          <cell r="D473" t="str">
            <v xml:space="preserve"> Acer Aspire AC22-760 All-In-One </v>
          </cell>
          <cell r="E473">
            <v>699</v>
          </cell>
          <cell r="F473" t="str">
            <v>Acer</v>
          </cell>
          <cell r="G473">
            <v>142</v>
          </cell>
        </row>
        <row r="474">
          <cell r="A474">
            <v>473</v>
          </cell>
          <cell r="B474">
            <v>9358</v>
          </cell>
          <cell r="C474">
            <v>3</v>
          </cell>
          <cell r="D474" t="str">
            <v xml:space="preserve"> Lenovo Ideacentre Y710 Cube 90FL004LNY </v>
          </cell>
          <cell r="E474">
            <v>1449</v>
          </cell>
          <cell r="F474" t="str">
            <v>Lenovo</v>
          </cell>
          <cell r="G474">
            <v>112</v>
          </cell>
        </row>
        <row r="475">
          <cell r="A475">
            <v>474</v>
          </cell>
          <cell r="B475">
            <v>7940</v>
          </cell>
          <cell r="C475">
            <v>3</v>
          </cell>
          <cell r="D475" t="str">
            <v xml:space="preserve"> HP ProDesk 600 G2 SFF P1G87EA </v>
          </cell>
          <cell r="E475">
            <v>999</v>
          </cell>
          <cell r="F475" t="str">
            <v>HP</v>
          </cell>
          <cell r="G475">
            <v>170</v>
          </cell>
        </row>
        <row r="476">
          <cell r="A476">
            <v>475</v>
          </cell>
          <cell r="B476">
            <v>7696</v>
          </cell>
          <cell r="C476">
            <v>3</v>
          </cell>
          <cell r="D476" t="str">
            <v xml:space="preserve"> Lenovo Ideacentre 300S-11IBR 90DQ007BNY </v>
          </cell>
          <cell r="E476">
            <v>349</v>
          </cell>
          <cell r="F476" t="str">
            <v>Lenovo</v>
          </cell>
          <cell r="G476">
            <v>181</v>
          </cell>
        </row>
        <row r="477">
          <cell r="A477">
            <v>476</v>
          </cell>
          <cell r="B477">
            <v>9078</v>
          </cell>
          <cell r="C477">
            <v>3</v>
          </cell>
          <cell r="D477" t="str">
            <v xml:space="preserve"> Acer Aspire AC22-720 Silver All-In-One </v>
          </cell>
          <cell r="E477">
            <v>549</v>
          </cell>
          <cell r="F477" t="str">
            <v>Acer</v>
          </cell>
          <cell r="G477">
            <v>124</v>
          </cell>
        </row>
        <row r="478">
          <cell r="A478">
            <v>477</v>
          </cell>
          <cell r="B478">
            <v>11696</v>
          </cell>
          <cell r="C478">
            <v>3</v>
          </cell>
          <cell r="D478" t="str">
            <v xml:space="preserve"> Medion Akoya E2131 D </v>
          </cell>
          <cell r="E478">
            <v>469</v>
          </cell>
          <cell r="F478" t="str">
            <v>Medion</v>
          </cell>
          <cell r="G478">
            <v>12</v>
          </cell>
        </row>
        <row r="479">
          <cell r="A479">
            <v>478</v>
          </cell>
          <cell r="B479">
            <v>9334</v>
          </cell>
          <cell r="C479">
            <v>3</v>
          </cell>
          <cell r="D479" t="str">
            <v xml:space="preserve"> HP Pavilion 560-p032nd </v>
          </cell>
          <cell r="E479">
            <v>899</v>
          </cell>
          <cell r="F479" t="str">
            <v>HP</v>
          </cell>
          <cell r="G479">
            <v>113</v>
          </cell>
        </row>
        <row r="480">
          <cell r="A480">
            <v>479</v>
          </cell>
          <cell r="B480">
            <v>8861</v>
          </cell>
          <cell r="C480">
            <v>3</v>
          </cell>
          <cell r="D480" t="str">
            <v xml:space="preserve"> Apple Mac Mini 2,8GHz </v>
          </cell>
          <cell r="E480">
            <v>1029</v>
          </cell>
          <cell r="F480" t="str">
            <v>Apple</v>
          </cell>
          <cell r="G480">
            <v>133</v>
          </cell>
        </row>
        <row r="481">
          <cell r="A481">
            <v>480</v>
          </cell>
          <cell r="B481">
            <v>7621</v>
          </cell>
          <cell r="C481">
            <v>3</v>
          </cell>
          <cell r="D481" t="str">
            <v xml:space="preserve"> Medion Akoya P5135 D </v>
          </cell>
          <cell r="E481">
            <v>549</v>
          </cell>
          <cell r="F481" t="str">
            <v>Medion</v>
          </cell>
          <cell r="G481">
            <v>185</v>
          </cell>
        </row>
        <row r="482">
          <cell r="A482">
            <v>481</v>
          </cell>
          <cell r="B482">
            <v>6838</v>
          </cell>
          <cell r="C482">
            <v>3</v>
          </cell>
          <cell r="D482" t="str">
            <v xml:space="preserve"> HP Pavilion 510-p146nd </v>
          </cell>
          <cell r="E482">
            <v>649</v>
          </cell>
          <cell r="F482" t="str">
            <v>HP</v>
          </cell>
          <cell r="G482">
            <v>216</v>
          </cell>
        </row>
        <row r="483">
          <cell r="A483">
            <v>482</v>
          </cell>
          <cell r="B483">
            <v>6133</v>
          </cell>
          <cell r="C483">
            <v>3</v>
          </cell>
          <cell r="D483" t="str">
            <v xml:space="preserve"> Asus VivoPC K20CD-NL004T </v>
          </cell>
          <cell r="E483">
            <v>649</v>
          </cell>
          <cell r="F483" t="str">
            <v>Asus</v>
          </cell>
          <cell r="G483">
            <v>245</v>
          </cell>
        </row>
        <row r="484">
          <cell r="A484">
            <v>483</v>
          </cell>
          <cell r="B484">
            <v>9870</v>
          </cell>
          <cell r="C484">
            <v>3</v>
          </cell>
          <cell r="D484" t="str">
            <v xml:space="preserve"> HP 260-p121nd </v>
          </cell>
          <cell r="E484">
            <v>499</v>
          </cell>
          <cell r="F484" t="str">
            <v>HP</v>
          </cell>
          <cell r="G484">
            <v>91</v>
          </cell>
        </row>
        <row r="485">
          <cell r="A485">
            <v>484</v>
          </cell>
          <cell r="B485">
            <v>10753</v>
          </cell>
          <cell r="C485">
            <v>3</v>
          </cell>
          <cell r="D485" t="str">
            <v xml:space="preserve"> Acer Aspire AC24-760 I7008 NL Silver All-In-One </v>
          </cell>
          <cell r="E485">
            <v>698</v>
          </cell>
          <cell r="F485" t="str">
            <v>Acer</v>
          </cell>
          <cell r="G485">
            <v>53</v>
          </cell>
        </row>
        <row r="486">
          <cell r="A486">
            <v>485</v>
          </cell>
          <cell r="B486">
            <v>7571</v>
          </cell>
          <cell r="C486">
            <v>3</v>
          </cell>
          <cell r="D486" t="str">
            <v xml:space="preserve"> MSI Trident-014EU </v>
          </cell>
          <cell r="E486">
            <v>1149</v>
          </cell>
          <cell r="F486" t="str">
            <v>MSI</v>
          </cell>
          <cell r="G486">
            <v>187</v>
          </cell>
        </row>
        <row r="487">
          <cell r="A487">
            <v>486</v>
          </cell>
          <cell r="B487">
            <v>7109</v>
          </cell>
          <cell r="C487">
            <v>3</v>
          </cell>
          <cell r="D487" t="str">
            <v xml:space="preserve"> Acer Aspire AC-720 I5010 NL NT All-In-One </v>
          </cell>
          <cell r="E487">
            <v>491</v>
          </cell>
          <cell r="F487" t="str">
            <v>Acer</v>
          </cell>
          <cell r="G487">
            <v>205</v>
          </cell>
        </row>
        <row r="488">
          <cell r="A488">
            <v>487</v>
          </cell>
          <cell r="B488">
            <v>11241</v>
          </cell>
          <cell r="C488">
            <v>3</v>
          </cell>
          <cell r="D488" t="str">
            <v xml:space="preserve"> MSI Aegis X-002EU </v>
          </cell>
          <cell r="E488">
            <v>1999</v>
          </cell>
          <cell r="F488" t="str">
            <v>MSI</v>
          </cell>
          <cell r="G488">
            <v>32</v>
          </cell>
        </row>
        <row r="489">
          <cell r="A489">
            <v>488</v>
          </cell>
          <cell r="B489">
            <v>10586</v>
          </cell>
          <cell r="C489">
            <v>3</v>
          </cell>
          <cell r="D489" t="str">
            <v xml:space="preserve"> Medion Akoya P5021 D </v>
          </cell>
          <cell r="E489">
            <v>599</v>
          </cell>
          <cell r="F489" t="str">
            <v>Medion</v>
          </cell>
          <cell r="G489">
            <v>60</v>
          </cell>
        </row>
        <row r="490">
          <cell r="A490">
            <v>489</v>
          </cell>
          <cell r="B490">
            <v>9716</v>
          </cell>
          <cell r="C490">
            <v>3</v>
          </cell>
          <cell r="D490" t="str">
            <v xml:space="preserve"> MSI Aegis 3-002EU </v>
          </cell>
          <cell r="E490">
            <v>1899</v>
          </cell>
          <cell r="F490" t="str">
            <v>MSI</v>
          </cell>
          <cell r="G490">
            <v>97</v>
          </cell>
        </row>
        <row r="491">
          <cell r="A491">
            <v>490</v>
          </cell>
          <cell r="B491">
            <v>8210</v>
          </cell>
          <cell r="C491">
            <v>3</v>
          </cell>
          <cell r="D491" t="str">
            <v xml:space="preserve"> Medion Akoya E2005 F </v>
          </cell>
          <cell r="E491">
            <v>379</v>
          </cell>
          <cell r="F491" t="str">
            <v>Medion</v>
          </cell>
          <cell r="G491">
            <v>158</v>
          </cell>
        </row>
        <row r="492">
          <cell r="A492">
            <v>491</v>
          </cell>
          <cell r="B492">
            <v>9188</v>
          </cell>
          <cell r="C492">
            <v>3</v>
          </cell>
          <cell r="D492" t="str">
            <v xml:space="preserve"> Lenovo Ideacentre 710-25ISH 90FB0053NY </v>
          </cell>
          <cell r="E492">
            <v>999</v>
          </cell>
          <cell r="F492" t="str">
            <v>Lenovo</v>
          </cell>
          <cell r="G492">
            <v>119</v>
          </cell>
        </row>
        <row r="493">
          <cell r="A493">
            <v>492</v>
          </cell>
          <cell r="B493">
            <v>9458</v>
          </cell>
          <cell r="C493">
            <v>3</v>
          </cell>
          <cell r="D493" t="str">
            <v xml:space="preserve"> MSI Aegis X3-011EU </v>
          </cell>
          <cell r="E493">
            <v>2199</v>
          </cell>
          <cell r="F493" t="str">
            <v>MSI</v>
          </cell>
          <cell r="G493">
            <v>108</v>
          </cell>
        </row>
        <row r="494">
          <cell r="A494">
            <v>493</v>
          </cell>
          <cell r="B494">
            <v>11404</v>
          </cell>
          <cell r="C494">
            <v>3</v>
          </cell>
          <cell r="D494" t="str">
            <v xml:space="preserve"> Medion Akoya P5312 J </v>
          </cell>
          <cell r="E494">
            <v>849</v>
          </cell>
          <cell r="F494" t="str">
            <v>Medion</v>
          </cell>
          <cell r="G494">
            <v>25</v>
          </cell>
        </row>
        <row r="495">
          <cell r="A495">
            <v>494</v>
          </cell>
          <cell r="B495">
            <v>8621</v>
          </cell>
          <cell r="C495">
            <v>3</v>
          </cell>
          <cell r="D495" t="str">
            <v xml:space="preserve"> Lenovo Ideacentre AIO 910-27ISH F0C2002ENY All-in-One </v>
          </cell>
          <cell r="E495">
            <v>1999</v>
          </cell>
          <cell r="F495" t="str">
            <v>Lenovo</v>
          </cell>
          <cell r="G495">
            <v>142</v>
          </cell>
        </row>
        <row r="496">
          <cell r="A496">
            <v>495</v>
          </cell>
          <cell r="B496">
            <v>7593</v>
          </cell>
          <cell r="C496">
            <v>3</v>
          </cell>
          <cell r="D496" t="str">
            <v xml:space="preserve"> HP ProOne 400 G2 All-in-One </v>
          </cell>
          <cell r="E496">
            <v>919</v>
          </cell>
          <cell r="F496" t="str">
            <v>HP</v>
          </cell>
          <cell r="G496">
            <v>186</v>
          </cell>
        </row>
        <row r="497">
          <cell r="A497">
            <v>496</v>
          </cell>
          <cell r="B497">
            <v>9625</v>
          </cell>
          <cell r="C497">
            <v>3</v>
          </cell>
          <cell r="D497" t="str">
            <v xml:space="preserve"> Asus All-In-One ZN270IEUK-RA009T </v>
          </cell>
          <cell r="E497">
            <v>1249</v>
          </cell>
          <cell r="F497" t="str">
            <v>Asus</v>
          </cell>
          <cell r="G497">
            <v>100</v>
          </cell>
        </row>
        <row r="498">
          <cell r="A498">
            <v>497</v>
          </cell>
          <cell r="B498">
            <v>11726</v>
          </cell>
          <cell r="C498">
            <v>3</v>
          </cell>
          <cell r="D498" t="str">
            <v xml:space="preserve"> Apple iMac 27'' MK482N/A 4,0GHz 16GB - 512GB </v>
          </cell>
          <cell r="E498">
            <v>3409</v>
          </cell>
          <cell r="F498" t="str">
            <v>Apple</v>
          </cell>
          <cell r="G498">
            <v>11</v>
          </cell>
        </row>
        <row r="499">
          <cell r="A499">
            <v>498</v>
          </cell>
          <cell r="B499">
            <v>10809</v>
          </cell>
          <cell r="C499">
            <v>3</v>
          </cell>
          <cell r="D499" t="str">
            <v xml:space="preserve"> HP Prodesk 400 G3 i5-8gb-128SSD+1TB </v>
          </cell>
          <cell r="E499">
            <v>889</v>
          </cell>
          <cell r="F499" t="str">
            <v>HP</v>
          </cell>
          <cell r="G499">
            <v>50</v>
          </cell>
        </row>
        <row r="500">
          <cell r="A500">
            <v>499</v>
          </cell>
          <cell r="B500">
            <v>11172</v>
          </cell>
          <cell r="C500">
            <v>3</v>
          </cell>
          <cell r="D500" t="str">
            <v xml:space="preserve"> HP Pavilion 560-p043nd </v>
          </cell>
          <cell r="E500">
            <v>1299</v>
          </cell>
          <cell r="F500" t="str">
            <v>HP</v>
          </cell>
          <cell r="G500">
            <v>35</v>
          </cell>
        </row>
        <row r="501">
          <cell r="A501">
            <v>500</v>
          </cell>
          <cell r="B501">
            <v>8521</v>
          </cell>
          <cell r="C501">
            <v>3</v>
          </cell>
          <cell r="D501" t="str">
            <v xml:space="preserve"> Medion Erazer X5346 G </v>
          </cell>
          <cell r="E501">
            <v>1699</v>
          </cell>
          <cell r="F501" t="str">
            <v>Medion</v>
          </cell>
          <cell r="G501">
            <v>146</v>
          </cell>
        </row>
        <row r="502">
          <cell r="A502">
            <v>501</v>
          </cell>
          <cell r="B502">
            <v>11108</v>
          </cell>
          <cell r="C502">
            <v>3</v>
          </cell>
          <cell r="D502" t="str">
            <v xml:space="preserve"> Lenovo Ideacentre Y710 Cube 90FL004MNY </v>
          </cell>
          <cell r="E502">
            <v>1699</v>
          </cell>
          <cell r="F502" t="str">
            <v>Lenovo</v>
          </cell>
          <cell r="G502">
            <v>38</v>
          </cell>
        </row>
        <row r="503">
          <cell r="A503">
            <v>502</v>
          </cell>
          <cell r="B503">
            <v>9626</v>
          </cell>
          <cell r="C503">
            <v>3</v>
          </cell>
          <cell r="D503" t="str">
            <v xml:space="preserve"> HP ProDesk 400 G2PD DM P5K21EA </v>
          </cell>
          <cell r="E503">
            <v>679</v>
          </cell>
          <cell r="F503" t="str">
            <v>HP</v>
          </cell>
          <cell r="G503">
            <v>100</v>
          </cell>
        </row>
        <row r="504">
          <cell r="A504">
            <v>503</v>
          </cell>
          <cell r="B504">
            <v>7867</v>
          </cell>
          <cell r="C504">
            <v>3</v>
          </cell>
          <cell r="D504" t="str">
            <v xml:space="preserve"> MSI Aegis Ti3-011EU </v>
          </cell>
          <cell r="E504">
            <v>3999</v>
          </cell>
          <cell r="F504" t="str">
            <v>MSI</v>
          </cell>
          <cell r="G504">
            <v>173</v>
          </cell>
        </row>
        <row r="505">
          <cell r="A505">
            <v>504</v>
          </cell>
          <cell r="B505">
            <v>10615</v>
          </cell>
          <cell r="C505">
            <v>3</v>
          </cell>
          <cell r="D505" t="str">
            <v xml:space="preserve"> MSI Aegis 3-004EU </v>
          </cell>
          <cell r="E505">
            <v>1399</v>
          </cell>
          <cell r="F505" t="str">
            <v>MSI</v>
          </cell>
          <cell r="G505">
            <v>59</v>
          </cell>
        </row>
        <row r="506">
          <cell r="A506">
            <v>505</v>
          </cell>
          <cell r="B506">
            <v>11085</v>
          </cell>
          <cell r="C506">
            <v>3</v>
          </cell>
          <cell r="D506" t="str">
            <v xml:space="preserve"> HP ProDesk 400 G3 SFF T4R70EA </v>
          </cell>
          <cell r="E506">
            <v>729</v>
          </cell>
          <cell r="F506" t="str">
            <v>HP</v>
          </cell>
          <cell r="G506">
            <v>39</v>
          </cell>
        </row>
        <row r="507">
          <cell r="A507">
            <v>506</v>
          </cell>
          <cell r="B507">
            <v>7451</v>
          </cell>
          <cell r="C507">
            <v>3</v>
          </cell>
          <cell r="D507" t="str">
            <v xml:space="preserve"> Apple iMac 27'' MK482N/A 4,0GHz 8GB - 2TB </v>
          </cell>
          <cell r="E507">
            <v>2929</v>
          </cell>
          <cell r="F507" t="str">
            <v>Apple</v>
          </cell>
          <cell r="G507">
            <v>192</v>
          </cell>
        </row>
        <row r="508">
          <cell r="A508">
            <v>507</v>
          </cell>
          <cell r="B508">
            <v>9627</v>
          </cell>
          <cell r="C508">
            <v>3</v>
          </cell>
          <cell r="D508" t="str">
            <v xml:space="preserve"> MSI Vortex G65 6QF-033NL </v>
          </cell>
          <cell r="E508">
            <v>1599</v>
          </cell>
          <cell r="F508" t="str">
            <v>MSI</v>
          </cell>
          <cell r="G508">
            <v>100</v>
          </cell>
        </row>
        <row r="509">
          <cell r="A509">
            <v>508</v>
          </cell>
          <cell r="B509">
            <v>10616</v>
          </cell>
          <cell r="C509">
            <v>3</v>
          </cell>
          <cell r="D509" t="str">
            <v xml:space="preserve"> MSI Vortex G65 6QD-022NL </v>
          </cell>
          <cell r="E509">
            <v>1399</v>
          </cell>
          <cell r="F509" t="str">
            <v>MSI</v>
          </cell>
          <cell r="G509">
            <v>59</v>
          </cell>
        </row>
        <row r="510">
          <cell r="A510">
            <v>509</v>
          </cell>
          <cell r="B510">
            <v>10110</v>
          </cell>
          <cell r="C510">
            <v>3</v>
          </cell>
          <cell r="D510" t="str">
            <v xml:space="preserve"> MSI Nightblade X2B-276EU </v>
          </cell>
          <cell r="E510">
            <v>1399</v>
          </cell>
          <cell r="F510" t="str">
            <v>MSI</v>
          </cell>
          <cell r="G510">
            <v>80</v>
          </cell>
        </row>
        <row r="511">
          <cell r="A511">
            <v>510</v>
          </cell>
          <cell r="B511">
            <v>7672</v>
          </cell>
          <cell r="C511">
            <v>3</v>
          </cell>
          <cell r="D511" t="str">
            <v xml:space="preserve"> MSI Nightblade X2-230EU </v>
          </cell>
          <cell r="E511">
            <v>1849</v>
          </cell>
          <cell r="F511" t="str">
            <v>MSI</v>
          </cell>
          <cell r="G511">
            <v>182</v>
          </cell>
        </row>
        <row r="512">
          <cell r="A512">
            <v>511</v>
          </cell>
          <cell r="B512">
            <v>6546</v>
          </cell>
          <cell r="C512">
            <v>3</v>
          </cell>
          <cell r="D512" t="str">
            <v xml:space="preserve"> MSI Nightblade MIB-243EU </v>
          </cell>
          <cell r="E512">
            <v>1099</v>
          </cell>
          <cell r="F512" t="str">
            <v>MSI</v>
          </cell>
          <cell r="G512">
            <v>227</v>
          </cell>
        </row>
        <row r="513">
          <cell r="A513">
            <v>512</v>
          </cell>
          <cell r="B513">
            <v>6302</v>
          </cell>
          <cell r="C513">
            <v>3</v>
          </cell>
          <cell r="D513" t="str">
            <v xml:space="preserve"> MSI Nightblade MI3-006EU </v>
          </cell>
          <cell r="E513">
            <v>999</v>
          </cell>
          <cell r="F513" t="str">
            <v>MSI</v>
          </cell>
          <cell r="G513">
            <v>237</v>
          </cell>
        </row>
        <row r="514">
          <cell r="A514">
            <v>513</v>
          </cell>
          <cell r="B514">
            <v>9523</v>
          </cell>
          <cell r="C514">
            <v>3</v>
          </cell>
          <cell r="D514" t="str">
            <v xml:space="preserve"> MSI Nightblade MI2C-220EU </v>
          </cell>
          <cell r="E514">
            <v>999</v>
          </cell>
          <cell r="F514" t="str">
            <v>MSI</v>
          </cell>
          <cell r="G514">
            <v>105</v>
          </cell>
        </row>
        <row r="515">
          <cell r="A515">
            <v>514</v>
          </cell>
          <cell r="B515">
            <v>6425</v>
          </cell>
          <cell r="C515">
            <v>3</v>
          </cell>
          <cell r="D515" t="str">
            <v xml:space="preserve"> MSI Aegis-060EU </v>
          </cell>
          <cell r="E515">
            <v>1449</v>
          </cell>
          <cell r="F515" t="str">
            <v>MSI</v>
          </cell>
          <cell r="G515">
            <v>232</v>
          </cell>
        </row>
        <row r="516">
          <cell r="A516">
            <v>515</v>
          </cell>
          <cell r="B516">
            <v>11021</v>
          </cell>
          <cell r="C516">
            <v>3</v>
          </cell>
          <cell r="D516" t="str">
            <v xml:space="preserve"> MSI Aegis 3-003EU </v>
          </cell>
          <cell r="E516">
            <v>1699</v>
          </cell>
          <cell r="F516" t="str">
            <v>MSI</v>
          </cell>
          <cell r="G516">
            <v>41</v>
          </cell>
        </row>
        <row r="517">
          <cell r="A517">
            <v>516</v>
          </cell>
          <cell r="B517">
            <v>11874</v>
          </cell>
          <cell r="C517">
            <v>3</v>
          </cell>
          <cell r="D517" t="str">
            <v xml:space="preserve"> MSI Aegis 3-001EU </v>
          </cell>
          <cell r="E517">
            <v>1699</v>
          </cell>
          <cell r="F517" t="str">
            <v>MSI</v>
          </cell>
          <cell r="G517">
            <v>5</v>
          </cell>
        </row>
        <row r="518">
          <cell r="A518">
            <v>517</v>
          </cell>
          <cell r="B518">
            <v>8475</v>
          </cell>
          <cell r="C518">
            <v>3</v>
          </cell>
          <cell r="D518" t="str">
            <v xml:space="preserve"> Medion Erazer X5387 F </v>
          </cell>
          <cell r="E518">
            <v>1899</v>
          </cell>
          <cell r="F518" t="str">
            <v>Medion</v>
          </cell>
          <cell r="G518">
            <v>148</v>
          </cell>
        </row>
        <row r="519">
          <cell r="A519">
            <v>518</v>
          </cell>
          <cell r="B519">
            <v>7164</v>
          </cell>
          <cell r="C519">
            <v>3</v>
          </cell>
          <cell r="D519" t="str">
            <v xml:space="preserve"> Medion Erazer X5373 G </v>
          </cell>
          <cell r="E519">
            <v>1799</v>
          </cell>
          <cell r="F519" t="str">
            <v>Medion</v>
          </cell>
          <cell r="G519">
            <v>203</v>
          </cell>
        </row>
        <row r="520">
          <cell r="A520">
            <v>519</v>
          </cell>
          <cell r="B520">
            <v>7392</v>
          </cell>
          <cell r="C520">
            <v>3</v>
          </cell>
          <cell r="D520" t="str">
            <v xml:space="preserve"> Medion Erazer X5351 </v>
          </cell>
          <cell r="E520">
            <v>1799</v>
          </cell>
          <cell r="F520" t="str">
            <v>Medion</v>
          </cell>
          <cell r="G520">
            <v>194</v>
          </cell>
        </row>
        <row r="521">
          <cell r="A521">
            <v>520</v>
          </cell>
          <cell r="B521">
            <v>7251</v>
          </cell>
          <cell r="C521">
            <v>3</v>
          </cell>
          <cell r="D521" t="str">
            <v xml:space="preserve"> Medion Erazer X5337 G </v>
          </cell>
          <cell r="E521">
            <v>2199</v>
          </cell>
          <cell r="F521" t="str">
            <v>Medion</v>
          </cell>
          <cell r="G521">
            <v>200</v>
          </cell>
        </row>
        <row r="522">
          <cell r="A522">
            <v>521</v>
          </cell>
          <cell r="B522">
            <v>8433</v>
          </cell>
          <cell r="C522">
            <v>3</v>
          </cell>
          <cell r="D522" t="str">
            <v xml:space="preserve"> Medion Erazer X5319 G </v>
          </cell>
          <cell r="E522">
            <v>1499</v>
          </cell>
          <cell r="F522" t="str">
            <v>Medion</v>
          </cell>
          <cell r="G522">
            <v>150</v>
          </cell>
        </row>
        <row r="523">
          <cell r="A523">
            <v>522</v>
          </cell>
          <cell r="B523">
            <v>9742</v>
          </cell>
          <cell r="C523">
            <v>3</v>
          </cell>
          <cell r="D523" t="str">
            <v xml:space="preserve"> Medion Erazer P5317 J </v>
          </cell>
          <cell r="E523">
            <v>1299</v>
          </cell>
          <cell r="F523" t="str">
            <v>Medion</v>
          </cell>
          <cell r="G523">
            <v>96</v>
          </cell>
        </row>
        <row r="524">
          <cell r="A524">
            <v>523</v>
          </cell>
          <cell r="B524">
            <v>8595</v>
          </cell>
          <cell r="C524">
            <v>3</v>
          </cell>
          <cell r="D524" t="str">
            <v xml:space="preserve"> Medion Erazer P5316 J </v>
          </cell>
          <cell r="E524">
            <v>1699</v>
          </cell>
          <cell r="F524" t="str">
            <v>Medion</v>
          </cell>
          <cell r="G524">
            <v>143</v>
          </cell>
        </row>
        <row r="525">
          <cell r="A525">
            <v>524</v>
          </cell>
          <cell r="B525">
            <v>6626</v>
          </cell>
          <cell r="C525">
            <v>3</v>
          </cell>
          <cell r="D525" t="str">
            <v xml:space="preserve"> Medion Erazer P5314 J </v>
          </cell>
          <cell r="E525">
            <v>1049</v>
          </cell>
          <cell r="F525" t="str">
            <v>Medion</v>
          </cell>
          <cell r="G525">
            <v>224</v>
          </cell>
        </row>
        <row r="526">
          <cell r="A526">
            <v>525</v>
          </cell>
          <cell r="B526">
            <v>9335</v>
          </cell>
          <cell r="C526">
            <v>3</v>
          </cell>
          <cell r="D526" t="str">
            <v xml:space="preserve"> Medion Erazer P5313 J </v>
          </cell>
          <cell r="E526">
            <v>949</v>
          </cell>
          <cell r="F526" t="str">
            <v>Medion</v>
          </cell>
          <cell r="G526">
            <v>113</v>
          </cell>
        </row>
        <row r="527">
          <cell r="A527">
            <v>526</v>
          </cell>
          <cell r="B527">
            <v>6816</v>
          </cell>
          <cell r="C527">
            <v>3</v>
          </cell>
          <cell r="D527" t="str">
            <v xml:space="preserve"> Medion Akoya P5315 J </v>
          </cell>
          <cell r="E527">
            <v>1099</v>
          </cell>
          <cell r="F527" t="str">
            <v>Medion</v>
          </cell>
          <cell r="G527">
            <v>217</v>
          </cell>
        </row>
        <row r="528">
          <cell r="A528">
            <v>527</v>
          </cell>
          <cell r="B528">
            <v>7489</v>
          </cell>
          <cell r="C528">
            <v>3</v>
          </cell>
          <cell r="D528" t="str">
            <v xml:space="preserve"> Medion Akoya P5238 F </v>
          </cell>
          <cell r="E528">
            <v>749</v>
          </cell>
          <cell r="F528" t="str">
            <v>Medion</v>
          </cell>
          <cell r="G528">
            <v>190</v>
          </cell>
        </row>
        <row r="529">
          <cell r="A529">
            <v>528</v>
          </cell>
          <cell r="B529">
            <v>7129</v>
          </cell>
          <cell r="C529">
            <v>3</v>
          </cell>
          <cell r="D529" t="str">
            <v xml:space="preserve"> Medion Akoya P5138 D </v>
          </cell>
          <cell r="E529">
            <v>749</v>
          </cell>
          <cell r="F529" t="str">
            <v>Medion</v>
          </cell>
          <cell r="G529">
            <v>204</v>
          </cell>
        </row>
        <row r="530">
          <cell r="A530">
            <v>529</v>
          </cell>
          <cell r="B530">
            <v>6547</v>
          </cell>
          <cell r="C530">
            <v>3</v>
          </cell>
          <cell r="D530" t="str">
            <v xml:space="preserve"> Medion Akoya P5036 D AIO NL </v>
          </cell>
          <cell r="E530">
            <v>599</v>
          </cell>
          <cell r="F530" t="str">
            <v>Medion</v>
          </cell>
          <cell r="G530">
            <v>227</v>
          </cell>
        </row>
        <row r="531">
          <cell r="A531">
            <v>530</v>
          </cell>
          <cell r="B531">
            <v>10436</v>
          </cell>
          <cell r="C531">
            <v>3</v>
          </cell>
          <cell r="D531" t="str">
            <v xml:space="preserve"> Medion Akoya E5138 D </v>
          </cell>
          <cell r="E531">
            <v>599</v>
          </cell>
          <cell r="F531" t="str">
            <v>Medion</v>
          </cell>
          <cell r="G531">
            <v>66</v>
          </cell>
        </row>
        <row r="532">
          <cell r="A532">
            <v>531</v>
          </cell>
          <cell r="B532">
            <v>10810</v>
          </cell>
          <cell r="C532">
            <v>3</v>
          </cell>
          <cell r="D532" t="str">
            <v xml:space="preserve"> Lenovo Ideacentre Y700 90DF003HNY </v>
          </cell>
          <cell r="E532">
            <v>1599</v>
          </cell>
          <cell r="F532" t="str">
            <v>Lenovo</v>
          </cell>
          <cell r="G532">
            <v>50</v>
          </cell>
        </row>
        <row r="533">
          <cell r="A533">
            <v>532</v>
          </cell>
          <cell r="B533">
            <v>7673</v>
          </cell>
          <cell r="C533">
            <v>3</v>
          </cell>
          <cell r="D533" t="str">
            <v xml:space="preserve"> HP Omen 870-145nd </v>
          </cell>
          <cell r="E533">
            <v>1999</v>
          </cell>
          <cell r="F533" t="str">
            <v>HP</v>
          </cell>
          <cell r="G533">
            <v>182</v>
          </cell>
        </row>
        <row r="534">
          <cell r="A534">
            <v>533</v>
          </cell>
          <cell r="B534">
            <v>6772</v>
          </cell>
          <cell r="C534">
            <v>3</v>
          </cell>
          <cell r="D534" t="str">
            <v xml:space="preserve"> HP Omen 870-130nd </v>
          </cell>
          <cell r="E534">
            <v>999</v>
          </cell>
          <cell r="F534" t="str">
            <v>HP</v>
          </cell>
          <cell r="G534">
            <v>219</v>
          </cell>
        </row>
        <row r="535">
          <cell r="A535">
            <v>534</v>
          </cell>
          <cell r="B535">
            <v>9894</v>
          </cell>
          <cell r="C535">
            <v>3</v>
          </cell>
          <cell r="D535" t="str">
            <v xml:space="preserve"> Asus ROGG20CB-NL027T </v>
          </cell>
          <cell r="E535">
            <v>1799</v>
          </cell>
          <cell r="F535" t="str">
            <v>Asus</v>
          </cell>
          <cell r="G535">
            <v>90</v>
          </cell>
        </row>
        <row r="536">
          <cell r="A536">
            <v>535</v>
          </cell>
          <cell r="B536">
            <v>9009</v>
          </cell>
          <cell r="C536">
            <v>3</v>
          </cell>
          <cell r="D536" t="str">
            <v xml:space="preserve"> Asus ROG GR8 II-T022Z </v>
          </cell>
          <cell r="E536">
            <v>1149</v>
          </cell>
          <cell r="F536" t="str">
            <v>Asus</v>
          </cell>
          <cell r="G536">
            <v>127</v>
          </cell>
        </row>
        <row r="537">
          <cell r="A537">
            <v>536</v>
          </cell>
          <cell r="B537">
            <v>6685</v>
          </cell>
          <cell r="C537">
            <v>3</v>
          </cell>
          <cell r="D537" t="str">
            <v xml:space="preserve"> Asus ROG GR8 II-T005Z </v>
          </cell>
          <cell r="E537">
            <v>1399</v>
          </cell>
          <cell r="F537" t="str">
            <v>Asus</v>
          </cell>
          <cell r="G537">
            <v>222</v>
          </cell>
        </row>
        <row r="538">
          <cell r="A538">
            <v>537</v>
          </cell>
          <cell r="B538">
            <v>11242</v>
          </cell>
          <cell r="C538">
            <v>3</v>
          </cell>
          <cell r="D538" t="str">
            <v xml:space="preserve"> Asus All-In-One ZN270IEGT-RA011T </v>
          </cell>
          <cell r="E538">
            <v>1499</v>
          </cell>
          <cell r="F538" t="str">
            <v>Asus</v>
          </cell>
          <cell r="G538">
            <v>32</v>
          </cell>
        </row>
        <row r="539">
          <cell r="A539">
            <v>538</v>
          </cell>
          <cell r="B539">
            <v>9300</v>
          </cell>
          <cell r="C539">
            <v>3</v>
          </cell>
          <cell r="D539" t="str">
            <v xml:space="preserve"> Asus All-In-One Z240ICGT-GJ234X </v>
          </cell>
          <cell r="E539">
            <v>1789</v>
          </cell>
          <cell r="F539" t="str">
            <v>Asus</v>
          </cell>
          <cell r="G539">
            <v>115</v>
          </cell>
        </row>
        <row r="540">
          <cell r="A540">
            <v>539</v>
          </cell>
          <cell r="B540">
            <v>10341</v>
          </cell>
          <cell r="C540">
            <v>3</v>
          </cell>
          <cell r="D540" t="str">
            <v xml:space="preserve"> Asus All-In-One Z240ICGT-GJ233X </v>
          </cell>
          <cell r="E540">
            <v>1499</v>
          </cell>
          <cell r="F540" t="str">
            <v>Asus</v>
          </cell>
          <cell r="G540">
            <v>70</v>
          </cell>
        </row>
        <row r="541">
          <cell r="A541">
            <v>540</v>
          </cell>
          <cell r="B541">
            <v>6080</v>
          </cell>
          <cell r="C541">
            <v>3</v>
          </cell>
          <cell r="D541" t="str">
            <v xml:space="preserve"> Apple iMac 27'' MK482N/A 3.3GHz 8GB - 512GB </v>
          </cell>
          <cell r="E541">
            <v>2869</v>
          </cell>
          <cell r="F541" t="str">
            <v>Apple</v>
          </cell>
          <cell r="G541">
            <v>247</v>
          </cell>
        </row>
        <row r="542">
          <cell r="A542">
            <v>541</v>
          </cell>
          <cell r="B542">
            <v>8129</v>
          </cell>
          <cell r="C542">
            <v>3</v>
          </cell>
          <cell r="D542" t="str">
            <v xml:space="preserve"> Apple iMac 27'' MK482N/A 3.3GHz 8GB - 3TB </v>
          </cell>
          <cell r="E542">
            <v>2749</v>
          </cell>
          <cell r="F542" t="str">
            <v>Apple</v>
          </cell>
          <cell r="G542">
            <v>162</v>
          </cell>
        </row>
        <row r="543">
          <cell r="A543">
            <v>542</v>
          </cell>
          <cell r="B543">
            <v>8681</v>
          </cell>
          <cell r="C543">
            <v>4</v>
          </cell>
          <cell r="D543" t="str">
            <v xml:space="preserve"> Samsung UE32J5200 </v>
          </cell>
          <cell r="E543">
            <v>299</v>
          </cell>
          <cell r="F543" t="str">
            <v>Samsung</v>
          </cell>
          <cell r="G543">
            <v>140</v>
          </cell>
        </row>
        <row r="544">
          <cell r="A544">
            <v>543</v>
          </cell>
          <cell r="B544">
            <v>6864</v>
          </cell>
          <cell r="C544">
            <v>4</v>
          </cell>
          <cell r="D544" t="str">
            <v xml:space="preserve"> Samsung UE40J6240 </v>
          </cell>
          <cell r="E544">
            <v>429</v>
          </cell>
          <cell r="F544" t="str">
            <v>Samsung</v>
          </cell>
          <cell r="G544">
            <v>215</v>
          </cell>
        </row>
        <row r="545">
          <cell r="A545">
            <v>544</v>
          </cell>
          <cell r="B545">
            <v>11057</v>
          </cell>
          <cell r="C545">
            <v>4</v>
          </cell>
          <cell r="D545" t="str">
            <v xml:space="preserve"> Philips 40PFK4101 </v>
          </cell>
          <cell r="E545">
            <v>339</v>
          </cell>
          <cell r="F545" t="str">
            <v>Philips</v>
          </cell>
          <cell r="G545">
            <v>40</v>
          </cell>
        </row>
        <row r="546">
          <cell r="A546">
            <v>545</v>
          </cell>
          <cell r="B546">
            <v>6025</v>
          </cell>
          <cell r="C546">
            <v>4</v>
          </cell>
          <cell r="D546" t="str">
            <v xml:space="preserve"> Samsung UE50J6240 </v>
          </cell>
          <cell r="E546">
            <v>544</v>
          </cell>
          <cell r="F546" t="str">
            <v>Samsung</v>
          </cell>
          <cell r="G546">
            <v>249</v>
          </cell>
        </row>
        <row r="547">
          <cell r="A547">
            <v>546</v>
          </cell>
          <cell r="B547">
            <v>11848</v>
          </cell>
          <cell r="C547">
            <v>4</v>
          </cell>
          <cell r="D547" t="str">
            <v xml:space="preserve"> Philips 32PFK4101 </v>
          </cell>
          <cell r="E547">
            <v>219</v>
          </cell>
          <cell r="F547" t="str">
            <v>Philips</v>
          </cell>
          <cell r="G547">
            <v>6</v>
          </cell>
        </row>
        <row r="548">
          <cell r="A548">
            <v>547</v>
          </cell>
          <cell r="B548">
            <v>7038</v>
          </cell>
          <cell r="C548">
            <v>4</v>
          </cell>
          <cell r="D548" t="str">
            <v xml:space="preserve"> Philips 43PUS6101 </v>
          </cell>
          <cell r="E548">
            <v>449</v>
          </cell>
          <cell r="F548" t="str">
            <v>Philips</v>
          </cell>
          <cell r="G548">
            <v>208</v>
          </cell>
        </row>
        <row r="549">
          <cell r="A549">
            <v>548</v>
          </cell>
          <cell r="B549">
            <v>8932</v>
          </cell>
          <cell r="C549">
            <v>4</v>
          </cell>
          <cell r="D549" t="str">
            <v xml:space="preserve"> Philips 32PFK5300 </v>
          </cell>
          <cell r="E549">
            <v>319</v>
          </cell>
          <cell r="F549" t="str">
            <v>Philips</v>
          </cell>
          <cell r="G549">
            <v>130</v>
          </cell>
        </row>
        <row r="550">
          <cell r="A550">
            <v>549</v>
          </cell>
          <cell r="B550">
            <v>9410</v>
          </cell>
          <cell r="C550">
            <v>4</v>
          </cell>
          <cell r="D550" t="str">
            <v xml:space="preserve"> Panasonic TX-40DSW404 </v>
          </cell>
          <cell r="E550">
            <v>369</v>
          </cell>
          <cell r="F550" t="str">
            <v>Panasonic</v>
          </cell>
          <cell r="G550">
            <v>110</v>
          </cell>
        </row>
        <row r="551">
          <cell r="A551">
            <v>550</v>
          </cell>
          <cell r="B551">
            <v>11785</v>
          </cell>
          <cell r="C551">
            <v>4</v>
          </cell>
          <cell r="D551" t="str">
            <v xml:space="preserve"> Samsung UE43KU6000 </v>
          </cell>
          <cell r="E551">
            <v>549</v>
          </cell>
          <cell r="F551" t="str">
            <v>Samsung</v>
          </cell>
          <cell r="G551">
            <v>9</v>
          </cell>
        </row>
        <row r="552">
          <cell r="A552">
            <v>551</v>
          </cell>
          <cell r="B552">
            <v>11243</v>
          </cell>
          <cell r="C552">
            <v>4</v>
          </cell>
          <cell r="D552" t="str">
            <v xml:space="preserve"> Samsung UE55J6240 </v>
          </cell>
          <cell r="E552">
            <v>649</v>
          </cell>
          <cell r="F552" t="str">
            <v>Samsung</v>
          </cell>
          <cell r="G552">
            <v>32</v>
          </cell>
        </row>
        <row r="553">
          <cell r="A553">
            <v>552</v>
          </cell>
          <cell r="B553">
            <v>10966</v>
          </cell>
          <cell r="C553">
            <v>4</v>
          </cell>
          <cell r="D553" t="str">
            <v xml:space="preserve"> Philips 49PUS6101 </v>
          </cell>
          <cell r="E553">
            <v>499</v>
          </cell>
          <cell r="F553" t="str">
            <v>Philips</v>
          </cell>
          <cell r="G553">
            <v>43</v>
          </cell>
        </row>
        <row r="554">
          <cell r="A554">
            <v>553</v>
          </cell>
          <cell r="B554">
            <v>11940</v>
          </cell>
          <cell r="C554">
            <v>4</v>
          </cell>
          <cell r="D554" t="str">
            <v xml:space="preserve"> Samsung LT32E310EW </v>
          </cell>
          <cell r="E554">
            <v>239</v>
          </cell>
          <cell r="F554" t="str">
            <v>Samsung</v>
          </cell>
          <cell r="G554">
            <v>2</v>
          </cell>
        </row>
        <row r="555">
          <cell r="A555">
            <v>554</v>
          </cell>
          <cell r="B555">
            <v>6481</v>
          </cell>
          <cell r="C555">
            <v>4</v>
          </cell>
          <cell r="D555" t="str">
            <v xml:space="preserve"> Samsung UE55KU6000 </v>
          </cell>
          <cell r="E555">
            <v>722</v>
          </cell>
          <cell r="F555" t="str">
            <v>Samsung</v>
          </cell>
          <cell r="G555">
            <v>230</v>
          </cell>
        </row>
        <row r="556">
          <cell r="A556">
            <v>555</v>
          </cell>
          <cell r="B556">
            <v>9079</v>
          </cell>
          <cell r="C556">
            <v>4</v>
          </cell>
          <cell r="D556" t="str">
            <v xml:space="preserve"> Samsung UE22H5600 </v>
          </cell>
          <cell r="E556">
            <v>219</v>
          </cell>
          <cell r="F556" t="str">
            <v>Samsung</v>
          </cell>
          <cell r="G556">
            <v>124</v>
          </cell>
        </row>
        <row r="557">
          <cell r="A557">
            <v>556</v>
          </cell>
          <cell r="B557">
            <v>6134</v>
          </cell>
          <cell r="C557">
            <v>4</v>
          </cell>
          <cell r="D557" t="str">
            <v xml:space="preserve"> LG 28MT41DF </v>
          </cell>
          <cell r="E557">
            <v>169</v>
          </cell>
          <cell r="F557" t="str">
            <v>LG</v>
          </cell>
          <cell r="G557">
            <v>245</v>
          </cell>
        </row>
        <row r="558">
          <cell r="A558">
            <v>557</v>
          </cell>
          <cell r="B558">
            <v>6739</v>
          </cell>
          <cell r="C558">
            <v>4</v>
          </cell>
          <cell r="D558" t="str">
            <v xml:space="preserve"> LG 49UH610V </v>
          </cell>
          <cell r="E558">
            <v>545</v>
          </cell>
          <cell r="F558" t="str">
            <v>LG</v>
          </cell>
          <cell r="G558">
            <v>220</v>
          </cell>
        </row>
        <row r="559">
          <cell r="A559">
            <v>558</v>
          </cell>
          <cell r="B559">
            <v>7697</v>
          </cell>
          <cell r="C559">
            <v>4</v>
          </cell>
          <cell r="D559" t="str">
            <v xml:space="preserve"> Toshiba 40L1533DG </v>
          </cell>
          <cell r="E559">
            <v>299</v>
          </cell>
          <cell r="F559" t="str">
            <v>Toshiba</v>
          </cell>
          <cell r="G559">
            <v>181</v>
          </cell>
        </row>
        <row r="560">
          <cell r="A560">
            <v>559</v>
          </cell>
          <cell r="B560">
            <v>7490</v>
          </cell>
          <cell r="C560">
            <v>4</v>
          </cell>
          <cell r="D560" t="str">
            <v xml:space="preserve"> Samsung UE50KU6000 </v>
          </cell>
          <cell r="E560">
            <v>649</v>
          </cell>
          <cell r="F560" t="str">
            <v>Samsung</v>
          </cell>
          <cell r="G560">
            <v>190</v>
          </cell>
        </row>
        <row r="561">
          <cell r="A561">
            <v>560</v>
          </cell>
          <cell r="B561">
            <v>7062</v>
          </cell>
          <cell r="C561">
            <v>4</v>
          </cell>
          <cell r="D561" t="str">
            <v xml:space="preserve"> Samsung UE75H6400 </v>
          </cell>
          <cell r="E561">
            <v>1777</v>
          </cell>
          <cell r="F561" t="str">
            <v>Samsung</v>
          </cell>
          <cell r="G561">
            <v>207</v>
          </cell>
        </row>
        <row r="562">
          <cell r="A562">
            <v>561</v>
          </cell>
          <cell r="B562">
            <v>8035</v>
          </cell>
          <cell r="C562">
            <v>4</v>
          </cell>
          <cell r="D562" t="str">
            <v xml:space="preserve"> Samsung UE22H5610 </v>
          </cell>
          <cell r="E562">
            <v>219</v>
          </cell>
          <cell r="F562" t="str">
            <v>Samsung</v>
          </cell>
          <cell r="G562">
            <v>166</v>
          </cell>
        </row>
        <row r="563">
          <cell r="A563">
            <v>562</v>
          </cell>
          <cell r="B563">
            <v>7222</v>
          </cell>
          <cell r="C563">
            <v>4</v>
          </cell>
          <cell r="D563" t="str">
            <v xml:space="preserve"> LG 43UH610V </v>
          </cell>
          <cell r="E563">
            <v>499</v>
          </cell>
          <cell r="F563" t="str">
            <v>LG</v>
          </cell>
          <cell r="G563">
            <v>201</v>
          </cell>
        </row>
        <row r="564">
          <cell r="A564">
            <v>563</v>
          </cell>
          <cell r="B564">
            <v>6331</v>
          </cell>
          <cell r="C564">
            <v>4</v>
          </cell>
          <cell r="D564" t="str">
            <v xml:space="preserve"> Samsung UE40J5100 </v>
          </cell>
          <cell r="E564">
            <v>379</v>
          </cell>
          <cell r="F564" t="str">
            <v>Samsung</v>
          </cell>
          <cell r="G564">
            <v>236</v>
          </cell>
        </row>
        <row r="565">
          <cell r="A565">
            <v>564</v>
          </cell>
          <cell r="B565">
            <v>9459</v>
          </cell>
          <cell r="C565">
            <v>4</v>
          </cell>
          <cell r="D565" t="str">
            <v xml:space="preserve"> LG 32LH530V </v>
          </cell>
          <cell r="E565">
            <v>240</v>
          </cell>
          <cell r="F565" t="str">
            <v>LG</v>
          </cell>
          <cell r="G565">
            <v>108</v>
          </cell>
        </row>
        <row r="566">
          <cell r="A566">
            <v>565</v>
          </cell>
          <cell r="B566">
            <v>11606</v>
          </cell>
          <cell r="C566">
            <v>4</v>
          </cell>
          <cell r="D566" t="str">
            <v xml:space="preserve"> Samsung UE40J5200 </v>
          </cell>
          <cell r="E566">
            <v>379</v>
          </cell>
          <cell r="F566" t="str">
            <v>Samsung</v>
          </cell>
          <cell r="G566">
            <v>16</v>
          </cell>
        </row>
        <row r="567">
          <cell r="A567">
            <v>566</v>
          </cell>
          <cell r="B567">
            <v>10847</v>
          </cell>
          <cell r="C567">
            <v>4</v>
          </cell>
          <cell r="D567" t="str">
            <v xml:space="preserve"> Philips 32PHK4101 </v>
          </cell>
          <cell r="E567">
            <v>229</v>
          </cell>
          <cell r="F567" t="str">
            <v>Philips</v>
          </cell>
          <cell r="G567">
            <v>48</v>
          </cell>
        </row>
        <row r="568">
          <cell r="A568">
            <v>567</v>
          </cell>
          <cell r="B568">
            <v>6527</v>
          </cell>
          <cell r="C568">
            <v>4</v>
          </cell>
          <cell r="D568" t="str">
            <v xml:space="preserve"> Philips 43PUS6201 - Ambilight </v>
          </cell>
          <cell r="E568">
            <v>469</v>
          </cell>
          <cell r="F568" t="str">
            <v>Philips</v>
          </cell>
          <cell r="G568">
            <v>228</v>
          </cell>
        </row>
        <row r="569">
          <cell r="A569">
            <v>568</v>
          </cell>
          <cell r="B569">
            <v>11270</v>
          </cell>
          <cell r="C569">
            <v>4</v>
          </cell>
          <cell r="D569" t="str">
            <v xml:space="preserve"> Samsung UE49K5600 </v>
          </cell>
          <cell r="E569">
            <v>589</v>
          </cell>
          <cell r="F569" t="str">
            <v>Samsung</v>
          </cell>
          <cell r="G569">
            <v>31</v>
          </cell>
        </row>
        <row r="570">
          <cell r="A570">
            <v>569</v>
          </cell>
          <cell r="B570">
            <v>9895</v>
          </cell>
          <cell r="C570">
            <v>4</v>
          </cell>
          <cell r="D570" t="str">
            <v xml:space="preserve"> Samsung UE32K5600 </v>
          </cell>
          <cell r="E570">
            <v>449</v>
          </cell>
          <cell r="F570" t="str">
            <v>Samsung</v>
          </cell>
          <cell r="G570">
            <v>90</v>
          </cell>
        </row>
        <row r="571">
          <cell r="A571">
            <v>570</v>
          </cell>
          <cell r="B571">
            <v>10400</v>
          </cell>
          <cell r="C571">
            <v>4</v>
          </cell>
          <cell r="D571" t="str">
            <v xml:space="preserve"> LG 32LH570U </v>
          </cell>
          <cell r="E571">
            <v>279</v>
          </cell>
          <cell r="F571" t="str">
            <v>LG</v>
          </cell>
          <cell r="G571">
            <v>68</v>
          </cell>
        </row>
        <row r="572">
          <cell r="A572">
            <v>571</v>
          </cell>
          <cell r="B572">
            <v>7473</v>
          </cell>
          <cell r="C572">
            <v>4</v>
          </cell>
          <cell r="D572" t="str">
            <v xml:space="preserve"> Philips 40PFS5501 </v>
          </cell>
          <cell r="E572">
            <v>409</v>
          </cell>
          <cell r="F572" t="str">
            <v>Philips</v>
          </cell>
          <cell r="G572">
            <v>191</v>
          </cell>
        </row>
        <row r="573">
          <cell r="A573">
            <v>572</v>
          </cell>
          <cell r="B573">
            <v>10315</v>
          </cell>
          <cell r="C573">
            <v>4</v>
          </cell>
          <cell r="D573" t="str">
            <v xml:space="preserve"> Samsung UE40K5600 </v>
          </cell>
          <cell r="E573">
            <v>499</v>
          </cell>
          <cell r="F573" t="str">
            <v>Samsung</v>
          </cell>
          <cell r="G573">
            <v>71</v>
          </cell>
        </row>
        <row r="574">
          <cell r="A574">
            <v>573</v>
          </cell>
          <cell r="B574">
            <v>7325</v>
          </cell>
          <cell r="C574">
            <v>4</v>
          </cell>
          <cell r="D574" t="str">
            <v xml:space="preserve"> Samsung UE32J5100 </v>
          </cell>
          <cell r="E574">
            <v>299</v>
          </cell>
          <cell r="F574" t="str">
            <v>Samsung</v>
          </cell>
          <cell r="G574">
            <v>197</v>
          </cell>
        </row>
        <row r="575">
          <cell r="A575">
            <v>574</v>
          </cell>
          <cell r="B575">
            <v>8083</v>
          </cell>
          <cell r="C575">
            <v>4</v>
          </cell>
          <cell r="D575" t="str">
            <v xml:space="preserve"> Samsung LT24E310EW </v>
          </cell>
          <cell r="E575">
            <v>179</v>
          </cell>
          <cell r="F575" t="str">
            <v>Samsung</v>
          </cell>
          <cell r="G575">
            <v>164</v>
          </cell>
        </row>
        <row r="576">
          <cell r="A576">
            <v>575</v>
          </cell>
          <cell r="B576">
            <v>7846</v>
          </cell>
          <cell r="C576">
            <v>4</v>
          </cell>
          <cell r="D576" t="str">
            <v xml:space="preserve"> Philips 55PUS6101 </v>
          </cell>
          <cell r="E576">
            <v>649</v>
          </cell>
          <cell r="F576" t="str">
            <v>Philips</v>
          </cell>
          <cell r="G576">
            <v>174</v>
          </cell>
        </row>
        <row r="577">
          <cell r="A577">
            <v>576</v>
          </cell>
          <cell r="B577">
            <v>9824</v>
          </cell>
          <cell r="C577">
            <v>4</v>
          </cell>
          <cell r="D577" t="str">
            <v xml:space="preserve"> Salora 32LED1500 </v>
          </cell>
          <cell r="E577">
            <v>199</v>
          </cell>
          <cell r="F577" t="str">
            <v>Salora</v>
          </cell>
          <cell r="G577">
            <v>93</v>
          </cell>
        </row>
        <row r="578">
          <cell r="A578">
            <v>577</v>
          </cell>
          <cell r="B578">
            <v>8015</v>
          </cell>
          <cell r="C578">
            <v>4</v>
          </cell>
          <cell r="D578" t="str">
            <v xml:space="preserve"> Samsung UE58J5200 </v>
          </cell>
          <cell r="E578">
            <v>629</v>
          </cell>
          <cell r="F578" t="str">
            <v>Samsung</v>
          </cell>
          <cell r="G578">
            <v>167</v>
          </cell>
        </row>
        <row r="579">
          <cell r="A579">
            <v>578</v>
          </cell>
          <cell r="B579">
            <v>10546</v>
          </cell>
          <cell r="C579">
            <v>4</v>
          </cell>
          <cell r="D579" t="str">
            <v xml:space="preserve"> Philips 65PUS6121 </v>
          </cell>
          <cell r="E579">
            <v>1079</v>
          </cell>
          <cell r="F579" t="str">
            <v>Philips</v>
          </cell>
          <cell r="G579">
            <v>62</v>
          </cell>
        </row>
        <row r="580">
          <cell r="A580">
            <v>579</v>
          </cell>
          <cell r="B580">
            <v>8596</v>
          </cell>
          <cell r="C580">
            <v>4</v>
          </cell>
          <cell r="D580" t="str">
            <v xml:space="preserve"> Samsung UE48J5200 </v>
          </cell>
          <cell r="E580">
            <v>449</v>
          </cell>
          <cell r="F580" t="str">
            <v>Samsung</v>
          </cell>
          <cell r="G580">
            <v>143</v>
          </cell>
        </row>
        <row r="581">
          <cell r="A581">
            <v>580</v>
          </cell>
          <cell r="B581">
            <v>9583</v>
          </cell>
          <cell r="C581">
            <v>4</v>
          </cell>
          <cell r="D581" t="str">
            <v xml:space="preserve"> LG 43LH604V </v>
          </cell>
          <cell r="E581">
            <v>419</v>
          </cell>
          <cell r="F581" t="str">
            <v>LG</v>
          </cell>
          <cell r="G581">
            <v>102</v>
          </cell>
        </row>
        <row r="582">
          <cell r="A582">
            <v>581</v>
          </cell>
          <cell r="B582">
            <v>6276</v>
          </cell>
          <cell r="C582">
            <v>4</v>
          </cell>
          <cell r="D582" t="str">
            <v xml:space="preserve"> Sony KDL-40WD650 </v>
          </cell>
          <cell r="E582">
            <v>419</v>
          </cell>
          <cell r="F582" t="str">
            <v>Sony</v>
          </cell>
          <cell r="G582">
            <v>238</v>
          </cell>
        </row>
        <row r="583">
          <cell r="A583">
            <v>582</v>
          </cell>
          <cell r="B583">
            <v>8016</v>
          </cell>
          <cell r="C583">
            <v>4</v>
          </cell>
          <cell r="D583" t="str">
            <v xml:space="preserve"> Samsung UE32J4500 </v>
          </cell>
          <cell r="E583">
            <v>279</v>
          </cell>
          <cell r="F583" t="str">
            <v>Samsung</v>
          </cell>
          <cell r="G583">
            <v>167</v>
          </cell>
        </row>
        <row r="584">
          <cell r="A584">
            <v>583</v>
          </cell>
          <cell r="B584">
            <v>9124</v>
          </cell>
          <cell r="C584">
            <v>4</v>
          </cell>
          <cell r="D584" t="str">
            <v xml:space="preserve"> Philips 24PFS5231 </v>
          </cell>
          <cell r="E584">
            <v>249</v>
          </cell>
          <cell r="F584" t="str">
            <v>Philips</v>
          </cell>
          <cell r="G584">
            <v>122</v>
          </cell>
        </row>
        <row r="585">
          <cell r="A585">
            <v>584</v>
          </cell>
          <cell r="B585">
            <v>10136</v>
          </cell>
          <cell r="C585">
            <v>4</v>
          </cell>
          <cell r="D585" t="str">
            <v xml:space="preserve"> Samsung UE32K4100 </v>
          </cell>
          <cell r="E585">
            <v>229</v>
          </cell>
          <cell r="F585" t="str">
            <v>Samsung</v>
          </cell>
          <cell r="G585">
            <v>79</v>
          </cell>
        </row>
        <row r="586">
          <cell r="A586">
            <v>585</v>
          </cell>
          <cell r="B586">
            <v>9913</v>
          </cell>
          <cell r="C586">
            <v>4</v>
          </cell>
          <cell r="D586" t="str">
            <v xml:space="preserve"> Salora 43LED9132CS </v>
          </cell>
          <cell r="E586">
            <v>329</v>
          </cell>
          <cell r="F586" t="str">
            <v>Salora</v>
          </cell>
          <cell r="G586">
            <v>89</v>
          </cell>
        </row>
        <row r="587">
          <cell r="A587">
            <v>586</v>
          </cell>
          <cell r="B587">
            <v>10089</v>
          </cell>
          <cell r="C587">
            <v>4</v>
          </cell>
          <cell r="D587" t="str">
            <v xml:space="preserve"> LG 43LH570V </v>
          </cell>
          <cell r="E587">
            <v>399</v>
          </cell>
          <cell r="F587" t="str">
            <v>LG</v>
          </cell>
          <cell r="G587">
            <v>81</v>
          </cell>
        </row>
        <row r="588">
          <cell r="A588">
            <v>587</v>
          </cell>
          <cell r="B588">
            <v>9101</v>
          </cell>
          <cell r="C588">
            <v>4</v>
          </cell>
          <cell r="D588" t="str">
            <v xml:space="preserve"> Samsung UE55KS7000 </v>
          </cell>
          <cell r="E588">
            <v>1499</v>
          </cell>
          <cell r="F588" t="str">
            <v>Samsung</v>
          </cell>
          <cell r="G588">
            <v>123</v>
          </cell>
        </row>
        <row r="589">
          <cell r="A589">
            <v>588</v>
          </cell>
          <cell r="B589">
            <v>10316</v>
          </cell>
          <cell r="C589">
            <v>4</v>
          </cell>
          <cell r="D589" t="str">
            <v xml:space="preserve"> Salora 24LED1500 </v>
          </cell>
          <cell r="E589">
            <v>149</v>
          </cell>
          <cell r="F589" t="str">
            <v>Salora</v>
          </cell>
          <cell r="G589">
            <v>71</v>
          </cell>
        </row>
        <row r="590">
          <cell r="A590">
            <v>589</v>
          </cell>
          <cell r="B590">
            <v>7346</v>
          </cell>
          <cell r="C590">
            <v>4</v>
          </cell>
          <cell r="D590" t="str">
            <v xml:space="preserve"> LG 60UH615V </v>
          </cell>
          <cell r="E590">
            <v>959</v>
          </cell>
          <cell r="F590" t="str">
            <v>LG</v>
          </cell>
          <cell r="G590">
            <v>196</v>
          </cell>
        </row>
        <row r="591">
          <cell r="A591">
            <v>590</v>
          </cell>
          <cell r="B591">
            <v>8807</v>
          </cell>
          <cell r="C591">
            <v>4</v>
          </cell>
          <cell r="D591" t="str">
            <v xml:space="preserve"> LG 32LH510B </v>
          </cell>
          <cell r="E591">
            <v>215</v>
          </cell>
          <cell r="F591" t="str">
            <v>LG</v>
          </cell>
          <cell r="G591">
            <v>135</v>
          </cell>
        </row>
        <row r="592">
          <cell r="A592">
            <v>591</v>
          </cell>
          <cell r="B592">
            <v>8494</v>
          </cell>
          <cell r="C592">
            <v>4</v>
          </cell>
          <cell r="D592" t="str">
            <v xml:space="preserve"> Samsung LT28E310EW </v>
          </cell>
          <cell r="E592">
            <v>179</v>
          </cell>
          <cell r="F592" t="str">
            <v>Samsung</v>
          </cell>
          <cell r="G592">
            <v>147</v>
          </cell>
        </row>
        <row r="593">
          <cell r="A593">
            <v>592</v>
          </cell>
          <cell r="B593">
            <v>10967</v>
          </cell>
          <cell r="C593">
            <v>4</v>
          </cell>
          <cell r="D593" t="str">
            <v xml:space="preserve"> Salora 24LED9105CD </v>
          </cell>
          <cell r="E593">
            <v>179</v>
          </cell>
          <cell r="F593" t="str">
            <v>Salora</v>
          </cell>
          <cell r="G593">
            <v>43</v>
          </cell>
        </row>
        <row r="594">
          <cell r="A594">
            <v>593</v>
          </cell>
          <cell r="B594">
            <v>6303</v>
          </cell>
          <cell r="C594">
            <v>4</v>
          </cell>
          <cell r="D594" t="str">
            <v xml:space="preserve"> Samsung UE65KU6000 </v>
          </cell>
          <cell r="E594">
            <v>1299</v>
          </cell>
          <cell r="F594" t="str">
            <v>Samsung</v>
          </cell>
          <cell r="G594">
            <v>237</v>
          </cell>
        </row>
        <row r="595">
          <cell r="A595">
            <v>594</v>
          </cell>
          <cell r="B595">
            <v>10726</v>
          </cell>
          <cell r="C595">
            <v>4</v>
          </cell>
          <cell r="D595" t="str">
            <v xml:space="preserve"> Salora 24LED9112CSW </v>
          </cell>
          <cell r="E595">
            <v>179</v>
          </cell>
          <cell r="F595" t="str">
            <v>Salora</v>
          </cell>
          <cell r="G595">
            <v>54</v>
          </cell>
        </row>
        <row r="596">
          <cell r="A596">
            <v>595</v>
          </cell>
          <cell r="B596">
            <v>11109</v>
          </cell>
          <cell r="C596">
            <v>4</v>
          </cell>
          <cell r="D596" t="str">
            <v xml:space="preserve"> Samsung UE28J4100 </v>
          </cell>
          <cell r="E596">
            <v>249</v>
          </cell>
          <cell r="F596" t="str">
            <v>Samsung</v>
          </cell>
          <cell r="G596">
            <v>38</v>
          </cell>
        </row>
        <row r="597">
          <cell r="A597">
            <v>596</v>
          </cell>
          <cell r="B597">
            <v>9359</v>
          </cell>
          <cell r="C597">
            <v>4</v>
          </cell>
          <cell r="D597" t="str">
            <v xml:space="preserve"> Philips 43PUS6401 - Ambilight </v>
          </cell>
          <cell r="E597">
            <v>649</v>
          </cell>
          <cell r="F597" t="str">
            <v>Philips</v>
          </cell>
          <cell r="G597">
            <v>112</v>
          </cell>
        </row>
        <row r="598">
          <cell r="A598">
            <v>597</v>
          </cell>
          <cell r="B598">
            <v>6482</v>
          </cell>
          <cell r="C598">
            <v>4</v>
          </cell>
          <cell r="D598" t="str">
            <v xml:space="preserve"> LG 43UH650V </v>
          </cell>
          <cell r="E598">
            <v>529</v>
          </cell>
          <cell r="F598" t="str">
            <v>LG</v>
          </cell>
          <cell r="G598">
            <v>230</v>
          </cell>
        </row>
        <row r="599">
          <cell r="A599">
            <v>598</v>
          </cell>
          <cell r="B599">
            <v>6135</v>
          </cell>
          <cell r="C599">
            <v>4</v>
          </cell>
          <cell r="D599" t="str">
            <v xml:space="preserve"> Samsung UE40KU6400 </v>
          </cell>
          <cell r="E599">
            <v>611</v>
          </cell>
          <cell r="F599" t="str">
            <v>Samsung</v>
          </cell>
          <cell r="G599">
            <v>245</v>
          </cell>
        </row>
        <row r="600">
          <cell r="A600">
            <v>599</v>
          </cell>
          <cell r="B600">
            <v>8544</v>
          </cell>
          <cell r="C600">
            <v>4</v>
          </cell>
          <cell r="D600" t="str">
            <v xml:space="preserve"> Philips 49PUK7100 - Ambilight </v>
          </cell>
          <cell r="E600">
            <v>699</v>
          </cell>
          <cell r="F600" t="str">
            <v>Philips</v>
          </cell>
          <cell r="G600">
            <v>145</v>
          </cell>
        </row>
        <row r="601">
          <cell r="A601">
            <v>600</v>
          </cell>
          <cell r="B601">
            <v>11110</v>
          </cell>
          <cell r="C601">
            <v>4</v>
          </cell>
          <cell r="D601" t="str">
            <v xml:space="preserve"> Finlux FLD2222 </v>
          </cell>
          <cell r="E601">
            <v>179</v>
          </cell>
          <cell r="F601" t="str">
            <v>Finlux</v>
          </cell>
          <cell r="G601">
            <v>38</v>
          </cell>
        </row>
        <row r="602">
          <cell r="A602">
            <v>601</v>
          </cell>
          <cell r="B602">
            <v>7130</v>
          </cell>
          <cell r="C602">
            <v>4</v>
          </cell>
          <cell r="D602" t="str">
            <v xml:space="preserve"> Sony KDL-43WD750 </v>
          </cell>
          <cell r="E602">
            <v>477</v>
          </cell>
          <cell r="F602" t="str">
            <v>Sony</v>
          </cell>
          <cell r="G602">
            <v>204</v>
          </cell>
        </row>
        <row r="603">
          <cell r="A603">
            <v>602</v>
          </cell>
          <cell r="B603">
            <v>8317</v>
          </cell>
          <cell r="C603">
            <v>4</v>
          </cell>
          <cell r="D603" t="str">
            <v xml:space="preserve"> Samsung UE40K5510 </v>
          </cell>
          <cell r="E603">
            <v>499</v>
          </cell>
          <cell r="F603" t="str">
            <v>Samsung</v>
          </cell>
          <cell r="G603">
            <v>154</v>
          </cell>
        </row>
        <row r="604">
          <cell r="A604">
            <v>603</v>
          </cell>
          <cell r="B604">
            <v>6483</v>
          </cell>
          <cell r="C604">
            <v>4</v>
          </cell>
          <cell r="D604" t="str">
            <v xml:space="preserve"> Samsung UE49K6300 </v>
          </cell>
          <cell r="E604">
            <v>649</v>
          </cell>
          <cell r="F604" t="str">
            <v>Samsung</v>
          </cell>
          <cell r="G604">
            <v>230</v>
          </cell>
        </row>
        <row r="605">
          <cell r="A605">
            <v>604</v>
          </cell>
          <cell r="B605">
            <v>9944</v>
          </cell>
          <cell r="C605">
            <v>4</v>
          </cell>
          <cell r="D605" t="str">
            <v xml:space="preserve"> Salora 42LED1500 </v>
          </cell>
          <cell r="E605">
            <v>299</v>
          </cell>
          <cell r="F605" t="str">
            <v>Salora</v>
          </cell>
          <cell r="G605">
            <v>88</v>
          </cell>
        </row>
        <row r="606">
          <cell r="A606">
            <v>605</v>
          </cell>
          <cell r="B606">
            <v>6703</v>
          </cell>
          <cell r="C606">
            <v>4</v>
          </cell>
          <cell r="D606" t="str">
            <v xml:space="preserve"> Sony KDL-32WD750 </v>
          </cell>
          <cell r="E606">
            <v>399</v>
          </cell>
          <cell r="F606" t="str">
            <v>Sony</v>
          </cell>
          <cell r="G606">
            <v>221</v>
          </cell>
        </row>
        <row r="607">
          <cell r="A607">
            <v>606</v>
          </cell>
          <cell r="B607">
            <v>8983</v>
          </cell>
          <cell r="C607">
            <v>4</v>
          </cell>
          <cell r="D607" t="str">
            <v xml:space="preserve"> Samsung UE49KU6400 </v>
          </cell>
          <cell r="E607">
            <v>899</v>
          </cell>
          <cell r="F607" t="str">
            <v>Samsung</v>
          </cell>
          <cell r="G607">
            <v>128</v>
          </cell>
        </row>
        <row r="608">
          <cell r="A608">
            <v>607</v>
          </cell>
          <cell r="B608">
            <v>8130</v>
          </cell>
          <cell r="C608">
            <v>4</v>
          </cell>
          <cell r="D608" t="str">
            <v xml:space="preserve"> Sony KDL-55W809C </v>
          </cell>
          <cell r="E608">
            <v>829</v>
          </cell>
          <cell r="F608" t="str">
            <v>Sony</v>
          </cell>
          <cell r="G608">
            <v>162</v>
          </cell>
        </row>
        <row r="609">
          <cell r="A609">
            <v>608</v>
          </cell>
          <cell r="B609">
            <v>11271</v>
          </cell>
          <cell r="C609">
            <v>4</v>
          </cell>
          <cell r="D609" t="str">
            <v xml:space="preserve"> Samsung UE49KS7000 </v>
          </cell>
          <cell r="E609">
            <v>1299</v>
          </cell>
          <cell r="F609" t="str">
            <v>Samsung</v>
          </cell>
          <cell r="G609">
            <v>31</v>
          </cell>
        </row>
        <row r="610">
          <cell r="A610">
            <v>609</v>
          </cell>
          <cell r="B610">
            <v>8241</v>
          </cell>
          <cell r="C610">
            <v>4</v>
          </cell>
          <cell r="D610" t="str">
            <v xml:space="preserve"> Salora 49LED9132CS </v>
          </cell>
          <cell r="E610">
            <v>399</v>
          </cell>
          <cell r="F610" t="str">
            <v>Salora</v>
          </cell>
          <cell r="G610">
            <v>157</v>
          </cell>
        </row>
        <row r="611">
          <cell r="A611">
            <v>610</v>
          </cell>
          <cell r="B611">
            <v>6627</v>
          </cell>
          <cell r="C611">
            <v>4</v>
          </cell>
          <cell r="D611" t="str">
            <v xml:space="preserve"> Philips 49PFS5301 </v>
          </cell>
          <cell r="E611">
            <v>499</v>
          </cell>
          <cell r="F611" t="str">
            <v>Philips</v>
          </cell>
          <cell r="G611">
            <v>224</v>
          </cell>
        </row>
        <row r="612">
          <cell r="A612">
            <v>611</v>
          </cell>
          <cell r="B612">
            <v>8622</v>
          </cell>
          <cell r="C612">
            <v>4</v>
          </cell>
          <cell r="D612" t="str">
            <v xml:space="preserve"> Panasonic TX-40DX600E </v>
          </cell>
          <cell r="E612">
            <v>489</v>
          </cell>
          <cell r="F612" t="str">
            <v>Panasonic</v>
          </cell>
          <cell r="G612">
            <v>142</v>
          </cell>
        </row>
        <row r="613">
          <cell r="A613">
            <v>612</v>
          </cell>
          <cell r="B613">
            <v>11919</v>
          </cell>
          <cell r="C613">
            <v>4</v>
          </cell>
          <cell r="D613" t="str">
            <v xml:space="preserve"> Samsung UE19H4000 </v>
          </cell>
          <cell r="E613">
            <v>179</v>
          </cell>
          <cell r="F613" t="str">
            <v>Samsung</v>
          </cell>
          <cell r="G613">
            <v>3</v>
          </cell>
        </row>
        <row r="614">
          <cell r="A614">
            <v>613</v>
          </cell>
          <cell r="B614">
            <v>11620</v>
          </cell>
          <cell r="C614">
            <v>4</v>
          </cell>
          <cell r="D614" t="str">
            <v xml:space="preserve"> Samsung UE70KU6000 </v>
          </cell>
          <cell r="E614">
            <v>1799</v>
          </cell>
          <cell r="F614" t="str">
            <v>Samsung</v>
          </cell>
          <cell r="G614">
            <v>15</v>
          </cell>
        </row>
        <row r="615">
          <cell r="A615">
            <v>614</v>
          </cell>
          <cell r="B615">
            <v>8063</v>
          </cell>
          <cell r="C615">
            <v>4</v>
          </cell>
          <cell r="D615" t="str">
            <v xml:space="preserve"> Samsung UE49KS8000 </v>
          </cell>
          <cell r="E615">
            <v>1599</v>
          </cell>
          <cell r="F615" t="str">
            <v>Samsung</v>
          </cell>
          <cell r="G615">
            <v>165</v>
          </cell>
        </row>
        <row r="616">
          <cell r="A616">
            <v>615</v>
          </cell>
          <cell r="B616">
            <v>8017</v>
          </cell>
          <cell r="C616">
            <v>4</v>
          </cell>
          <cell r="D616" t="str">
            <v xml:space="preserve"> Finlux FLD2422 </v>
          </cell>
          <cell r="E616">
            <v>179</v>
          </cell>
          <cell r="F616" t="str">
            <v>Finlux</v>
          </cell>
          <cell r="G616">
            <v>167</v>
          </cell>
        </row>
        <row r="617">
          <cell r="A617">
            <v>616</v>
          </cell>
          <cell r="B617">
            <v>6277</v>
          </cell>
          <cell r="C617">
            <v>4</v>
          </cell>
          <cell r="D617" t="str">
            <v xml:space="preserve"> Philips 49PUS6501 - Ambilight </v>
          </cell>
          <cell r="E617">
            <v>789</v>
          </cell>
          <cell r="F617" t="str">
            <v>Philips</v>
          </cell>
          <cell r="G617">
            <v>238</v>
          </cell>
        </row>
        <row r="618">
          <cell r="A618">
            <v>617</v>
          </cell>
          <cell r="B618">
            <v>11244</v>
          </cell>
          <cell r="C618">
            <v>4</v>
          </cell>
          <cell r="D618" t="str">
            <v xml:space="preserve"> Sony KDL-40RD450 </v>
          </cell>
          <cell r="E618">
            <v>379</v>
          </cell>
          <cell r="F618" t="str">
            <v>Sony</v>
          </cell>
          <cell r="G618">
            <v>32</v>
          </cell>
        </row>
        <row r="619">
          <cell r="A619">
            <v>618</v>
          </cell>
          <cell r="B619">
            <v>6704</v>
          </cell>
          <cell r="C619">
            <v>4</v>
          </cell>
          <cell r="D619" t="str">
            <v xml:space="preserve"> Philips 49PUS6401 - Ambilight </v>
          </cell>
          <cell r="E619">
            <v>689</v>
          </cell>
          <cell r="F619" t="str">
            <v>Philips</v>
          </cell>
          <cell r="G619">
            <v>221</v>
          </cell>
        </row>
        <row r="620">
          <cell r="A620">
            <v>619</v>
          </cell>
          <cell r="B620">
            <v>6106</v>
          </cell>
          <cell r="C620">
            <v>4</v>
          </cell>
          <cell r="D620" t="str">
            <v xml:space="preserve"> LG 49UH850V </v>
          </cell>
          <cell r="E620">
            <v>1169</v>
          </cell>
          <cell r="F620" t="str">
            <v>LG</v>
          </cell>
          <cell r="G620">
            <v>246</v>
          </cell>
        </row>
        <row r="621">
          <cell r="A621">
            <v>620</v>
          </cell>
          <cell r="B621">
            <v>11920</v>
          </cell>
          <cell r="C621">
            <v>4</v>
          </cell>
          <cell r="D621" t="str">
            <v xml:space="preserve"> Philips 32PFS6401 - Ambilight </v>
          </cell>
          <cell r="E621">
            <v>399</v>
          </cell>
          <cell r="F621" t="str">
            <v>Philips</v>
          </cell>
          <cell r="G621">
            <v>3</v>
          </cell>
        </row>
        <row r="622">
          <cell r="A622">
            <v>621</v>
          </cell>
          <cell r="B622">
            <v>9543</v>
          </cell>
          <cell r="C622">
            <v>4</v>
          </cell>
          <cell r="D622" t="str">
            <v xml:space="preserve"> Salora 22LED9112CSW </v>
          </cell>
          <cell r="E622">
            <v>169</v>
          </cell>
          <cell r="F622" t="str">
            <v>Salora</v>
          </cell>
          <cell r="G622">
            <v>104</v>
          </cell>
        </row>
        <row r="623">
          <cell r="A623">
            <v>622</v>
          </cell>
          <cell r="B623">
            <v>10897</v>
          </cell>
          <cell r="C623">
            <v>4</v>
          </cell>
          <cell r="D623" t="str">
            <v xml:space="preserve"> Samsung UE49K5500 </v>
          </cell>
          <cell r="E623">
            <v>599</v>
          </cell>
          <cell r="F623" t="str">
            <v>Samsung</v>
          </cell>
          <cell r="G623">
            <v>46</v>
          </cell>
        </row>
        <row r="624">
          <cell r="A624">
            <v>623</v>
          </cell>
          <cell r="B624">
            <v>6817</v>
          </cell>
          <cell r="C624">
            <v>4</v>
          </cell>
          <cell r="D624" t="str">
            <v xml:space="preserve"> Samsung UE43KS7500 </v>
          </cell>
          <cell r="E624">
            <v>1199</v>
          </cell>
          <cell r="F624" t="str">
            <v>Samsung</v>
          </cell>
          <cell r="G624">
            <v>217</v>
          </cell>
        </row>
        <row r="625">
          <cell r="A625">
            <v>624</v>
          </cell>
          <cell r="B625">
            <v>8756</v>
          </cell>
          <cell r="C625">
            <v>4</v>
          </cell>
          <cell r="D625" t="str">
            <v xml:space="preserve"> LG 28LF491U </v>
          </cell>
          <cell r="E625">
            <v>359</v>
          </cell>
          <cell r="F625" t="str">
            <v>LG</v>
          </cell>
          <cell r="G625">
            <v>137</v>
          </cell>
        </row>
        <row r="626">
          <cell r="A626">
            <v>625</v>
          </cell>
          <cell r="B626">
            <v>7131</v>
          </cell>
          <cell r="C626">
            <v>4</v>
          </cell>
          <cell r="D626" t="str">
            <v xml:space="preserve"> Sony KD-43XD8005 </v>
          </cell>
          <cell r="E626">
            <v>759</v>
          </cell>
          <cell r="F626" t="str">
            <v>Sony</v>
          </cell>
          <cell r="G626">
            <v>204</v>
          </cell>
        </row>
        <row r="627">
          <cell r="A627">
            <v>626</v>
          </cell>
          <cell r="B627">
            <v>10111</v>
          </cell>
          <cell r="C627">
            <v>4</v>
          </cell>
          <cell r="D627" t="str">
            <v xml:space="preserve"> Samsung UE40K6300 </v>
          </cell>
          <cell r="E627">
            <v>549</v>
          </cell>
          <cell r="F627" t="str">
            <v>Samsung</v>
          </cell>
          <cell r="G627">
            <v>80</v>
          </cell>
        </row>
        <row r="628">
          <cell r="A628">
            <v>627</v>
          </cell>
          <cell r="B628">
            <v>11453</v>
          </cell>
          <cell r="C628">
            <v>4</v>
          </cell>
          <cell r="D628" t="str">
            <v xml:space="preserve"> LG 65EF950V - OLED </v>
          </cell>
          <cell r="E628">
            <v>2995</v>
          </cell>
          <cell r="F628" t="str">
            <v>LG</v>
          </cell>
          <cell r="G628">
            <v>23</v>
          </cell>
        </row>
        <row r="629">
          <cell r="A629">
            <v>628</v>
          </cell>
          <cell r="B629">
            <v>10636</v>
          </cell>
          <cell r="C629">
            <v>4</v>
          </cell>
          <cell r="D629" t="str">
            <v xml:space="preserve"> Sony KDL-32WD600 </v>
          </cell>
          <cell r="E629">
            <v>324</v>
          </cell>
          <cell r="F629" t="str">
            <v>Sony</v>
          </cell>
          <cell r="G629">
            <v>58</v>
          </cell>
        </row>
        <row r="630">
          <cell r="A630">
            <v>629</v>
          </cell>
          <cell r="B630">
            <v>10939</v>
          </cell>
          <cell r="C630">
            <v>4</v>
          </cell>
          <cell r="D630" t="str">
            <v xml:space="preserve"> Sony KD-43X8309C </v>
          </cell>
          <cell r="E630">
            <v>799</v>
          </cell>
          <cell r="F630" t="str">
            <v>Sony</v>
          </cell>
          <cell r="G630">
            <v>44</v>
          </cell>
        </row>
        <row r="631">
          <cell r="A631">
            <v>630</v>
          </cell>
          <cell r="B631">
            <v>7960</v>
          </cell>
          <cell r="C631">
            <v>4</v>
          </cell>
          <cell r="D631" t="str">
            <v xml:space="preserve"> Philips 55PUS6201 - Ambilight </v>
          </cell>
          <cell r="E631">
            <v>759</v>
          </cell>
          <cell r="F631" t="str">
            <v>Philips</v>
          </cell>
          <cell r="G631">
            <v>169</v>
          </cell>
        </row>
        <row r="632">
          <cell r="A632">
            <v>631</v>
          </cell>
          <cell r="B632">
            <v>9688</v>
          </cell>
          <cell r="C632">
            <v>4</v>
          </cell>
          <cell r="D632" t="str">
            <v xml:space="preserve"> Sony KDL-49WD750 </v>
          </cell>
          <cell r="E632">
            <v>577</v>
          </cell>
          <cell r="F632" t="str">
            <v>Sony</v>
          </cell>
          <cell r="G632">
            <v>98</v>
          </cell>
        </row>
        <row r="633">
          <cell r="A633">
            <v>632</v>
          </cell>
          <cell r="B633">
            <v>8434</v>
          </cell>
          <cell r="C633">
            <v>4</v>
          </cell>
          <cell r="D633" t="str">
            <v xml:space="preserve"> Samsung UE55KU6400 </v>
          </cell>
          <cell r="E633">
            <v>1099</v>
          </cell>
          <cell r="F633" t="str">
            <v>Samsung</v>
          </cell>
          <cell r="G633">
            <v>150</v>
          </cell>
        </row>
        <row r="634">
          <cell r="A634">
            <v>633</v>
          </cell>
          <cell r="B634">
            <v>9655</v>
          </cell>
          <cell r="C634">
            <v>4</v>
          </cell>
          <cell r="D634" t="str">
            <v xml:space="preserve"> Sony KDL-32RD430 </v>
          </cell>
          <cell r="E634">
            <v>269</v>
          </cell>
          <cell r="F634" t="str">
            <v>Sony</v>
          </cell>
          <cell r="G634">
            <v>99</v>
          </cell>
        </row>
        <row r="635">
          <cell r="A635">
            <v>634</v>
          </cell>
          <cell r="B635">
            <v>10463</v>
          </cell>
          <cell r="C635">
            <v>4</v>
          </cell>
          <cell r="D635" t="str">
            <v xml:space="preserve"> Salora 32LED9102CS </v>
          </cell>
          <cell r="E635">
            <v>239</v>
          </cell>
          <cell r="F635" t="str">
            <v>Salora</v>
          </cell>
          <cell r="G635">
            <v>65</v>
          </cell>
        </row>
        <row r="636">
          <cell r="A636">
            <v>635</v>
          </cell>
          <cell r="B636">
            <v>11405</v>
          </cell>
          <cell r="C636">
            <v>4</v>
          </cell>
          <cell r="D636" t="str">
            <v xml:space="preserve"> LG 55UH850V </v>
          </cell>
          <cell r="E636">
            <v>1479</v>
          </cell>
          <cell r="F636" t="str">
            <v>LG</v>
          </cell>
          <cell r="G636">
            <v>25</v>
          </cell>
        </row>
        <row r="637">
          <cell r="A637">
            <v>636</v>
          </cell>
          <cell r="B637">
            <v>9914</v>
          </cell>
          <cell r="C637">
            <v>4</v>
          </cell>
          <cell r="D637" t="str">
            <v xml:space="preserve"> Salora 32LED9112CSW </v>
          </cell>
          <cell r="E637">
            <v>236</v>
          </cell>
          <cell r="F637" t="str">
            <v>Salora</v>
          </cell>
          <cell r="G637">
            <v>89</v>
          </cell>
        </row>
        <row r="638">
          <cell r="A638">
            <v>637</v>
          </cell>
          <cell r="B638">
            <v>6153</v>
          </cell>
          <cell r="C638">
            <v>4</v>
          </cell>
          <cell r="D638" t="str">
            <v xml:space="preserve"> Finlux FL2222 </v>
          </cell>
          <cell r="E638">
            <v>149</v>
          </cell>
          <cell r="F638" t="str">
            <v>Finlux</v>
          </cell>
          <cell r="G638">
            <v>244</v>
          </cell>
        </row>
        <row r="639">
          <cell r="A639">
            <v>638</v>
          </cell>
          <cell r="B639">
            <v>8036</v>
          </cell>
          <cell r="C639">
            <v>4</v>
          </cell>
          <cell r="D639" t="str">
            <v xml:space="preserve"> Samsung UE55K6300 </v>
          </cell>
          <cell r="E639">
            <v>799</v>
          </cell>
          <cell r="F639" t="str">
            <v>Samsung</v>
          </cell>
          <cell r="G639">
            <v>166</v>
          </cell>
        </row>
        <row r="640">
          <cell r="A640">
            <v>639</v>
          </cell>
          <cell r="B640">
            <v>11826</v>
          </cell>
          <cell r="C640">
            <v>4</v>
          </cell>
          <cell r="D640" t="str">
            <v xml:space="preserve"> Samsung UE43KU6500 </v>
          </cell>
          <cell r="E640">
            <v>649</v>
          </cell>
          <cell r="F640" t="str">
            <v>Samsung</v>
          </cell>
          <cell r="G640">
            <v>7</v>
          </cell>
        </row>
        <row r="641">
          <cell r="A641">
            <v>640</v>
          </cell>
          <cell r="B641">
            <v>8906</v>
          </cell>
          <cell r="C641">
            <v>4</v>
          </cell>
          <cell r="D641" t="str">
            <v xml:space="preserve"> Sony KD-55XD8505 </v>
          </cell>
          <cell r="E641">
            <v>1299</v>
          </cell>
          <cell r="F641" t="str">
            <v>Sony</v>
          </cell>
          <cell r="G641">
            <v>131</v>
          </cell>
        </row>
        <row r="642">
          <cell r="A642">
            <v>641</v>
          </cell>
          <cell r="B642">
            <v>11875</v>
          </cell>
          <cell r="C642">
            <v>4</v>
          </cell>
          <cell r="D642" t="str">
            <v xml:space="preserve"> Finlux FL3224 </v>
          </cell>
          <cell r="E642">
            <v>199</v>
          </cell>
          <cell r="F642" t="str">
            <v>Finlux</v>
          </cell>
          <cell r="G642">
            <v>5</v>
          </cell>
        </row>
        <row r="643">
          <cell r="A643">
            <v>642</v>
          </cell>
          <cell r="B643">
            <v>8933</v>
          </cell>
          <cell r="C643">
            <v>4</v>
          </cell>
          <cell r="D643" t="str">
            <v xml:space="preserve"> Sony KD-43XD8305 </v>
          </cell>
          <cell r="E643">
            <v>851</v>
          </cell>
          <cell r="F643" t="str">
            <v>Sony</v>
          </cell>
          <cell r="G643">
            <v>130</v>
          </cell>
        </row>
        <row r="644">
          <cell r="A644">
            <v>643</v>
          </cell>
          <cell r="B644">
            <v>7787</v>
          </cell>
          <cell r="C644">
            <v>4</v>
          </cell>
          <cell r="D644" t="str">
            <v xml:space="preserve"> Philips 49PFS4131 </v>
          </cell>
          <cell r="E644">
            <v>429</v>
          </cell>
          <cell r="F644" t="str">
            <v>Philips</v>
          </cell>
          <cell r="G644">
            <v>177</v>
          </cell>
        </row>
        <row r="645">
          <cell r="A645">
            <v>644</v>
          </cell>
          <cell r="B645">
            <v>8597</v>
          </cell>
          <cell r="C645">
            <v>4</v>
          </cell>
          <cell r="D645" t="str">
            <v xml:space="preserve"> Philips 32PHS5301 </v>
          </cell>
          <cell r="E645">
            <v>299</v>
          </cell>
          <cell r="F645" t="str">
            <v>Philips</v>
          </cell>
          <cell r="G645">
            <v>143</v>
          </cell>
        </row>
        <row r="646">
          <cell r="A646">
            <v>645</v>
          </cell>
          <cell r="B646">
            <v>11494</v>
          </cell>
          <cell r="C646">
            <v>4</v>
          </cell>
          <cell r="D646" t="str">
            <v xml:space="preserve"> Finlux FL3222 </v>
          </cell>
          <cell r="E646">
            <v>249</v>
          </cell>
          <cell r="F646" t="str">
            <v>Finlux</v>
          </cell>
          <cell r="G646">
            <v>21</v>
          </cell>
        </row>
        <row r="647">
          <cell r="A647">
            <v>646</v>
          </cell>
          <cell r="B647">
            <v>6839</v>
          </cell>
          <cell r="C647">
            <v>4</v>
          </cell>
          <cell r="D647" t="str">
            <v xml:space="preserve"> Salora 24LED9102CS </v>
          </cell>
          <cell r="E647">
            <v>189</v>
          </cell>
          <cell r="F647" t="str">
            <v>Salora</v>
          </cell>
          <cell r="G647">
            <v>216</v>
          </cell>
        </row>
        <row r="648">
          <cell r="A648">
            <v>647</v>
          </cell>
          <cell r="B648">
            <v>6939</v>
          </cell>
          <cell r="C648">
            <v>4</v>
          </cell>
          <cell r="D648" t="str">
            <v xml:space="preserve"> LG 49UH661V </v>
          </cell>
          <cell r="E648">
            <v>749</v>
          </cell>
          <cell r="F648" t="str">
            <v>LG</v>
          </cell>
          <cell r="G648">
            <v>212</v>
          </cell>
        </row>
        <row r="649">
          <cell r="A649">
            <v>648</v>
          </cell>
          <cell r="B649">
            <v>10829</v>
          </cell>
          <cell r="C649">
            <v>4</v>
          </cell>
          <cell r="D649" t="str">
            <v xml:space="preserve"> Sony KD-55XD7004 </v>
          </cell>
          <cell r="E649">
            <v>799</v>
          </cell>
          <cell r="F649" t="str">
            <v>Sony</v>
          </cell>
          <cell r="G649">
            <v>49</v>
          </cell>
        </row>
        <row r="650">
          <cell r="A650">
            <v>649</v>
          </cell>
          <cell r="B650">
            <v>10464</v>
          </cell>
          <cell r="C650">
            <v>4</v>
          </cell>
          <cell r="D650" t="str">
            <v xml:space="preserve"> Samsung UE55KS8000 </v>
          </cell>
          <cell r="E650">
            <v>1999</v>
          </cell>
          <cell r="F650" t="str">
            <v>Samsung</v>
          </cell>
          <cell r="G650">
            <v>65</v>
          </cell>
        </row>
        <row r="651">
          <cell r="A651">
            <v>650</v>
          </cell>
          <cell r="B651">
            <v>10918</v>
          </cell>
          <cell r="C651">
            <v>4</v>
          </cell>
          <cell r="D651" t="str">
            <v xml:space="preserve"> Panasonic TX-50DXW704 </v>
          </cell>
          <cell r="E651">
            <v>999</v>
          </cell>
          <cell r="F651" t="str">
            <v>Panasonic</v>
          </cell>
          <cell r="G651">
            <v>45</v>
          </cell>
        </row>
        <row r="652">
          <cell r="A652">
            <v>651</v>
          </cell>
          <cell r="B652">
            <v>6506</v>
          </cell>
          <cell r="C652">
            <v>4</v>
          </cell>
          <cell r="D652" t="str">
            <v xml:space="preserve"> Finlux FL2422 </v>
          </cell>
          <cell r="E652">
            <v>144</v>
          </cell>
          <cell r="F652" t="str">
            <v>Finlux</v>
          </cell>
          <cell r="G652">
            <v>229</v>
          </cell>
        </row>
        <row r="653">
          <cell r="A653">
            <v>652</v>
          </cell>
          <cell r="B653">
            <v>7393</v>
          </cell>
          <cell r="C653">
            <v>4</v>
          </cell>
          <cell r="D653" t="str">
            <v xml:space="preserve"> Samsung UE55KU6500 </v>
          </cell>
          <cell r="E653">
            <v>999</v>
          </cell>
          <cell r="F653" t="str">
            <v>Samsung</v>
          </cell>
          <cell r="G653">
            <v>194</v>
          </cell>
        </row>
        <row r="654">
          <cell r="A654">
            <v>653</v>
          </cell>
          <cell r="B654">
            <v>8064</v>
          </cell>
          <cell r="C654">
            <v>4</v>
          </cell>
          <cell r="D654" t="str">
            <v xml:space="preserve"> Salora 55UHL2500 </v>
          </cell>
          <cell r="E654">
            <v>589</v>
          </cell>
          <cell r="F654" t="str">
            <v>Salora</v>
          </cell>
          <cell r="G654">
            <v>165</v>
          </cell>
        </row>
        <row r="655">
          <cell r="A655">
            <v>654</v>
          </cell>
          <cell r="B655">
            <v>9628</v>
          </cell>
          <cell r="C655">
            <v>4</v>
          </cell>
          <cell r="D655" t="str">
            <v xml:space="preserve"> LG 24MT48DF </v>
          </cell>
          <cell r="E655">
            <v>169</v>
          </cell>
          <cell r="F655" t="str">
            <v>LG</v>
          </cell>
          <cell r="G655">
            <v>100</v>
          </cell>
        </row>
        <row r="656">
          <cell r="A656">
            <v>655</v>
          </cell>
          <cell r="B656">
            <v>11420</v>
          </cell>
          <cell r="C656">
            <v>4</v>
          </cell>
          <cell r="D656" t="str">
            <v xml:space="preserve"> Sony KD-49XD7005 </v>
          </cell>
          <cell r="E656">
            <v>749</v>
          </cell>
          <cell r="F656" t="str">
            <v>Sony</v>
          </cell>
          <cell r="G656">
            <v>24</v>
          </cell>
        </row>
        <row r="657">
          <cell r="A657">
            <v>656</v>
          </cell>
          <cell r="B657">
            <v>6026</v>
          </cell>
          <cell r="C657">
            <v>4</v>
          </cell>
          <cell r="D657" t="str">
            <v xml:space="preserve"> Samsung UE65KU6400 </v>
          </cell>
          <cell r="E657">
            <v>1499</v>
          </cell>
          <cell r="F657" t="str">
            <v>Samsung</v>
          </cell>
          <cell r="G657">
            <v>249</v>
          </cell>
        </row>
        <row r="658">
          <cell r="A658">
            <v>657</v>
          </cell>
          <cell r="B658">
            <v>6484</v>
          </cell>
          <cell r="C658">
            <v>4</v>
          </cell>
          <cell r="D658" t="str">
            <v xml:space="preserve"> Panasonic TX-24DS500E </v>
          </cell>
          <cell r="E658">
            <v>279</v>
          </cell>
          <cell r="F658" t="str">
            <v>Panasonic</v>
          </cell>
          <cell r="G658">
            <v>230</v>
          </cell>
        </row>
        <row r="659">
          <cell r="A659">
            <v>658</v>
          </cell>
          <cell r="B659">
            <v>10898</v>
          </cell>
          <cell r="C659">
            <v>4</v>
          </cell>
          <cell r="D659" t="str">
            <v xml:space="preserve"> Panasonic TX-58DX730 </v>
          </cell>
          <cell r="E659">
            <v>999</v>
          </cell>
          <cell r="F659" t="str">
            <v>Panasonic</v>
          </cell>
          <cell r="G659">
            <v>46</v>
          </cell>
        </row>
        <row r="660">
          <cell r="A660">
            <v>659</v>
          </cell>
          <cell r="B660">
            <v>8364</v>
          </cell>
          <cell r="C660">
            <v>4</v>
          </cell>
          <cell r="D660" t="str">
            <v xml:space="preserve"> Samsung UE32K5100 </v>
          </cell>
          <cell r="E660">
            <v>299</v>
          </cell>
          <cell r="F660" t="str">
            <v>Samsung</v>
          </cell>
          <cell r="G660">
            <v>152</v>
          </cell>
        </row>
        <row r="661">
          <cell r="A661">
            <v>660</v>
          </cell>
          <cell r="B661">
            <v>11727</v>
          </cell>
          <cell r="C661">
            <v>4</v>
          </cell>
          <cell r="D661" t="str">
            <v xml:space="preserve"> Salora 28LED9112CSW </v>
          </cell>
          <cell r="E661">
            <v>229</v>
          </cell>
          <cell r="F661" t="str">
            <v>Salora</v>
          </cell>
          <cell r="G661">
            <v>11</v>
          </cell>
        </row>
        <row r="662">
          <cell r="A662">
            <v>661</v>
          </cell>
          <cell r="B662">
            <v>11336</v>
          </cell>
          <cell r="C662">
            <v>4</v>
          </cell>
          <cell r="D662" t="str">
            <v xml:space="preserve"> Philips 55PUS6401 - Ambilight </v>
          </cell>
          <cell r="E662">
            <v>769</v>
          </cell>
          <cell r="F662" t="str">
            <v>Philips</v>
          </cell>
          <cell r="G662">
            <v>28</v>
          </cell>
        </row>
        <row r="663">
          <cell r="A663">
            <v>662</v>
          </cell>
          <cell r="B663">
            <v>9387</v>
          </cell>
          <cell r="C663">
            <v>4</v>
          </cell>
          <cell r="D663" t="str">
            <v xml:space="preserve"> Sony KD-65XD8505 </v>
          </cell>
          <cell r="E663">
            <v>2199</v>
          </cell>
          <cell r="F663" t="str">
            <v>Sony</v>
          </cell>
          <cell r="G663">
            <v>111</v>
          </cell>
        </row>
        <row r="664">
          <cell r="A664">
            <v>663</v>
          </cell>
          <cell r="B664">
            <v>11827</v>
          </cell>
          <cell r="C664">
            <v>4</v>
          </cell>
          <cell r="D664" t="str">
            <v xml:space="preserve"> Samsung UE65KS7000 </v>
          </cell>
          <cell r="E664">
            <v>2299</v>
          </cell>
          <cell r="F664" t="str">
            <v>Samsung</v>
          </cell>
          <cell r="G664">
            <v>7</v>
          </cell>
        </row>
        <row r="665">
          <cell r="A665">
            <v>664</v>
          </cell>
          <cell r="B665">
            <v>10565</v>
          </cell>
          <cell r="C665">
            <v>4</v>
          </cell>
          <cell r="D665" t="str">
            <v xml:space="preserve"> Samsung UE55KS9000 </v>
          </cell>
          <cell r="E665">
            <v>2099</v>
          </cell>
          <cell r="F665" t="str">
            <v>Samsung</v>
          </cell>
          <cell r="G665">
            <v>61</v>
          </cell>
        </row>
        <row r="666">
          <cell r="A666">
            <v>665</v>
          </cell>
          <cell r="B666">
            <v>10769</v>
          </cell>
          <cell r="C666">
            <v>4</v>
          </cell>
          <cell r="D666" t="str">
            <v xml:space="preserve"> Samsung UE49KU6100 </v>
          </cell>
          <cell r="E666">
            <v>749</v>
          </cell>
          <cell r="F666" t="str">
            <v>Samsung</v>
          </cell>
          <cell r="G666">
            <v>52</v>
          </cell>
        </row>
        <row r="667">
          <cell r="A667">
            <v>666</v>
          </cell>
          <cell r="B667">
            <v>7889</v>
          </cell>
          <cell r="C667">
            <v>4</v>
          </cell>
          <cell r="D667" t="str">
            <v xml:space="preserve"> Samsung UE49K5510 </v>
          </cell>
          <cell r="E667">
            <v>719</v>
          </cell>
          <cell r="F667" t="str">
            <v>Samsung</v>
          </cell>
          <cell r="G667">
            <v>172</v>
          </cell>
        </row>
        <row r="668">
          <cell r="A668">
            <v>667</v>
          </cell>
          <cell r="B668">
            <v>6983</v>
          </cell>
          <cell r="C668">
            <v>4</v>
          </cell>
          <cell r="D668" t="str">
            <v xml:space="preserve"> Panasonic TX-50DXW784 </v>
          </cell>
          <cell r="E668">
            <v>1199</v>
          </cell>
          <cell r="F668" t="str">
            <v>Panasonic</v>
          </cell>
          <cell r="G668">
            <v>210</v>
          </cell>
        </row>
        <row r="669">
          <cell r="A669">
            <v>668</v>
          </cell>
          <cell r="B669">
            <v>8365</v>
          </cell>
          <cell r="C669">
            <v>4</v>
          </cell>
          <cell r="D669" t="str">
            <v xml:space="preserve"> LG OLED55E6V </v>
          </cell>
          <cell r="E669">
            <v>2999</v>
          </cell>
          <cell r="F669" t="str">
            <v>LG</v>
          </cell>
          <cell r="G669">
            <v>152</v>
          </cell>
        </row>
        <row r="670">
          <cell r="A670">
            <v>669</v>
          </cell>
          <cell r="B670">
            <v>8757</v>
          </cell>
          <cell r="C670">
            <v>4</v>
          </cell>
          <cell r="D670" t="str">
            <v xml:space="preserve"> Finlux FLD2022 </v>
          </cell>
          <cell r="E670">
            <v>178.95</v>
          </cell>
          <cell r="F670" t="str">
            <v>Finlux</v>
          </cell>
          <cell r="G670">
            <v>137</v>
          </cell>
        </row>
        <row r="671">
          <cell r="A671">
            <v>670</v>
          </cell>
          <cell r="B671">
            <v>9411</v>
          </cell>
          <cell r="C671">
            <v>4</v>
          </cell>
          <cell r="D671" t="str">
            <v xml:space="preserve"> Sony KD-65XD7505 </v>
          </cell>
          <cell r="E671">
            <v>1589</v>
          </cell>
          <cell r="F671" t="str">
            <v>Sony</v>
          </cell>
          <cell r="G671">
            <v>110</v>
          </cell>
        </row>
        <row r="672">
          <cell r="A672">
            <v>671</v>
          </cell>
          <cell r="B672">
            <v>6686</v>
          </cell>
          <cell r="C672">
            <v>4</v>
          </cell>
          <cell r="D672" t="str">
            <v xml:space="preserve"> Samsung UE49KU6500 </v>
          </cell>
          <cell r="E672">
            <v>749</v>
          </cell>
          <cell r="F672" t="str">
            <v>Samsung</v>
          </cell>
          <cell r="G672">
            <v>222</v>
          </cell>
        </row>
        <row r="673">
          <cell r="A673">
            <v>672</v>
          </cell>
          <cell r="B673">
            <v>9966</v>
          </cell>
          <cell r="C673">
            <v>4</v>
          </cell>
          <cell r="D673" t="str">
            <v xml:space="preserve"> Panasonic TX-58DXW784 </v>
          </cell>
          <cell r="E673">
            <v>1449</v>
          </cell>
          <cell r="F673" t="str">
            <v>Panasonic</v>
          </cell>
          <cell r="G673">
            <v>87</v>
          </cell>
        </row>
        <row r="674">
          <cell r="A674">
            <v>673</v>
          </cell>
          <cell r="B674">
            <v>8934</v>
          </cell>
          <cell r="C674">
            <v>4</v>
          </cell>
          <cell r="D674" t="str">
            <v xml:space="preserve"> LG 55UH661V </v>
          </cell>
          <cell r="E674">
            <v>939</v>
          </cell>
          <cell r="F674" t="str">
            <v>LG</v>
          </cell>
          <cell r="G674">
            <v>130</v>
          </cell>
        </row>
        <row r="675">
          <cell r="A675">
            <v>674</v>
          </cell>
          <cell r="B675">
            <v>10465</v>
          </cell>
          <cell r="C675">
            <v>4</v>
          </cell>
          <cell r="D675" t="str">
            <v xml:space="preserve"> Finlux FL2022 </v>
          </cell>
          <cell r="E675">
            <v>147.99</v>
          </cell>
          <cell r="F675" t="str">
            <v>Finlux</v>
          </cell>
          <cell r="G675">
            <v>65</v>
          </cell>
        </row>
        <row r="676">
          <cell r="A676">
            <v>675</v>
          </cell>
          <cell r="B676">
            <v>11786</v>
          </cell>
          <cell r="C676">
            <v>4</v>
          </cell>
          <cell r="D676" t="str">
            <v xml:space="preserve"> Finlux FL4322 Smart </v>
          </cell>
          <cell r="E676">
            <v>319</v>
          </cell>
          <cell r="F676" t="str">
            <v>Finlux</v>
          </cell>
          <cell r="G676">
            <v>9</v>
          </cell>
        </row>
        <row r="677">
          <cell r="A677">
            <v>676</v>
          </cell>
          <cell r="B677">
            <v>7394</v>
          </cell>
          <cell r="C677">
            <v>4</v>
          </cell>
          <cell r="D677" t="str">
            <v xml:space="preserve"> Salora 28LED9102CS </v>
          </cell>
          <cell r="E677">
            <v>229</v>
          </cell>
          <cell r="F677" t="str">
            <v>Salora</v>
          </cell>
          <cell r="G677">
            <v>194</v>
          </cell>
        </row>
        <row r="678">
          <cell r="A678">
            <v>677</v>
          </cell>
          <cell r="B678">
            <v>10292</v>
          </cell>
          <cell r="C678">
            <v>4</v>
          </cell>
          <cell r="D678" t="str">
            <v xml:space="preserve"> Salora 24LED9115CDW </v>
          </cell>
          <cell r="E678">
            <v>189</v>
          </cell>
          <cell r="F678" t="str">
            <v>Salora</v>
          </cell>
          <cell r="G678">
            <v>72</v>
          </cell>
        </row>
        <row r="679">
          <cell r="A679">
            <v>678</v>
          </cell>
          <cell r="B679">
            <v>7847</v>
          </cell>
          <cell r="C679">
            <v>4</v>
          </cell>
          <cell r="D679" t="str">
            <v xml:space="preserve"> Sony KD-49XD8305 </v>
          </cell>
          <cell r="E679">
            <v>1019</v>
          </cell>
          <cell r="F679" t="str">
            <v>Sony</v>
          </cell>
          <cell r="G679">
            <v>174</v>
          </cell>
        </row>
        <row r="680">
          <cell r="A680">
            <v>679</v>
          </cell>
          <cell r="B680">
            <v>11810</v>
          </cell>
          <cell r="C680">
            <v>4</v>
          </cell>
          <cell r="D680" t="str">
            <v xml:space="preserve"> Salora 20LED9105CD </v>
          </cell>
          <cell r="E680">
            <v>179</v>
          </cell>
          <cell r="F680" t="str">
            <v>Salora</v>
          </cell>
          <cell r="G680">
            <v>8</v>
          </cell>
        </row>
        <row r="681">
          <cell r="A681">
            <v>680</v>
          </cell>
          <cell r="B681">
            <v>11173</v>
          </cell>
          <cell r="C681">
            <v>4</v>
          </cell>
          <cell r="D681" t="str">
            <v xml:space="preserve"> Salora 20LED9100C </v>
          </cell>
          <cell r="E681">
            <v>144</v>
          </cell>
          <cell r="F681" t="str">
            <v>Salora</v>
          </cell>
          <cell r="G681">
            <v>35</v>
          </cell>
        </row>
        <row r="682">
          <cell r="A682">
            <v>681</v>
          </cell>
          <cell r="B682">
            <v>11286</v>
          </cell>
          <cell r="C682">
            <v>4</v>
          </cell>
          <cell r="D682" t="str">
            <v xml:space="preserve"> Panasonic TX-49DXW604 </v>
          </cell>
          <cell r="E682">
            <v>629</v>
          </cell>
          <cell r="F682" t="str">
            <v>Panasonic</v>
          </cell>
          <cell r="G682">
            <v>30</v>
          </cell>
        </row>
        <row r="683">
          <cell r="A683">
            <v>682</v>
          </cell>
          <cell r="B683">
            <v>6890</v>
          </cell>
          <cell r="C683">
            <v>4</v>
          </cell>
          <cell r="D683" t="str">
            <v xml:space="preserve"> LG 43UH668V </v>
          </cell>
          <cell r="E683">
            <v>749</v>
          </cell>
          <cell r="F683" t="str">
            <v>LG</v>
          </cell>
          <cell r="G683">
            <v>214</v>
          </cell>
        </row>
        <row r="684">
          <cell r="A684">
            <v>683</v>
          </cell>
          <cell r="B684">
            <v>10674</v>
          </cell>
          <cell r="C684">
            <v>4</v>
          </cell>
          <cell r="D684" t="str">
            <v xml:space="preserve"> Hitachi 43HGW69 </v>
          </cell>
          <cell r="E684">
            <v>499</v>
          </cell>
          <cell r="F684" t="str">
            <v>Hitachi</v>
          </cell>
          <cell r="G684">
            <v>56</v>
          </cell>
        </row>
        <row r="685">
          <cell r="A685">
            <v>684</v>
          </cell>
          <cell r="B685">
            <v>8862</v>
          </cell>
          <cell r="C685">
            <v>4</v>
          </cell>
          <cell r="D685" t="str">
            <v xml:space="preserve"> Salora 32LED9105CD </v>
          </cell>
          <cell r="E685">
            <v>249</v>
          </cell>
          <cell r="F685" t="str">
            <v>Salora</v>
          </cell>
          <cell r="G685">
            <v>133</v>
          </cell>
        </row>
        <row r="686">
          <cell r="A686">
            <v>685</v>
          </cell>
          <cell r="B686">
            <v>6107</v>
          </cell>
          <cell r="C686">
            <v>4</v>
          </cell>
          <cell r="D686" t="str">
            <v xml:space="preserve"> Philips 49PUS7101 - Ambilight </v>
          </cell>
          <cell r="E686">
            <v>1099</v>
          </cell>
          <cell r="F686" t="str">
            <v>Philips</v>
          </cell>
          <cell r="G686">
            <v>246</v>
          </cell>
        </row>
        <row r="687">
          <cell r="A687">
            <v>686</v>
          </cell>
          <cell r="B687">
            <v>9336</v>
          </cell>
          <cell r="C687">
            <v>4</v>
          </cell>
          <cell r="D687" t="str">
            <v xml:space="preserve"> Samsung UE65KS8000 </v>
          </cell>
          <cell r="E687">
            <v>2999</v>
          </cell>
          <cell r="F687" t="str">
            <v>Samsung</v>
          </cell>
          <cell r="G687">
            <v>113</v>
          </cell>
        </row>
        <row r="688">
          <cell r="A688">
            <v>687</v>
          </cell>
          <cell r="B688">
            <v>10848</v>
          </cell>
          <cell r="C688">
            <v>4</v>
          </cell>
          <cell r="D688" t="str">
            <v xml:space="preserve"> Philips 65PUS6521 - Ambilight </v>
          </cell>
          <cell r="E688">
            <v>1799</v>
          </cell>
          <cell r="F688" t="str">
            <v>Philips</v>
          </cell>
          <cell r="G688">
            <v>48</v>
          </cell>
        </row>
        <row r="689">
          <cell r="A689">
            <v>688</v>
          </cell>
          <cell r="B689">
            <v>9896</v>
          </cell>
          <cell r="C689">
            <v>4</v>
          </cell>
          <cell r="D689" t="str">
            <v xml:space="preserve"> Panasonic TX-32DSW504S </v>
          </cell>
          <cell r="E689">
            <v>379</v>
          </cell>
          <cell r="F689" t="str">
            <v>Panasonic</v>
          </cell>
          <cell r="G689">
            <v>90</v>
          </cell>
        </row>
        <row r="690">
          <cell r="A690">
            <v>689</v>
          </cell>
          <cell r="B690">
            <v>11307</v>
          </cell>
          <cell r="C690">
            <v>4</v>
          </cell>
          <cell r="D690" t="str">
            <v xml:space="preserve"> LG 28MT48DF </v>
          </cell>
          <cell r="E690">
            <v>229</v>
          </cell>
          <cell r="F690" t="str">
            <v>LG</v>
          </cell>
          <cell r="G690">
            <v>29</v>
          </cell>
        </row>
        <row r="691">
          <cell r="A691">
            <v>690</v>
          </cell>
          <cell r="B691">
            <v>11421</v>
          </cell>
          <cell r="C691">
            <v>4</v>
          </cell>
          <cell r="D691" t="str">
            <v xml:space="preserve"> Philips 32PHS4131 </v>
          </cell>
          <cell r="E691">
            <v>239</v>
          </cell>
          <cell r="F691" t="str">
            <v>Philips</v>
          </cell>
          <cell r="G691">
            <v>24</v>
          </cell>
        </row>
        <row r="692">
          <cell r="A692">
            <v>691</v>
          </cell>
          <cell r="B692">
            <v>8954</v>
          </cell>
          <cell r="C692">
            <v>4</v>
          </cell>
          <cell r="D692" t="str">
            <v xml:space="preserve"> Finlux FL4926UHD </v>
          </cell>
          <cell r="E692">
            <v>449</v>
          </cell>
          <cell r="F692" t="str">
            <v>Finlux</v>
          </cell>
          <cell r="G692">
            <v>129</v>
          </cell>
        </row>
        <row r="693">
          <cell r="A693">
            <v>692</v>
          </cell>
          <cell r="B693">
            <v>9584</v>
          </cell>
          <cell r="C693">
            <v>4</v>
          </cell>
          <cell r="D693" t="str">
            <v xml:space="preserve"> Finlux FL4922SMART </v>
          </cell>
          <cell r="E693">
            <v>419</v>
          </cell>
          <cell r="F693" t="str">
            <v>Finlux</v>
          </cell>
          <cell r="G693">
            <v>102</v>
          </cell>
        </row>
        <row r="694">
          <cell r="A694">
            <v>693</v>
          </cell>
          <cell r="B694">
            <v>6458</v>
          </cell>
          <cell r="C694">
            <v>4</v>
          </cell>
          <cell r="D694" t="str">
            <v xml:space="preserve"> Sony KDL-48WD650 </v>
          </cell>
          <cell r="E694">
            <v>529</v>
          </cell>
          <cell r="F694" t="str">
            <v>Sony</v>
          </cell>
          <cell r="G694">
            <v>231</v>
          </cell>
        </row>
        <row r="695">
          <cell r="A695">
            <v>694</v>
          </cell>
          <cell r="B695">
            <v>10112</v>
          </cell>
          <cell r="C695">
            <v>4</v>
          </cell>
          <cell r="D695" t="str">
            <v xml:space="preserve"> Sony KD-49XD8005 </v>
          </cell>
          <cell r="E695">
            <v>899</v>
          </cell>
          <cell r="F695" t="str">
            <v>Sony</v>
          </cell>
          <cell r="G695">
            <v>80</v>
          </cell>
        </row>
        <row r="696">
          <cell r="A696">
            <v>695</v>
          </cell>
          <cell r="B696">
            <v>7890</v>
          </cell>
          <cell r="C696">
            <v>4</v>
          </cell>
          <cell r="D696" t="str">
            <v xml:space="preserve"> Samsung UE75KS8000 </v>
          </cell>
          <cell r="E696">
            <v>4999</v>
          </cell>
          <cell r="F696" t="str">
            <v>Samsung</v>
          </cell>
          <cell r="G696">
            <v>172</v>
          </cell>
        </row>
        <row r="697">
          <cell r="A697">
            <v>696</v>
          </cell>
          <cell r="B697">
            <v>10491</v>
          </cell>
          <cell r="C697">
            <v>4</v>
          </cell>
          <cell r="D697" t="str">
            <v xml:space="preserve"> Samsung UE49KS9000 </v>
          </cell>
          <cell r="E697">
            <v>1699</v>
          </cell>
          <cell r="F697" t="str">
            <v>Samsung</v>
          </cell>
          <cell r="G697">
            <v>64</v>
          </cell>
        </row>
        <row r="698">
          <cell r="A698">
            <v>697</v>
          </cell>
          <cell r="B698">
            <v>8568</v>
          </cell>
          <cell r="C698">
            <v>4</v>
          </cell>
          <cell r="D698" t="str">
            <v xml:space="preserve"> Panasonic TX-32DS600E </v>
          </cell>
          <cell r="E698">
            <v>399</v>
          </cell>
          <cell r="F698" t="str">
            <v>Panasonic</v>
          </cell>
          <cell r="G698">
            <v>144</v>
          </cell>
        </row>
        <row r="699">
          <cell r="A699">
            <v>698</v>
          </cell>
          <cell r="B699">
            <v>10137</v>
          </cell>
          <cell r="C699">
            <v>4</v>
          </cell>
          <cell r="D699" t="str">
            <v xml:space="preserve"> LG OLED55B6V </v>
          </cell>
          <cell r="E699">
            <v>2499</v>
          </cell>
          <cell r="F699" t="str">
            <v>LG</v>
          </cell>
          <cell r="G699">
            <v>79</v>
          </cell>
        </row>
        <row r="700">
          <cell r="A700">
            <v>699</v>
          </cell>
          <cell r="B700">
            <v>10849</v>
          </cell>
          <cell r="C700">
            <v>4</v>
          </cell>
          <cell r="D700" t="str">
            <v xml:space="preserve"> Hitachi 49HGW69 </v>
          </cell>
          <cell r="E700">
            <v>549</v>
          </cell>
          <cell r="F700" t="str">
            <v>Hitachi</v>
          </cell>
          <cell r="G700">
            <v>48</v>
          </cell>
        </row>
        <row r="701">
          <cell r="A701">
            <v>700</v>
          </cell>
          <cell r="B701">
            <v>8758</v>
          </cell>
          <cell r="C701">
            <v>4</v>
          </cell>
          <cell r="D701" t="str">
            <v xml:space="preserve"> Samsung UE55KS7500 </v>
          </cell>
          <cell r="E701">
            <v>1699</v>
          </cell>
          <cell r="F701" t="str">
            <v>Samsung</v>
          </cell>
          <cell r="G701">
            <v>137</v>
          </cell>
        </row>
        <row r="702">
          <cell r="A702">
            <v>701</v>
          </cell>
          <cell r="B702">
            <v>7594</v>
          </cell>
          <cell r="C702">
            <v>4</v>
          </cell>
          <cell r="D702" t="str">
            <v xml:space="preserve"> Salora 43LED9102CS </v>
          </cell>
          <cell r="E702">
            <v>379</v>
          </cell>
          <cell r="F702" t="str">
            <v>Salora</v>
          </cell>
          <cell r="G702">
            <v>186</v>
          </cell>
        </row>
        <row r="703">
          <cell r="A703">
            <v>702</v>
          </cell>
          <cell r="B703">
            <v>7195</v>
          </cell>
          <cell r="C703">
            <v>4</v>
          </cell>
          <cell r="D703" t="str">
            <v xml:space="preserve"> Salora 32LED9115CDW </v>
          </cell>
          <cell r="E703">
            <v>259</v>
          </cell>
          <cell r="F703" t="str">
            <v>Salora</v>
          </cell>
          <cell r="G703">
            <v>202</v>
          </cell>
        </row>
        <row r="704">
          <cell r="A704">
            <v>703</v>
          </cell>
          <cell r="B704">
            <v>10113</v>
          </cell>
          <cell r="C704">
            <v>4</v>
          </cell>
          <cell r="D704" t="str">
            <v xml:space="preserve"> Salora 20LED1500 </v>
          </cell>
          <cell r="E704">
            <v>119</v>
          </cell>
          <cell r="F704" t="str">
            <v>Salora</v>
          </cell>
          <cell r="G704">
            <v>80</v>
          </cell>
        </row>
        <row r="705">
          <cell r="A705">
            <v>704</v>
          </cell>
          <cell r="B705">
            <v>6332</v>
          </cell>
          <cell r="C705">
            <v>4</v>
          </cell>
          <cell r="D705" t="str">
            <v xml:space="preserve"> Panasonic TX-50DXW804 </v>
          </cell>
          <cell r="E705">
            <v>1699</v>
          </cell>
          <cell r="F705" t="str">
            <v>Panasonic</v>
          </cell>
          <cell r="G705">
            <v>236</v>
          </cell>
        </row>
        <row r="706">
          <cell r="A706">
            <v>705</v>
          </cell>
          <cell r="B706">
            <v>8863</v>
          </cell>
          <cell r="C706">
            <v>4</v>
          </cell>
          <cell r="D706" t="str">
            <v xml:space="preserve"> LG 65EG960V - OLED </v>
          </cell>
          <cell r="E706">
            <v>2999</v>
          </cell>
          <cell r="F706" t="str">
            <v>LG</v>
          </cell>
          <cell r="G706">
            <v>133</v>
          </cell>
        </row>
        <row r="707">
          <cell r="A707">
            <v>706</v>
          </cell>
          <cell r="B707">
            <v>9360</v>
          </cell>
          <cell r="C707">
            <v>4</v>
          </cell>
          <cell r="D707" t="str">
            <v xml:space="preserve"> Humax Pure Vision UHD-05516 </v>
          </cell>
          <cell r="E707">
            <v>849</v>
          </cell>
          <cell r="F707" t="str">
            <v>Humax</v>
          </cell>
          <cell r="G707">
            <v>112</v>
          </cell>
        </row>
        <row r="708">
          <cell r="A708">
            <v>707</v>
          </cell>
          <cell r="B708">
            <v>11671</v>
          </cell>
          <cell r="C708">
            <v>4</v>
          </cell>
          <cell r="D708" t="str">
            <v xml:space="preserve"> Finlux FL4922 </v>
          </cell>
          <cell r="E708">
            <v>399</v>
          </cell>
          <cell r="F708" t="str">
            <v>Finlux</v>
          </cell>
          <cell r="G708">
            <v>13</v>
          </cell>
        </row>
        <row r="709">
          <cell r="A709">
            <v>708</v>
          </cell>
          <cell r="B709">
            <v>7275</v>
          </cell>
          <cell r="C709">
            <v>4</v>
          </cell>
          <cell r="D709" t="str">
            <v xml:space="preserve"> Samsung UE55KU6510 </v>
          </cell>
          <cell r="E709">
            <v>1129</v>
          </cell>
          <cell r="F709" t="str">
            <v>Samsung</v>
          </cell>
          <cell r="G709">
            <v>199</v>
          </cell>
        </row>
        <row r="710">
          <cell r="A710">
            <v>709</v>
          </cell>
          <cell r="B710">
            <v>11849</v>
          </cell>
          <cell r="C710">
            <v>4</v>
          </cell>
          <cell r="D710" t="str">
            <v xml:space="preserve"> Samsung UE43KU6510 </v>
          </cell>
          <cell r="E710">
            <v>749</v>
          </cell>
          <cell r="F710" t="str">
            <v>Samsung</v>
          </cell>
          <cell r="G710">
            <v>6</v>
          </cell>
        </row>
        <row r="711">
          <cell r="A711">
            <v>710</v>
          </cell>
          <cell r="B711">
            <v>7424</v>
          </cell>
          <cell r="C711">
            <v>4</v>
          </cell>
          <cell r="D711" t="str">
            <v xml:space="preserve"> Salora 40UHS3500 </v>
          </cell>
          <cell r="E711">
            <v>419</v>
          </cell>
          <cell r="F711" t="str">
            <v>Salora</v>
          </cell>
          <cell r="G711">
            <v>193</v>
          </cell>
        </row>
        <row r="712">
          <cell r="A712">
            <v>711</v>
          </cell>
          <cell r="B712">
            <v>10566</v>
          </cell>
          <cell r="C712">
            <v>4</v>
          </cell>
          <cell r="D712" t="str">
            <v xml:space="preserve"> Philips 32PFS4131 </v>
          </cell>
          <cell r="E712">
            <v>259</v>
          </cell>
          <cell r="F712" t="str">
            <v>Philips</v>
          </cell>
          <cell r="G712">
            <v>61</v>
          </cell>
        </row>
        <row r="713">
          <cell r="A713">
            <v>712</v>
          </cell>
          <cell r="B713">
            <v>11287</v>
          </cell>
          <cell r="C713">
            <v>4</v>
          </cell>
          <cell r="D713" t="str">
            <v xml:space="preserve"> Sony KD-55SD8505 </v>
          </cell>
          <cell r="E713">
            <v>1399</v>
          </cell>
          <cell r="F713" t="str">
            <v>Sony</v>
          </cell>
          <cell r="G713">
            <v>30</v>
          </cell>
        </row>
        <row r="714">
          <cell r="A714">
            <v>713</v>
          </cell>
          <cell r="B714">
            <v>10899</v>
          </cell>
          <cell r="C714">
            <v>4</v>
          </cell>
          <cell r="D714" t="str">
            <v xml:space="preserve"> Samsung UE78KU6500 </v>
          </cell>
          <cell r="E714">
            <v>3999</v>
          </cell>
          <cell r="F714" t="str">
            <v>Samsung</v>
          </cell>
          <cell r="G714">
            <v>46</v>
          </cell>
        </row>
        <row r="715">
          <cell r="A715">
            <v>714</v>
          </cell>
          <cell r="B715">
            <v>6278</v>
          </cell>
          <cell r="C715">
            <v>4</v>
          </cell>
          <cell r="D715" t="str">
            <v xml:space="preserve"> Samsung UE78KS9000 </v>
          </cell>
          <cell r="E715">
            <v>5499</v>
          </cell>
          <cell r="F715" t="str">
            <v>Samsung</v>
          </cell>
          <cell r="G715">
            <v>238</v>
          </cell>
        </row>
        <row r="716">
          <cell r="A716">
            <v>715</v>
          </cell>
          <cell r="B716">
            <v>11378</v>
          </cell>
          <cell r="C716">
            <v>4</v>
          </cell>
          <cell r="D716" t="str">
            <v xml:space="preserve"> Samsung UE55K5600 </v>
          </cell>
          <cell r="E716">
            <v>777</v>
          </cell>
          <cell r="F716" t="str">
            <v>Samsung</v>
          </cell>
          <cell r="G716">
            <v>26</v>
          </cell>
        </row>
        <row r="717">
          <cell r="A717">
            <v>716</v>
          </cell>
          <cell r="B717">
            <v>10466</v>
          </cell>
          <cell r="C717">
            <v>4</v>
          </cell>
          <cell r="D717" t="str">
            <v xml:space="preserve"> Samsung UE55K5510 </v>
          </cell>
          <cell r="E717">
            <v>849</v>
          </cell>
          <cell r="F717" t="str">
            <v>Samsung</v>
          </cell>
          <cell r="G717">
            <v>65</v>
          </cell>
        </row>
        <row r="718">
          <cell r="A718">
            <v>717</v>
          </cell>
          <cell r="B718">
            <v>11562</v>
          </cell>
          <cell r="C718">
            <v>4</v>
          </cell>
          <cell r="D718" t="str">
            <v xml:space="preserve"> Salora 55UHS3500 </v>
          </cell>
          <cell r="E718">
            <v>639</v>
          </cell>
          <cell r="F718" t="str">
            <v>Salora</v>
          </cell>
          <cell r="G718">
            <v>18</v>
          </cell>
        </row>
        <row r="719">
          <cell r="A719">
            <v>718</v>
          </cell>
          <cell r="B719">
            <v>7063</v>
          </cell>
          <cell r="C719">
            <v>4</v>
          </cell>
          <cell r="D719" t="str">
            <v xml:space="preserve"> Salora 43LED9112CSW </v>
          </cell>
          <cell r="E719">
            <v>375</v>
          </cell>
          <cell r="F719" t="str">
            <v>Salora</v>
          </cell>
          <cell r="G719">
            <v>207</v>
          </cell>
        </row>
        <row r="720">
          <cell r="A720">
            <v>719</v>
          </cell>
          <cell r="B720">
            <v>11895</v>
          </cell>
          <cell r="C720">
            <v>4</v>
          </cell>
          <cell r="D720" t="str">
            <v xml:space="preserve"> Philips 49PUS6561 - Ambilight </v>
          </cell>
          <cell r="E720">
            <v>949</v>
          </cell>
          <cell r="F720" t="str">
            <v>Philips</v>
          </cell>
          <cell r="G720">
            <v>4</v>
          </cell>
        </row>
        <row r="721">
          <cell r="A721">
            <v>720</v>
          </cell>
          <cell r="B721">
            <v>9337</v>
          </cell>
          <cell r="C721">
            <v>4</v>
          </cell>
          <cell r="D721" t="str">
            <v xml:space="preserve"> Panasonic TX-65DXW784 </v>
          </cell>
          <cell r="E721">
            <v>2199</v>
          </cell>
          <cell r="F721" t="str">
            <v>Panasonic</v>
          </cell>
          <cell r="G721">
            <v>113</v>
          </cell>
        </row>
        <row r="722">
          <cell r="A722">
            <v>721</v>
          </cell>
          <cell r="B722">
            <v>6485</v>
          </cell>
          <cell r="C722">
            <v>4</v>
          </cell>
          <cell r="D722" t="str">
            <v xml:space="preserve"> LG OLED65C6V </v>
          </cell>
          <cell r="E722">
            <v>4299</v>
          </cell>
          <cell r="F722" t="str">
            <v>LG</v>
          </cell>
          <cell r="G722">
            <v>230</v>
          </cell>
        </row>
        <row r="723">
          <cell r="A723">
            <v>722</v>
          </cell>
          <cell r="B723">
            <v>10695</v>
          </cell>
          <cell r="C723">
            <v>4</v>
          </cell>
          <cell r="D723" t="str">
            <v xml:space="preserve"> LG OLED55C6V </v>
          </cell>
          <cell r="E723">
            <v>2599</v>
          </cell>
          <cell r="F723" t="str">
            <v>LG</v>
          </cell>
          <cell r="G723">
            <v>55</v>
          </cell>
        </row>
        <row r="724">
          <cell r="A724">
            <v>723</v>
          </cell>
          <cell r="B724">
            <v>8838</v>
          </cell>
          <cell r="C724">
            <v>4</v>
          </cell>
          <cell r="D724" t="str">
            <v xml:space="preserve"> Salora 22LED9102CS </v>
          </cell>
          <cell r="E724">
            <v>177.9</v>
          </cell>
          <cell r="F724" t="str">
            <v>Salora</v>
          </cell>
          <cell r="G724">
            <v>134</v>
          </cell>
        </row>
        <row r="725">
          <cell r="A725">
            <v>724</v>
          </cell>
          <cell r="B725">
            <v>6528</v>
          </cell>
          <cell r="C725">
            <v>4</v>
          </cell>
          <cell r="D725" t="str">
            <v xml:space="preserve"> Finlux FLD2022BK12 </v>
          </cell>
          <cell r="E725">
            <v>179</v>
          </cell>
          <cell r="F725" t="str">
            <v>Finlux</v>
          </cell>
          <cell r="G725">
            <v>228</v>
          </cell>
        </row>
        <row r="726">
          <cell r="A726">
            <v>725</v>
          </cell>
          <cell r="B726">
            <v>6027</v>
          </cell>
          <cell r="C726">
            <v>4</v>
          </cell>
          <cell r="D726" t="str">
            <v xml:space="preserve"> Sony KD-55XD9305 </v>
          </cell>
          <cell r="E726">
            <v>1999</v>
          </cell>
          <cell r="F726" t="str">
            <v>Sony</v>
          </cell>
          <cell r="G726">
            <v>249</v>
          </cell>
        </row>
        <row r="727">
          <cell r="A727">
            <v>726</v>
          </cell>
          <cell r="B727">
            <v>10727</v>
          </cell>
          <cell r="C727">
            <v>4</v>
          </cell>
          <cell r="D727" t="str">
            <v xml:space="preserve"> Samsung UE65KS9500 </v>
          </cell>
          <cell r="E727">
            <v>3999</v>
          </cell>
          <cell r="F727" t="str">
            <v>Samsung</v>
          </cell>
          <cell r="G727">
            <v>54</v>
          </cell>
        </row>
        <row r="728">
          <cell r="A728">
            <v>727</v>
          </cell>
          <cell r="B728">
            <v>7080</v>
          </cell>
          <cell r="C728">
            <v>4</v>
          </cell>
          <cell r="D728" t="str">
            <v xml:space="preserve"> Samsung UE65KS7500 </v>
          </cell>
          <cell r="E728">
            <v>2399</v>
          </cell>
          <cell r="F728" t="str">
            <v>Samsung</v>
          </cell>
          <cell r="G728">
            <v>206</v>
          </cell>
        </row>
        <row r="729">
          <cell r="A729">
            <v>728</v>
          </cell>
          <cell r="B729">
            <v>6840</v>
          </cell>
          <cell r="C729">
            <v>4</v>
          </cell>
          <cell r="D729" t="str">
            <v xml:space="preserve"> Samsung UE49KS7500 </v>
          </cell>
          <cell r="E729">
            <v>1399</v>
          </cell>
          <cell r="F729" t="str">
            <v>Samsung</v>
          </cell>
          <cell r="G729">
            <v>216</v>
          </cell>
        </row>
        <row r="730">
          <cell r="A730">
            <v>729</v>
          </cell>
          <cell r="B730">
            <v>6333</v>
          </cell>
          <cell r="C730">
            <v>4</v>
          </cell>
          <cell r="D730" t="str">
            <v xml:space="preserve"> Salora 49LED9102CS </v>
          </cell>
          <cell r="E730">
            <v>439</v>
          </cell>
          <cell r="F730" t="str">
            <v>Salora</v>
          </cell>
          <cell r="G730">
            <v>236</v>
          </cell>
        </row>
        <row r="731">
          <cell r="A731">
            <v>730</v>
          </cell>
          <cell r="B731">
            <v>6529</v>
          </cell>
          <cell r="C731">
            <v>4</v>
          </cell>
          <cell r="D731" t="str">
            <v xml:space="preserve"> LG 75UH855V </v>
          </cell>
          <cell r="E731">
            <v>4139</v>
          </cell>
          <cell r="F731" t="str">
            <v>LG</v>
          </cell>
          <cell r="G731">
            <v>228</v>
          </cell>
        </row>
        <row r="732">
          <cell r="A732">
            <v>731</v>
          </cell>
          <cell r="B732">
            <v>10786</v>
          </cell>
          <cell r="C732">
            <v>4</v>
          </cell>
          <cell r="D732" t="str">
            <v xml:space="preserve"> LG 65UH850V </v>
          </cell>
          <cell r="E732">
            <v>2499</v>
          </cell>
          <cell r="F732" t="str">
            <v>LG</v>
          </cell>
          <cell r="G732">
            <v>51</v>
          </cell>
        </row>
        <row r="733">
          <cell r="A733">
            <v>732</v>
          </cell>
          <cell r="B733">
            <v>9605</v>
          </cell>
          <cell r="C733">
            <v>4</v>
          </cell>
          <cell r="D733" t="str">
            <v xml:space="preserve"> Sony KD-75ZD9 </v>
          </cell>
          <cell r="E733">
            <v>7999</v>
          </cell>
          <cell r="F733" t="str">
            <v>Sony</v>
          </cell>
          <cell r="G733">
            <v>101</v>
          </cell>
        </row>
        <row r="734">
          <cell r="A734">
            <v>733</v>
          </cell>
          <cell r="B734">
            <v>11941</v>
          </cell>
          <cell r="C734">
            <v>4</v>
          </cell>
          <cell r="D734" t="str">
            <v xml:space="preserve"> Sony KD-75XD9405 </v>
          </cell>
          <cell r="E734">
            <v>6499</v>
          </cell>
          <cell r="F734" t="str">
            <v>Sony</v>
          </cell>
          <cell r="G734">
            <v>2</v>
          </cell>
        </row>
        <row r="735">
          <cell r="A735">
            <v>734</v>
          </cell>
          <cell r="B735">
            <v>11086</v>
          </cell>
          <cell r="C735">
            <v>4</v>
          </cell>
          <cell r="D735" t="str">
            <v xml:space="preserve"> Sony KD-75XD8505 </v>
          </cell>
          <cell r="E735">
            <v>3999</v>
          </cell>
          <cell r="F735" t="str">
            <v>Sony</v>
          </cell>
          <cell r="G735">
            <v>39</v>
          </cell>
        </row>
        <row r="736">
          <cell r="A736">
            <v>735</v>
          </cell>
          <cell r="B736">
            <v>9717</v>
          </cell>
          <cell r="C736">
            <v>4</v>
          </cell>
          <cell r="D736" t="str">
            <v xml:space="preserve"> Sony KD-65ZD9 </v>
          </cell>
          <cell r="E736">
            <v>4699</v>
          </cell>
          <cell r="F736" t="str">
            <v>Sony</v>
          </cell>
          <cell r="G736">
            <v>97</v>
          </cell>
        </row>
        <row r="737">
          <cell r="A737">
            <v>736</v>
          </cell>
          <cell r="B737">
            <v>10114</v>
          </cell>
          <cell r="C737">
            <v>4</v>
          </cell>
          <cell r="D737" t="str">
            <v xml:space="preserve"> Sony KD-65XE9305 </v>
          </cell>
          <cell r="E737">
            <v>3699</v>
          </cell>
          <cell r="F737" t="str">
            <v>Sony</v>
          </cell>
          <cell r="G737">
            <v>80</v>
          </cell>
        </row>
        <row r="738">
          <cell r="A738">
            <v>737</v>
          </cell>
          <cell r="B738">
            <v>9338</v>
          </cell>
          <cell r="C738">
            <v>4</v>
          </cell>
          <cell r="D738" t="str">
            <v xml:space="preserve"> Sony KD-65XE9005 </v>
          </cell>
          <cell r="E738">
            <v>2999</v>
          </cell>
          <cell r="F738" t="str">
            <v>Sony</v>
          </cell>
          <cell r="G738">
            <v>113</v>
          </cell>
        </row>
        <row r="739">
          <cell r="A739">
            <v>738</v>
          </cell>
          <cell r="B739">
            <v>11645</v>
          </cell>
          <cell r="C739">
            <v>4</v>
          </cell>
          <cell r="D739" t="str">
            <v xml:space="preserve"> Sony KD-65XD7504 </v>
          </cell>
          <cell r="E739">
            <v>1599</v>
          </cell>
          <cell r="F739" t="str">
            <v>Sony</v>
          </cell>
          <cell r="G739">
            <v>14</v>
          </cell>
        </row>
        <row r="740">
          <cell r="A740">
            <v>739</v>
          </cell>
          <cell r="B740">
            <v>6818</v>
          </cell>
          <cell r="C740">
            <v>4</v>
          </cell>
          <cell r="D740" t="str">
            <v xml:space="preserve"> Sony KD-55XE9305 </v>
          </cell>
          <cell r="E740">
            <v>2599</v>
          </cell>
          <cell r="F740" t="str">
            <v>Sony</v>
          </cell>
          <cell r="G740">
            <v>217</v>
          </cell>
        </row>
        <row r="741">
          <cell r="A741">
            <v>740</v>
          </cell>
          <cell r="B741">
            <v>6459</v>
          </cell>
          <cell r="C741">
            <v>4</v>
          </cell>
          <cell r="D741" t="str">
            <v xml:space="preserve"> Sony KD-55XE9005 </v>
          </cell>
          <cell r="E741">
            <v>2099</v>
          </cell>
          <cell r="F741" t="str">
            <v>Sony</v>
          </cell>
          <cell r="G741">
            <v>231</v>
          </cell>
        </row>
        <row r="742">
          <cell r="A742">
            <v>741</v>
          </cell>
          <cell r="B742">
            <v>9656</v>
          </cell>
          <cell r="C742">
            <v>4</v>
          </cell>
          <cell r="D742" t="str">
            <v xml:space="preserve"> Samsung UE78KS9500 </v>
          </cell>
          <cell r="E742">
            <v>6999</v>
          </cell>
          <cell r="F742" t="str">
            <v>Samsung</v>
          </cell>
          <cell r="G742">
            <v>99</v>
          </cell>
        </row>
        <row r="743">
          <cell r="A743">
            <v>742</v>
          </cell>
          <cell r="B743">
            <v>9010</v>
          </cell>
          <cell r="C743">
            <v>4</v>
          </cell>
          <cell r="D743" t="str">
            <v xml:space="preserve"> Samsung UE65KU6500 </v>
          </cell>
          <cell r="E743">
            <v>1499</v>
          </cell>
          <cell r="F743" t="str">
            <v>Samsung</v>
          </cell>
          <cell r="G743">
            <v>127</v>
          </cell>
        </row>
        <row r="744">
          <cell r="A744">
            <v>743</v>
          </cell>
          <cell r="B744">
            <v>7252</v>
          </cell>
          <cell r="C744">
            <v>4</v>
          </cell>
          <cell r="D744" t="str">
            <v xml:space="preserve"> Samsung UE49KU6510 </v>
          </cell>
          <cell r="E744">
            <v>969</v>
          </cell>
          <cell r="F744" t="str">
            <v>Samsung</v>
          </cell>
          <cell r="G744">
            <v>200</v>
          </cell>
        </row>
        <row r="745">
          <cell r="A745">
            <v>744</v>
          </cell>
          <cell r="B745">
            <v>10090</v>
          </cell>
          <cell r="C745">
            <v>4</v>
          </cell>
          <cell r="D745" t="str">
            <v xml:space="preserve"> Salora 49LED9112CSW </v>
          </cell>
          <cell r="E745">
            <v>439</v>
          </cell>
          <cell r="F745" t="str">
            <v>Salora</v>
          </cell>
          <cell r="G745">
            <v>81</v>
          </cell>
        </row>
        <row r="746">
          <cell r="A746">
            <v>745</v>
          </cell>
          <cell r="B746">
            <v>9256</v>
          </cell>
          <cell r="C746">
            <v>4</v>
          </cell>
          <cell r="D746" t="str">
            <v xml:space="preserve"> Salora 32LED9100C </v>
          </cell>
          <cell r="E746">
            <v>219</v>
          </cell>
          <cell r="F746" t="str">
            <v>Salora</v>
          </cell>
          <cell r="G746">
            <v>117</v>
          </cell>
        </row>
        <row r="747">
          <cell r="A747">
            <v>746</v>
          </cell>
          <cell r="B747">
            <v>6426</v>
          </cell>
          <cell r="C747">
            <v>4</v>
          </cell>
          <cell r="D747" t="str">
            <v xml:space="preserve"> Philips 65PUS7601 - Ambilight </v>
          </cell>
          <cell r="E747">
            <v>2999</v>
          </cell>
          <cell r="F747" t="str">
            <v>Philips</v>
          </cell>
          <cell r="G747">
            <v>232</v>
          </cell>
        </row>
        <row r="748">
          <cell r="A748">
            <v>747</v>
          </cell>
          <cell r="B748">
            <v>7961</v>
          </cell>
          <cell r="C748">
            <v>4</v>
          </cell>
          <cell r="D748" t="str">
            <v xml:space="preserve"> Philips 55POS901F </v>
          </cell>
          <cell r="E748">
            <v>3499</v>
          </cell>
          <cell r="F748" t="str">
            <v>Philips</v>
          </cell>
          <cell r="G748">
            <v>169</v>
          </cell>
        </row>
        <row r="749">
          <cell r="A749">
            <v>748</v>
          </cell>
          <cell r="B749">
            <v>7987</v>
          </cell>
          <cell r="C749">
            <v>4</v>
          </cell>
          <cell r="D749" t="str">
            <v xml:space="preserve"> Panasonic TX-65DXW904 </v>
          </cell>
          <cell r="E749">
            <v>3699</v>
          </cell>
          <cell r="F749" t="str">
            <v>Panasonic</v>
          </cell>
          <cell r="G749">
            <v>168</v>
          </cell>
        </row>
        <row r="750">
          <cell r="A750">
            <v>749</v>
          </cell>
          <cell r="B750">
            <v>11022</v>
          </cell>
          <cell r="C750">
            <v>4</v>
          </cell>
          <cell r="D750" t="str">
            <v xml:space="preserve"> Panasonic TX-65DX780E </v>
          </cell>
          <cell r="E750">
            <v>2399</v>
          </cell>
          <cell r="F750" t="str">
            <v>Panasonic</v>
          </cell>
          <cell r="G750">
            <v>41</v>
          </cell>
        </row>
        <row r="751">
          <cell r="A751">
            <v>750</v>
          </cell>
          <cell r="B751">
            <v>10157</v>
          </cell>
          <cell r="C751">
            <v>4</v>
          </cell>
          <cell r="D751" t="str">
            <v xml:space="preserve"> Panasonic TX-58DXW904 </v>
          </cell>
          <cell r="E751">
            <v>2879</v>
          </cell>
          <cell r="F751" t="str">
            <v>Panasonic</v>
          </cell>
          <cell r="G751">
            <v>78</v>
          </cell>
        </row>
        <row r="752">
          <cell r="A752">
            <v>751</v>
          </cell>
          <cell r="B752">
            <v>7595</v>
          </cell>
          <cell r="C752">
            <v>4</v>
          </cell>
          <cell r="D752" t="str">
            <v xml:space="preserve"> Panasonic TX-58DXW804 </v>
          </cell>
          <cell r="E752">
            <v>1899</v>
          </cell>
          <cell r="F752" t="str">
            <v>Panasonic</v>
          </cell>
          <cell r="G752">
            <v>186</v>
          </cell>
        </row>
        <row r="753">
          <cell r="A753">
            <v>752</v>
          </cell>
          <cell r="B753">
            <v>8569</v>
          </cell>
          <cell r="C753">
            <v>4</v>
          </cell>
          <cell r="D753" t="str">
            <v xml:space="preserve"> Panasonic TX-58DXW704 </v>
          </cell>
          <cell r="E753">
            <v>1299</v>
          </cell>
          <cell r="F753" t="str">
            <v>Panasonic</v>
          </cell>
          <cell r="G753">
            <v>144</v>
          </cell>
        </row>
        <row r="754">
          <cell r="A754">
            <v>753</v>
          </cell>
          <cell r="B754">
            <v>8808</v>
          </cell>
          <cell r="C754">
            <v>4</v>
          </cell>
          <cell r="D754" t="str">
            <v xml:space="preserve"> Panasonic TX-58DX800E </v>
          </cell>
          <cell r="E754">
            <v>2149</v>
          </cell>
          <cell r="F754" t="str">
            <v>Panasonic</v>
          </cell>
          <cell r="G754">
            <v>135</v>
          </cell>
        </row>
        <row r="755">
          <cell r="A755">
            <v>754</v>
          </cell>
          <cell r="B755">
            <v>9257</v>
          </cell>
          <cell r="C755">
            <v>4</v>
          </cell>
          <cell r="D755" t="str">
            <v xml:space="preserve"> Panasonic TX-58DX700F </v>
          </cell>
          <cell r="E755">
            <v>1199</v>
          </cell>
          <cell r="F755" t="str">
            <v>Panasonic</v>
          </cell>
          <cell r="G755">
            <v>117</v>
          </cell>
        </row>
        <row r="756">
          <cell r="A756">
            <v>755</v>
          </cell>
          <cell r="B756">
            <v>9361</v>
          </cell>
          <cell r="C756">
            <v>4</v>
          </cell>
          <cell r="D756" t="str">
            <v xml:space="preserve"> Panasonic TX-55DXW604 </v>
          </cell>
          <cell r="E756">
            <v>949</v>
          </cell>
          <cell r="F756" t="str">
            <v>Panasonic</v>
          </cell>
          <cell r="G756">
            <v>112</v>
          </cell>
        </row>
        <row r="757">
          <cell r="A757">
            <v>756</v>
          </cell>
          <cell r="B757">
            <v>6081</v>
          </cell>
          <cell r="C757">
            <v>4</v>
          </cell>
          <cell r="D757" t="str">
            <v xml:space="preserve"> Panasonic TX-55DX600E </v>
          </cell>
          <cell r="E757">
            <v>849</v>
          </cell>
          <cell r="F757" t="str">
            <v>Panasonic</v>
          </cell>
          <cell r="G757">
            <v>247</v>
          </cell>
        </row>
        <row r="758">
          <cell r="A758">
            <v>757</v>
          </cell>
          <cell r="B758">
            <v>11474</v>
          </cell>
          <cell r="C758">
            <v>4</v>
          </cell>
          <cell r="D758" t="str">
            <v xml:space="preserve"> Panasonic TX-55DS500E </v>
          </cell>
          <cell r="E758">
            <v>849</v>
          </cell>
          <cell r="F758" t="str">
            <v>Panasonic</v>
          </cell>
          <cell r="G758">
            <v>22</v>
          </cell>
        </row>
        <row r="759">
          <cell r="A759">
            <v>758</v>
          </cell>
          <cell r="B759">
            <v>9657</v>
          </cell>
          <cell r="C759">
            <v>4</v>
          </cell>
          <cell r="D759" t="str">
            <v xml:space="preserve"> Panasonic TX-50DS630E </v>
          </cell>
          <cell r="E759">
            <v>799</v>
          </cell>
          <cell r="F759" t="str">
            <v>Panasonic</v>
          </cell>
          <cell r="G759">
            <v>99</v>
          </cell>
        </row>
        <row r="760">
          <cell r="A760">
            <v>759</v>
          </cell>
          <cell r="B760">
            <v>6575</v>
          </cell>
          <cell r="C760">
            <v>4</v>
          </cell>
          <cell r="D760" t="str">
            <v xml:space="preserve"> Panasonic TX-49DX650E </v>
          </cell>
          <cell r="E760">
            <v>669</v>
          </cell>
          <cell r="F760" t="str">
            <v>Panasonic</v>
          </cell>
          <cell r="G760">
            <v>226</v>
          </cell>
        </row>
        <row r="761">
          <cell r="A761">
            <v>760</v>
          </cell>
          <cell r="B761">
            <v>8366</v>
          </cell>
          <cell r="C761">
            <v>4</v>
          </cell>
          <cell r="D761" t="str">
            <v xml:space="preserve"> LG OLED65G6V </v>
          </cell>
          <cell r="E761">
            <v>6999</v>
          </cell>
          <cell r="F761" t="str">
            <v>LG</v>
          </cell>
          <cell r="G761">
            <v>152</v>
          </cell>
        </row>
        <row r="762">
          <cell r="A762">
            <v>761</v>
          </cell>
          <cell r="B762">
            <v>9915</v>
          </cell>
          <cell r="C762">
            <v>4</v>
          </cell>
          <cell r="D762" t="str">
            <v xml:space="preserve"> LG OLED65E6V </v>
          </cell>
          <cell r="E762">
            <v>4999</v>
          </cell>
          <cell r="F762" t="str">
            <v>LG</v>
          </cell>
          <cell r="G762">
            <v>89</v>
          </cell>
        </row>
        <row r="763">
          <cell r="A763">
            <v>762</v>
          </cell>
          <cell r="B763">
            <v>8435</v>
          </cell>
          <cell r="C763">
            <v>4</v>
          </cell>
          <cell r="D763" t="str">
            <v xml:space="preserve"> LG OLED65B6V </v>
          </cell>
          <cell r="E763">
            <v>3999</v>
          </cell>
          <cell r="F763" t="str">
            <v>LG</v>
          </cell>
          <cell r="G763">
            <v>150</v>
          </cell>
        </row>
        <row r="764">
          <cell r="A764">
            <v>763</v>
          </cell>
          <cell r="B764">
            <v>7132</v>
          </cell>
          <cell r="C764">
            <v>4</v>
          </cell>
          <cell r="D764" t="str">
            <v xml:space="preserve"> LG 86UH955V </v>
          </cell>
          <cell r="E764">
            <v>7999</v>
          </cell>
          <cell r="F764" t="str">
            <v>LG</v>
          </cell>
          <cell r="G764">
            <v>204</v>
          </cell>
        </row>
        <row r="765">
          <cell r="A765">
            <v>764</v>
          </cell>
          <cell r="B765">
            <v>11921</v>
          </cell>
          <cell r="C765">
            <v>4</v>
          </cell>
          <cell r="D765" t="str">
            <v xml:space="preserve"> LG 55EG910V - OLED </v>
          </cell>
          <cell r="E765">
            <v>1799</v>
          </cell>
          <cell r="F765" t="str">
            <v>LG</v>
          </cell>
          <cell r="G765">
            <v>3</v>
          </cell>
        </row>
        <row r="766">
          <cell r="A766">
            <v>765</v>
          </cell>
          <cell r="B766">
            <v>7918</v>
          </cell>
          <cell r="C766">
            <v>4</v>
          </cell>
          <cell r="D766" t="str">
            <v xml:space="preserve"> Humax Pure Vision UHD-04916 </v>
          </cell>
          <cell r="E766">
            <v>699</v>
          </cell>
          <cell r="F766" t="str">
            <v>Humax</v>
          </cell>
          <cell r="G766">
            <v>171</v>
          </cell>
        </row>
        <row r="767">
          <cell r="A767">
            <v>766</v>
          </cell>
          <cell r="B767">
            <v>10994</v>
          </cell>
          <cell r="C767">
            <v>4</v>
          </cell>
          <cell r="D767" t="str">
            <v xml:space="preserve"> Humax Pure Vision UHD-04316 </v>
          </cell>
          <cell r="E767">
            <v>499</v>
          </cell>
          <cell r="F767" t="str">
            <v>Humax</v>
          </cell>
          <cell r="G767">
            <v>42</v>
          </cell>
        </row>
        <row r="768">
          <cell r="A768">
            <v>767</v>
          </cell>
          <cell r="B768">
            <v>7649</v>
          </cell>
          <cell r="C768">
            <v>4</v>
          </cell>
          <cell r="D768" t="str">
            <v xml:space="preserve"> Hitachi 49HBT62 </v>
          </cell>
          <cell r="E768">
            <v>499</v>
          </cell>
          <cell r="F768" t="str">
            <v>Hitachi</v>
          </cell>
          <cell r="G768">
            <v>183</v>
          </cell>
        </row>
        <row r="769">
          <cell r="A769">
            <v>768</v>
          </cell>
          <cell r="B769">
            <v>10587</v>
          </cell>
          <cell r="C769">
            <v>4</v>
          </cell>
          <cell r="D769" t="str">
            <v xml:space="preserve"> Hitachi 40HB6T62 </v>
          </cell>
          <cell r="E769">
            <v>399</v>
          </cell>
          <cell r="F769" t="str">
            <v>Hitachi</v>
          </cell>
          <cell r="G769">
            <v>60</v>
          </cell>
        </row>
        <row r="770">
          <cell r="A770">
            <v>769</v>
          </cell>
          <cell r="B770">
            <v>11942</v>
          </cell>
          <cell r="C770">
            <v>5</v>
          </cell>
          <cell r="D770" t="str">
            <v xml:space="preserve"> Optoma HD142X </v>
          </cell>
          <cell r="E770">
            <v>599</v>
          </cell>
          <cell r="F770" t="str">
            <v>Optoma</v>
          </cell>
          <cell r="G770">
            <v>2</v>
          </cell>
        </row>
        <row r="771">
          <cell r="A771">
            <v>770</v>
          </cell>
          <cell r="B771">
            <v>6108</v>
          </cell>
          <cell r="C771">
            <v>5</v>
          </cell>
          <cell r="D771" t="str">
            <v xml:space="preserve"> Philips PicoPix 3414 </v>
          </cell>
          <cell r="E771">
            <v>299</v>
          </cell>
          <cell r="F771" t="str">
            <v>Philips</v>
          </cell>
          <cell r="G771">
            <v>246</v>
          </cell>
        </row>
        <row r="772">
          <cell r="A772">
            <v>771</v>
          </cell>
          <cell r="B772">
            <v>11828</v>
          </cell>
          <cell r="C772">
            <v>5</v>
          </cell>
          <cell r="D772" t="str">
            <v xml:space="preserve"> BenQ TW529 </v>
          </cell>
          <cell r="E772">
            <v>429</v>
          </cell>
          <cell r="F772" t="str">
            <v>BenQ</v>
          </cell>
          <cell r="G772">
            <v>7</v>
          </cell>
        </row>
        <row r="773">
          <cell r="A773">
            <v>772</v>
          </cell>
          <cell r="B773">
            <v>6819</v>
          </cell>
          <cell r="C773">
            <v>5</v>
          </cell>
          <cell r="D773" t="str">
            <v xml:space="preserve"> Epson EB-U04 </v>
          </cell>
          <cell r="E773">
            <v>599</v>
          </cell>
          <cell r="F773" t="str">
            <v>Epson</v>
          </cell>
          <cell r="G773">
            <v>217</v>
          </cell>
        </row>
        <row r="774">
          <cell r="A774">
            <v>773</v>
          </cell>
          <cell r="B774">
            <v>10060</v>
          </cell>
          <cell r="C774">
            <v>5</v>
          </cell>
          <cell r="D774" t="str">
            <v xml:space="preserve"> Salora 58BHD2500 </v>
          </cell>
          <cell r="E774">
            <v>299</v>
          </cell>
          <cell r="F774" t="str">
            <v>Salora</v>
          </cell>
          <cell r="G774">
            <v>82</v>
          </cell>
        </row>
        <row r="775">
          <cell r="A775">
            <v>774</v>
          </cell>
          <cell r="B775">
            <v>6057</v>
          </cell>
          <cell r="C775">
            <v>5</v>
          </cell>
          <cell r="D775" t="str">
            <v xml:space="preserve"> Philips PicoPix 4935 </v>
          </cell>
          <cell r="E775">
            <v>589</v>
          </cell>
          <cell r="F775" t="str">
            <v>Philips</v>
          </cell>
          <cell r="G775">
            <v>248</v>
          </cell>
        </row>
        <row r="776">
          <cell r="A776">
            <v>775</v>
          </cell>
          <cell r="B776">
            <v>6603</v>
          </cell>
          <cell r="C776">
            <v>5</v>
          </cell>
          <cell r="D776" t="str">
            <v xml:space="preserve"> Acer P1500 </v>
          </cell>
          <cell r="E776">
            <v>589</v>
          </cell>
          <cell r="F776" t="str">
            <v>Acer</v>
          </cell>
          <cell r="G776">
            <v>225</v>
          </cell>
        </row>
        <row r="777">
          <cell r="A777">
            <v>776</v>
          </cell>
          <cell r="B777">
            <v>10588</v>
          </cell>
          <cell r="C777">
            <v>5</v>
          </cell>
          <cell r="D777" t="str">
            <v xml:space="preserve"> Epson EB-S04 </v>
          </cell>
          <cell r="E777">
            <v>329</v>
          </cell>
          <cell r="F777" t="str">
            <v>Epson</v>
          </cell>
          <cell r="G777">
            <v>60</v>
          </cell>
        </row>
        <row r="778">
          <cell r="A778">
            <v>777</v>
          </cell>
          <cell r="B778">
            <v>8623</v>
          </cell>
          <cell r="C778">
            <v>5</v>
          </cell>
          <cell r="D778" t="str">
            <v xml:space="preserve"> Optoma HD27 </v>
          </cell>
          <cell r="E778">
            <v>649</v>
          </cell>
          <cell r="F778" t="str">
            <v>Optoma</v>
          </cell>
          <cell r="G778">
            <v>142</v>
          </cell>
        </row>
        <row r="779">
          <cell r="A779">
            <v>778</v>
          </cell>
          <cell r="B779">
            <v>7941</v>
          </cell>
          <cell r="C779">
            <v>5</v>
          </cell>
          <cell r="D779" t="str">
            <v xml:space="preserve"> Optoma GT1080e </v>
          </cell>
          <cell r="E779">
            <v>739</v>
          </cell>
          <cell r="F779" t="str">
            <v>Optoma</v>
          </cell>
          <cell r="G779">
            <v>170</v>
          </cell>
        </row>
        <row r="780">
          <cell r="A780">
            <v>779</v>
          </cell>
          <cell r="B780">
            <v>10158</v>
          </cell>
          <cell r="C780">
            <v>5</v>
          </cell>
          <cell r="D780" t="str">
            <v xml:space="preserve"> Optoma H183X </v>
          </cell>
          <cell r="E780">
            <v>409</v>
          </cell>
          <cell r="F780" t="str">
            <v>Optoma</v>
          </cell>
          <cell r="G780">
            <v>78</v>
          </cell>
        </row>
        <row r="781">
          <cell r="A781">
            <v>780</v>
          </cell>
          <cell r="B781">
            <v>6082</v>
          </cell>
          <cell r="C781">
            <v>5</v>
          </cell>
          <cell r="D781" t="str">
            <v xml:space="preserve"> Optoma DH400 </v>
          </cell>
          <cell r="E781">
            <v>849</v>
          </cell>
          <cell r="F781" t="str">
            <v>Optoma</v>
          </cell>
          <cell r="G781">
            <v>247</v>
          </cell>
        </row>
        <row r="782">
          <cell r="A782">
            <v>781</v>
          </cell>
          <cell r="B782">
            <v>10138</v>
          </cell>
          <cell r="C782">
            <v>5</v>
          </cell>
          <cell r="D782" t="str">
            <v xml:space="preserve"> BenQ MH741 </v>
          </cell>
          <cell r="E782">
            <v>799</v>
          </cell>
          <cell r="F782" t="str">
            <v>BenQ</v>
          </cell>
          <cell r="G782">
            <v>79</v>
          </cell>
        </row>
        <row r="783">
          <cell r="A783">
            <v>782</v>
          </cell>
          <cell r="B783">
            <v>9125</v>
          </cell>
          <cell r="C783">
            <v>5</v>
          </cell>
          <cell r="D783" t="str">
            <v xml:space="preserve"> Epson EH-TW5300 </v>
          </cell>
          <cell r="E783">
            <v>649</v>
          </cell>
          <cell r="F783" t="str">
            <v>Epson</v>
          </cell>
          <cell r="G783">
            <v>122</v>
          </cell>
        </row>
        <row r="784">
          <cell r="A784">
            <v>783</v>
          </cell>
          <cell r="B784">
            <v>9223</v>
          </cell>
          <cell r="C784">
            <v>5</v>
          </cell>
          <cell r="D784" t="str">
            <v xml:space="preserve"> Epson EB-W31 </v>
          </cell>
          <cell r="E784">
            <v>479</v>
          </cell>
          <cell r="F784" t="str">
            <v>Epson</v>
          </cell>
          <cell r="G784">
            <v>118</v>
          </cell>
        </row>
        <row r="785">
          <cell r="A785">
            <v>784</v>
          </cell>
          <cell r="B785">
            <v>11337</v>
          </cell>
          <cell r="C785">
            <v>5</v>
          </cell>
          <cell r="D785" t="str">
            <v xml:space="preserve"> Optoma GT1070Xe </v>
          </cell>
          <cell r="E785">
            <v>679</v>
          </cell>
          <cell r="F785" t="str">
            <v>Optoma</v>
          </cell>
          <cell r="G785">
            <v>28</v>
          </cell>
        </row>
        <row r="786">
          <cell r="A786">
            <v>785</v>
          </cell>
          <cell r="B786">
            <v>10940</v>
          </cell>
          <cell r="C786">
            <v>5</v>
          </cell>
          <cell r="D786" t="str">
            <v xml:space="preserve"> Philips PicoPix 4010 </v>
          </cell>
          <cell r="E786">
            <v>279</v>
          </cell>
          <cell r="F786" t="str">
            <v>Philips</v>
          </cell>
          <cell r="G786">
            <v>44</v>
          </cell>
        </row>
        <row r="787">
          <cell r="A787">
            <v>786</v>
          </cell>
          <cell r="B787">
            <v>9339</v>
          </cell>
          <cell r="C787">
            <v>5</v>
          </cell>
          <cell r="D787" t="str">
            <v xml:space="preserve"> LG PF1000U </v>
          </cell>
          <cell r="E787">
            <v>1129</v>
          </cell>
          <cell r="F787" t="str">
            <v>LG</v>
          </cell>
          <cell r="G787">
            <v>113</v>
          </cell>
        </row>
        <row r="788">
          <cell r="A788">
            <v>787</v>
          </cell>
          <cell r="B788">
            <v>6154</v>
          </cell>
          <cell r="C788">
            <v>5</v>
          </cell>
          <cell r="D788" t="str">
            <v xml:space="preserve"> Acer P1185 </v>
          </cell>
          <cell r="E788">
            <v>339</v>
          </cell>
          <cell r="F788" t="str">
            <v>Acer</v>
          </cell>
          <cell r="G788">
            <v>244</v>
          </cell>
        </row>
        <row r="789">
          <cell r="A789">
            <v>788</v>
          </cell>
          <cell r="B789">
            <v>11245</v>
          </cell>
          <cell r="C789">
            <v>5</v>
          </cell>
          <cell r="D789" t="str">
            <v xml:space="preserve"> Acer P5515 </v>
          </cell>
          <cell r="E789">
            <v>789</v>
          </cell>
          <cell r="F789" t="str">
            <v>Acer</v>
          </cell>
          <cell r="G789">
            <v>32</v>
          </cell>
        </row>
        <row r="790">
          <cell r="A790">
            <v>789</v>
          </cell>
          <cell r="B790">
            <v>7518</v>
          </cell>
          <cell r="C790">
            <v>5</v>
          </cell>
          <cell r="D790" t="str">
            <v xml:space="preserve"> Philips PicoPix 4835 </v>
          </cell>
          <cell r="E790">
            <v>449</v>
          </cell>
          <cell r="F790" t="str">
            <v>Philips</v>
          </cell>
          <cell r="G790">
            <v>189</v>
          </cell>
        </row>
        <row r="791">
          <cell r="A791">
            <v>790</v>
          </cell>
          <cell r="B791">
            <v>9775</v>
          </cell>
          <cell r="C791">
            <v>5</v>
          </cell>
          <cell r="D791" t="str">
            <v xml:space="preserve"> BenQ MS527 </v>
          </cell>
          <cell r="E791">
            <v>309</v>
          </cell>
          <cell r="F791" t="str">
            <v>BenQ</v>
          </cell>
          <cell r="G791">
            <v>95</v>
          </cell>
        </row>
        <row r="792">
          <cell r="A792">
            <v>791</v>
          </cell>
          <cell r="B792">
            <v>9796</v>
          </cell>
          <cell r="C792">
            <v>5</v>
          </cell>
          <cell r="D792" t="str">
            <v xml:space="preserve"> Epson EH-TW5350 </v>
          </cell>
          <cell r="E792">
            <v>749</v>
          </cell>
          <cell r="F792" t="str">
            <v>Epson</v>
          </cell>
          <cell r="G792">
            <v>94</v>
          </cell>
        </row>
        <row r="793">
          <cell r="A793">
            <v>792</v>
          </cell>
          <cell r="B793">
            <v>7039</v>
          </cell>
          <cell r="C793">
            <v>5</v>
          </cell>
          <cell r="D793" t="str">
            <v xml:space="preserve"> LG PH150G </v>
          </cell>
          <cell r="E793">
            <v>349</v>
          </cell>
          <cell r="F793" t="str">
            <v>LG</v>
          </cell>
          <cell r="G793">
            <v>208</v>
          </cell>
        </row>
        <row r="794">
          <cell r="A794">
            <v>793</v>
          </cell>
          <cell r="B794">
            <v>7395</v>
          </cell>
          <cell r="C794">
            <v>5</v>
          </cell>
          <cell r="D794" t="str">
            <v xml:space="preserve"> Epson EH-TW6700 </v>
          </cell>
          <cell r="E794">
            <v>1199</v>
          </cell>
          <cell r="F794" t="str">
            <v>Epson</v>
          </cell>
          <cell r="G794">
            <v>194</v>
          </cell>
        </row>
        <row r="795">
          <cell r="A795">
            <v>794</v>
          </cell>
          <cell r="B795">
            <v>9034</v>
          </cell>
          <cell r="C795">
            <v>5</v>
          </cell>
          <cell r="D795" t="str">
            <v xml:space="preserve"> BenQ TH683 </v>
          </cell>
          <cell r="E795">
            <v>629</v>
          </cell>
          <cell r="F795" t="str">
            <v>BenQ</v>
          </cell>
          <cell r="G795">
            <v>126</v>
          </cell>
        </row>
        <row r="796">
          <cell r="A796">
            <v>795</v>
          </cell>
          <cell r="B796">
            <v>6401</v>
          </cell>
          <cell r="C796">
            <v>5</v>
          </cell>
          <cell r="D796" t="str">
            <v xml:space="preserve"> Philips PicoPix 3417W </v>
          </cell>
          <cell r="E796">
            <v>399</v>
          </cell>
          <cell r="F796" t="str">
            <v>Philips</v>
          </cell>
          <cell r="G796">
            <v>233</v>
          </cell>
        </row>
        <row r="797">
          <cell r="A797">
            <v>796</v>
          </cell>
          <cell r="B797">
            <v>8145</v>
          </cell>
          <cell r="C797">
            <v>5</v>
          </cell>
          <cell r="D797" t="str">
            <v xml:space="preserve"> Optoma ML750e </v>
          </cell>
          <cell r="E797">
            <v>479</v>
          </cell>
          <cell r="F797" t="str">
            <v>Optoma</v>
          </cell>
          <cell r="G797">
            <v>161</v>
          </cell>
        </row>
        <row r="798">
          <cell r="A798">
            <v>797</v>
          </cell>
          <cell r="B798">
            <v>11787</v>
          </cell>
          <cell r="C798">
            <v>5</v>
          </cell>
          <cell r="D798" t="str">
            <v xml:space="preserve"> Optoma DH1017 </v>
          </cell>
          <cell r="E798">
            <v>969</v>
          </cell>
          <cell r="F798" t="str">
            <v>Optoma</v>
          </cell>
          <cell r="G798">
            <v>9</v>
          </cell>
        </row>
        <row r="799">
          <cell r="A799">
            <v>798</v>
          </cell>
          <cell r="B799">
            <v>6891</v>
          </cell>
          <cell r="C799">
            <v>5</v>
          </cell>
          <cell r="D799" t="str">
            <v xml:space="preserve"> Epson EH-TW570 </v>
          </cell>
          <cell r="E799">
            <v>549</v>
          </cell>
          <cell r="F799" t="str">
            <v>Epson</v>
          </cell>
          <cell r="G799">
            <v>214</v>
          </cell>
        </row>
        <row r="800">
          <cell r="A800">
            <v>799</v>
          </cell>
          <cell r="B800">
            <v>6304</v>
          </cell>
          <cell r="C800">
            <v>5</v>
          </cell>
          <cell r="D800" t="str">
            <v xml:space="preserve"> Ricoh PJ X2240 </v>
          </cell>
          <cell r="E800">
            <v>319</v>
          </cell>
          <cell r="F800" t="str">
            <v>Ricoh</v>
          </cell>
          <cell r="G800">
            <v>237</v>
          </cell>
        </row>
        <row r="801">
          <cell r="A801">
            <v>800</v>
          </cell>
          <cell r="B801">
            <v>11495</v>
          </cell>
          <cell r="C801">
            <v>5</v>
          </cell>
          <cell r="D801" t="str">
            <v xml:space="preserve"> LG PF1500G </v>
          </cell>
          <cell r="E801">
            <v>899</v>
          </cell>
          <cell r="F801" t="str">
            <v>LG</v>
          </cell>
          <cell r="G801">
            <v>21</v>
          </cell>
        </row>
        <row r="802">
          <cell r="A802">
            <v>801</v>
          </cell>
          <cell r="B802">
            <v>9126</v>
          </cell>
          <cell r="C802">
            <v>5</v>
          </cell>
          <cell r="D802" t="str">
            <v xml:space="preserve"> Rif6 Cube </v>
          </cell>
          <cell r="E802">
            <v>269</v>
          </cell>
          <cell r="F802" t="str">
            <v>Rif6</v>
          </cell>
          <cell r="G802">
            <v>122</v>
          </cell>
        </row>
        <row r="803">
          <cell r="A803">
            <v>802</v>
          </cell>
          <cell r="B803">
            <v>9474</v>
          </cell>
          <cell r="C803">
            <v>5</v>
          </cell>
          <cell r="D803" t="str">
            <v xml:space="preserve"> Optoma EH400 </v>
          </cell>
          <cell r="E803">
            <v>869</v>
          </cell>
          <cell r="F803" t="str">
            <v>Optoma</v>
          </cell>
          <cell r="G803">
            <v>107</v>
          </cell>
        </row>
        <row r="804">
          <cell r="A804">
            <v>803</v>
          </cell>
          <cell r="B804">
            <v>7223</v>
          </cell>
          <cell r="C804">
            <v>5</v>
          </cell>
          <cell r="D804" t="str">
            <v xml:space="preserve"> BenQ W2000 </v>
          </cell>
          <cell r="E804">
            <v>949</v>
          </cell>
          <cell r="F804" t="str">
            <v>BenQ</v>
          </cell>
          <cell r="G804">
            <v>201</v>
          </cell>
        </row>
        <row r="805">
          <cell r="A805">
            <v>804</v>
          </cell>
          <cell r="B805">
            <v>6984</v>
          </cell>
          <cell r="C805">
            <v>5</v>
          </cell>
          <cell r="D805" t="str">
            <v xml:space="preserve"> Optoma W402 </v>
          </cell>
          <cell r="E805">
            <v>749</v>
          </cell>
          <cell r="F805" t="str">
            <v>Optoma</v>
          </cell>
          <cell r="G805">
            <v>210</v>
          </cell>
        </row>
        <row r="806">
          <cell r="A806">
            <v>805</v>
          </cell>
          <cell r="B806">
            <v>6211</v>
          </cell>
          <cell r="C806">
            <v>5</v>
          </cell>
          <cell r="D806" t="str">
            <v xml:space="preserve"> Optoma W340 </v>
          </cell>
          <cell r="E806">
            <v>489</v>
          </cell>
          <cell r="F806" t="str">
            <v>Optoma</v>
          </cell>
          <cell r="G806">
            <v>241</v>
          </cell>
        </row>
        <row r="807">
          <cell r="A807">
            <v>806</v>
          </cell>
          <cell r="B807">
            <v>6865</v>
          </cell>
          <cell r="C807">
            <v>5</v>
          </cell>
          <cell r="D807" t="str">
            <v xml:space="preserve"> Optoma HD151X </v>
          </cell>
          <cell r="E807">
            <v>849</v>
          </cell>
          <cell r="F807" t="str">
            <v>Optoma</v>
          </cell>
          <cell r="G807">
            <v>215</v>
          </cell>
        </row>
        <row r="808">
          <cell r="A808">
            <v>807</v>
          </cell>
          <cell r="B808">
            <v>7919</v>
          </cell>
          <cell r="C808">
            <v>5</v>
          </cell>
          <cell r="D808" t="str">
            <v xml:space="preserve"> LG PH450UG </v>
          </cell>
          <cell r="E808">
            <v>649</v>
          </cell>
          <cell r="F808" t="str">
            <v>LG</v>
          </cell>
          <cell r="G808">
            <v>171</v>
          </cell>
        </row>
        <row r="809">
          <cell r="A809">
            <v>808</v>
          </cell>
          <cell r="B809">
            <v>8104</v>
          </cell>
          <cell r="C809">
            <v>5</v>
          </cell>
          <cell r="D809" t="str">
            <v xml:space="preserve"> BenQ W1070+ </v>
          </cell>
          <cell r="E809">
            <v>729</v>
          </cell>
          <cell r="F809" t="str">
            <v>BenQ</v>
          </cell>
          <cell r="G809">
            <v>163</v>
          </cell>
        </row>
        <row r="810">
          <cell r="A810">
            <v>809</v>
          </cell>
          <cell r="B810">
            <v>6380</v>
          </cell>
          <cell r="C810">
            <v>5</v>
          </cell>
          <cell r="D810" t="str">
            <v xml:space="preserve"> BenQ W1070 </v>
          </cell>
          <cell r="E810">
            <v>629</v>
          </cell>
          <cell r="F810" t="str">
            <v>BenQ</v>
          </cell>
          <cell r="G810">
            <v>234</v>
          </cell>
        </row>
        <row r="811">
          <cell r="A811">
            <v>810</v>
          </cell>
          <cell r="B811">
            <v>6058</v>
          </cell>
          <cell r="C811">
            <v>5</v>
          </cell>
          <cell r="D811" t="str">
            <v xml:space="preserve"> BenQ TH670 </v>
          </cell>
          <cell r="E811">
            <v>569</v>
          </cell>
          <cell r="F811" t="str">
            <v>BenQ</v>
          </cell>
          <cell r="G811">
            <v>248</v>
          </cell>
        </row>
        <row r="812">
          <cell r="A812">
            <v>811</v>
          </cell>
          <cell r="B812">
            <v>10437</v>
          </cell>
          <cell r="C812">
            <v>5</v>
          </cell>
          <cell r="D812" t="str">
            <v xml:space="preserve"> Optoma GT5000 </v>
          </cell>
          <cell r="E812">
            <v>1249</v>
          </cell>
          <cell r="F812" t="str">
            <v>Optoma</v>
          </cell>
          <cell r="G812">
            <v>66</v>
          </cell>
        </row>
        <row r="813">
          <cell r="A813">
            <v>812</v>
          </cell>
          <cell r="B813">
            <v>7848</v>
          </cell>
          <cell r="C813">
            <v>5</v>
          </cell>
          <cell r="D813" t="str">
            <v xml:space="preserve"> Epson EB-W04 </v>
          </cell>
          <cell r="E813">
            <v>449</v>
          </cell>
          <cell r="F813" t="str">
            <v>Epson</v>
          </cell>
          <cell r="G813">
            <v>174</v>
          </cell>
        </row>
        <row r="814">
          <cell r="A814">
            <v>813</v>
          </cell>
          <cell r="B814">
            <v>7133</v>
          </cell>
          <cell r="C814">
            <v>5</v>
          </cell>
          <cell r="D814" t="str">
            <v xml:space="preserve"> BenQ W1080ST+ </v>
          </cell>
          <cell r="E814">
            <v>999</v>
          </cell>
          <cell r="F814" t="str">
            <v>BenQ</v>
          </cell>
          <cell r="G814">
            <v>204</v>
          </cell>
        </row>
        <row r="815">
          <cell r="A815">
            <v>814</v>
          </cell>
          <cell r="B815">
            <v>9544</v>
          </cell>
          <cell r="C815">
            <v>5</v>
          </cell>
          <cell r="D815" t="str">
            <v xml:space="preserve"> Optoma GT760 </v>
          </cell>
          <cell r="E815">
            <v>549</v>
          </cell>
          <cell r="F815" t="str">
            <v>Optoma</v>
          </cell>
          <cell r="G815">
            <v>104</v>
          </cell>
        </row>
        <row r="816">
          <cell r="A816">
            <v>815</v>
          </cell>
          <cell r="B816">
            <v>6279</v>
          </cell>
          <cell r="C816">
            <v>5</v>
          </cell>
          <cell r="D816" t="str">
            <v xml:space="preserve"> LG PW1000G </v>
          </cell>
          <cell r="E816">
            <v>589</v>
          </cell>
          <cell r="F816" t="str">
            <v>LG</v>
          </cell>
          <cell r="G816">
            <v>238</v>
          </cell>
        </row>
        <row r="817">
          <cell r="A817">
            <v>816</v>
          </cell>
          <cell r="B817">
            <v>9258</v>
          </cell>
          <cell r="C817">
            <v>5</v>
          </cell>
          <cell r="D817" t="str">
            <v xml:space="preserve"> Epson EB-U32 </v>
          </cell>
          <cell r="E817">
            <v>749</v>
          </cell>
          <cell r="F817" t="str">
            <v>Epson</v>
          </cell>
          <cell r="G817">
            <v>117</v>
          </cell>
        </row>
        <row r="818">
          <cell r="A818">
            <v>817</v>
          </cell>
          <cell r="B818">
            <v>10525</v>
          </cell>
          <cell r="C818">
            <v>5</v>
          </cell>
          <cell r="D818" t="str">
            <v xml:space="preserve"> BenQ W1110 </v>
          </cell>
          <cell r="E818">
            <v>829</v>
          </cell>
          <cell r="F818" t="str">
            <v>BenQ</v>
          </cell>
          <cell r="G818">
            <v>63</v>
          </cell>
        </row>
        <row r="819">
          <cell r="A819">
            <v>818</v>
          </cell>
          <cell r="B819">
            <v>7519</v>
          </cell>
          <cell r="C819">
            <v>5</v>
          </cell>
          <cell r="D819" t="str">
            <v xml:space="preserve"> BenQ W1090 </v>
          </cell>
          <cell r="E819">
            <v>699</v>
          </cell>
          <cell r="F819" t="str">
            <v>BenQ</v>
          </cell>
          <cell r="G819">
            <v>189</v>
          </cell>
        </row>
        <row r="820">
          <cell r="A820">
            <v>819</v>
          </cell>
          <cell r="B820">
            <v>10061</v>
          </cell>
          <cell r="C820">
            <v>5</v>
          </cell>
          <cell r="D820" t="str">
            <v xml:space="preserve"> Optoma ML750ST </v>
          </cell>
          <cell r="E820">
            <v>579</v>
          </cell>
          <cell r="F820" t="str">
            <v>Optoma</v>
          </cell>
          <cell r="G820">
            <v>82</v>
          </cell>
        </row>
        <row r="821">
          <cell r="A821">
            <v>820</v>
          </cell>
          <cell r="B821">
            <v>10770</v>
          </cell>
          <cell r="C821">
            <v>5</v>
          </cell>
          <cell r="D821" t="str">
            <v xml:space="preserve"> Optoma HD36 </v>
          </cell>
          <cell r="E821">
            <v>939</v>
          </cell>
          <cell r="F821" t="str">
            <v>Optoma</v>
          </cell>
          <cell r="G821">
            <v>52</v>
          </cell>
        </row>
        <row r="822">
          <cell r="A822">
            <v>821</v>
          </cell>
          <cell r="B822">
            <v>11728</v>
          </cell>
          <cell r="C822">
            <v>5</v>
          </cell>
          <cell r="D822" t="str">
            <v xml:space="preserve"> Beam Labs Beam </v>
          </cell>
          <cell r="E822">
            <v>499</v>
          </cell>
          <cell r="F822" t="str">
            <v>Beam</v>
          </cell>
          <cell r="G822">
            <v>11</v>
          </cell>
        </row>
        <row r="823">
          <cell r="A823">
            <v>822</v>
          </cell>
          <cell r="B823">
            <v>6953</v>
          </cell>
          <cell r="C823">
            <v>5</v>
          </cell>
          <cell r="D823" t="str">
            <v xml:space="preserve"> Salora 50BHD2000 </v>
          </cell>
          <cell r="E823">
            <v>249</v>
          </cell>
          <cell r="F823" t="str">
            <v>Salora</v>
          </cell>
          <cell r="G823">
            <v>211</v>
          </cell>
        </row>
        <row r="824">
          <cell r="A824">
            <v>823</v>
          </cell>
          <cell r="B824">
            <v>8682</v>
          </cell>
          <cell r="C824">
            <v>5</v>
          </cell>
          <cell r="D824" t="str">
            <v xml:space="preserve"> Optoma W400 </v>
          </cell>
          <cell r="E824">
            <v>669</v>
          </cell>
          <cell r="F824" t="str">
            <v>Optoma</v>
          </cell>
          <cell r="G824">
            <v>140</v>
          </cell>
        </row>
        <row r="825">
          <cell r="A825">
            <v>824</v>
          </cell>
          <cell r="B825">
            <v>7165</v>
          </cell>
          <cell r="C825">
            <v>5</v>
          </cell>
          <cell r="D825" t="str">
            <v xml:space="preserve"> Optoma W330 </v>
          </cell>
          <cell r="E825">
            <v>399</v>
          </cell>
          <cell r="F825" t="str">
            <v>Optoma</v>
          </cell>
          <cell r="G825">
            <v>203</v>
          </cell>
        </row>
        <row r="826">
          <cell r="A826">
            <v>825</v>
          </cell>
          <cell r="B826">
            <v>11496</v>
          </cell>
          <cell r="C826">
            <v>5</v>
          </cell>
          <cell r="D826" t="str">
            <v xml:space="preserve"> Optoma DH1009i </v>
          </cell>
          <cell r="E826">
            <v>629</v>
          </cell>
          <cell r="F826" t="str">
            <v>Optoma</v>
          </cell>
          <cell r="G826">
            <v>21</v>
          </cell>
        </row>
        <row r="827">
          <cell r="A827">
            <v>826</v>
          </cell>
          <cell r="B827">
            <v>9162</v>
          </cell>
          <cell r="C827">
            <v>5</v>
          </cell>
          <cell r="D827" t="str">
            <v xml:space="preserve"> LG PW1500G </v>
          </cell>
          <cell r="E827">
            <v>739</v>
          </cell>
          <cell r="F827" t="str">
            <v>LG</v>
          </cell>
          <cell r="G827">
            <v>120</v>
          </cell>
        </row>
        <row r="828">
          <cell r="A828">
            <v>827</v>
          </cell>
          <cell r="B828">
            <v>7081</v>
          </cell>
          <cell r="C828">
            <v>5</v>
          </cell>
          <cell r="D828" t="str">
            <v xml:space="preserve"> Epson EH-TW5210 </v>
          </cell>
          <cell r="E828">
            <v>659</v>
          </cell>
          <cell r="F828" t="str">
            <v>Epson</v>
          </cell>
          <cell r="G828">
            <v>206</v>
          </cell>
        </row>
        <row r="829">
          <cell r="A829">
            <v>828</v>
          </cell>
          <cell r="B829">
            <v>7491</v>
          </cell>
          <cell r="C829">
            <v>5</v>
          </cell>
          <cell r="D829" t="str">
            <v xml:space="preserve"> BenQ TH530 </v>
          </cell>
          <cell r="E829">
            <v>579</v>
          </cell>
          <cell r="F829" t="str">
            <v>BenQ</v>
          </cell>
          <cell r="G829">
            <v>190</v>
          </cell>
        </row>
        <row r="830">
          <cell r="A830">
            <v>829</v>
          </cell>
          <cell r="B830">
            <v>8935</v>
          </cell>
          <cell r="C830">
            <v>5</v>
          </cell>
          <cell r="D830" t="str">
            <v xml:space="preserve"> Acer K135i </v>
          </cell>
          <cell r="E830">
            <v>509</v>
          </cell>
          <cell r="F830" t="str">
            <v>Acer</v>
          </cell>
          <cell r="G830">
            <v>130</v>
          </cell>
        </row>
        <row r="831">
          <cell r="A831">
            <v>830</v>
          </cell>
          <cell r="B831">
            <v>6507</v>
          </cell>
          <cell r="C831">
            <v>5</v>
          </cell>
          <cell r="D831" t="str">
            <v xml:space="preserve"> Acer C120 </v>
          </cell>
          <cell r="E831">
            <v>259</v>
          </cell>
          <cell r="F831" t="str">
            <v>Acer</v>
          </cell>
          <cell r="G831">
            <v>229</v>
          </cell>
        </row>
        <row r="832">
          <cell r="A832">
            <v>831</v>
          </cell>
          <cell r="B832">
            <v>6530</v>
          </cell>
          <cell r="C832">
            <v>5</v>
          </cell>
          <cell r="D832" t="str">
            <v xml:space="preserve"> Optoma H114 </v>
          </cell>
          <cell r="E832">
            <v>459</v>
          </cell>
          <cell r="F832" t="str">
            <v>Optoma</v>
          </cell>
          <cell r="G832">
            <v>228</v>
          </cell>
        </row>
        <row r="833">
          <cell r="A833">
            <v>832</v>
          </cell>
          <cell r="B833">
            <v>8189</v>
          </cell>
          <cell r="C833">
            <v>5</v>
          </cell>
          <cell r="D833" t="str">
            <v xml:space="preserve"> Acer C205 </v>
          </cell>
          <cell r="E833">
            <v>319</v>
          </cell>
          <cell r="F833" t="str">
            <v>Acer</v>
          </cell>
          <cell r="G833">
            <v>159</v>
          </cell>
        </row>
        <row r="834">
          <cell r="A834">
            <v>833</v>
          </cell>
          <cell r="B834">
            <v>11379</v>
          </cell>
          <cell r="C834">
            <v>5</v>
          </cell>
          <cell r="D834" t="str">
            <v xml:space="preserve"> Philips PicoPix 4350 </v>
          </cell>
          <cell r="E834">
            <v>299</v>
          </cell>
          <cell r="F834" t="str">
            <v>Philips</v>
          </cell>
          <cell r="G834">
            <v>26</v>
          </cell>
        </row>
        <row r="835">
          <cell r="A835">
            <v>834</v>
          </cell>
          <cell r="B835">
            <v>6460</v>
          </cell>
          <cell r="C835">
            <v>5</v>
          </cell>
          <cell r="D835" t="str">
            <v xml:space="preserve"> Optoma W341 </v>
          </cell>
          <cell r="E835">
            <v>559</v>
          </cell>
          <cell r="F835" t="str">
            <v>Optoma</v>
          </cell>
          <cell r="G835">
            <v>231</v>
          </cell>
        </row>
        <row r="836">
          <cell r="A836">
            <v>835</v>
          </cell>
          <cell r="B836">
            <v>7751</v>
          </cell>
          <cell r="C836">
            <v>5</v>
          </cell>
          <cell r="D836" t="str">
            <v xml:space="preserve"> LG PV150G </v>
          </cell>
          <cell r="E836">
            <v>299</v>
          </cell>
          <cell r="F836" t="str">
            <v>LG</v>
          </cell>
          <cell r="G836">
            <v>179</v>
          </cell>
        </row>
        <row r="837">
          <cell r="A837">
            <v>836</v>
          </cell>
          <cell r="B837">
            <v>7572</v>
          </cell>
          <cell r="C837">
            <v>5</v>
          </cell>
          <cell r="D837" t="str">
            <v xml:space="preserve"> Epson EB-1960 </v>
          </cell>
          <cell r="E837">
            <v>1049</v>
          </cell>
          <cell r="F837" t="str">
            <v>Epson</v>
          </cell>
          <cell r="G837">
            <v>187</v>
          </cell>
        </row>
        <row r="838">
          <cell r="A838">
            <v>837</v>
          </cell>
          <cell r="B838">
            <v>11672</v>
          </cell>
          <cell r="C838">
            <v>5</v>
          </cell>
          <cell r="D838" t="str">
            <v xml:space="preserve"> BenQ MX528 </v>
          </cell>
          <cell r="E838">
            <v>469</v>
          </cell>
          <cell r="F838" t="str">
            <v>BenQ</v>
          </cell>
          <cell r="G838">
            <v>13</v>
          </cell>
        </row>
        <row r="839">
          <cell r="A839">
            <v>838</v>
          </cell>
          <cell r="B839">
            <v>9985</v>
          </cell>
          <cell r="C839">
            <v>5</v>
          </cell>
          <cell r="D839" t="str">
            <v xml:space="preserve"> BenQ TH682ST </v>
          </cell>
          <cell r="E839">
            <v>789</v>
          </cell>
          <cell r="F839" t="str">
            <v>BenQ</v>
          </cell>
          <cell r="G839">
            <v>86</v>
          </cell>
        </row>
        <row r="840">
          <cell r="A840">
            <v>839</v>
          </cell>
          <cell r="B840">
            <v>8701</v>
          </cell>
          <cell r="C840">
            <v>5</v>
          </cell>
          <cell r="D840" t="str">
            <v xml:space="preserve"> Optoma W305ST </v>
          </cell>
          <cell r="E840">
            <v>749</v>
          </cell>
          <cell r="F840" t="str">
            <v>Optoma</v>
          </cell>
          <cell r="G840">
            <v>139</v>
          </cell>
        </row>
        <row r="841">
          <cell r="A841">
            <v>840</v>
          </cell>
          <cell r="B841">
            <v>10696</v>
          </cell>
          <cell r="C841">
            <v>5</v>
          </cell>
          <cell r="D841" t="str">
            <v xml:space="preserve"> LG PH550G </v>
          </cell>
          <cell r="E841">
            <v>489</v>
          </cell>
          <cell r="F841" t="str">
            <v>LG</v>
          </cell>
          <cell r="G841">
            <v>55</v>
          </cell>
        </row>
        <row r="842">
          <cell r="A842">
            <v>841</v>
          </cell>
          <cell r="B842">
            <v>8211</v>
          </cell>
          <cell r="C842">
            <v>5</v>
          </cell>
          <cell r="D842" t="str">
            <v xml:space="preserve"> JVC DLA-X5000 Wit </v>
          </cell>
          <cell r="E842">
            <v>3499</v>
          </cell>
          <cell r="F842" t="str">
            <v>JVC</v>
          </cell>
          <cell r="G842">
            <v>158</v>
          </cell>
        </row>
        <row r="843">
          <cell r="A843">
            <v>842</v>
          </cell>
          <cell r="B843">
            <v>10159</v>
          </cell>
          <cell r="C843">
            <v>5</v>
          </cell>
          <cell r="D843" t="str">
            <v xml:space="preserve"> BenQ MX631ST </v>
          </cell>
          <cell r="E843">
            <v>599</v>
          </cell>
          <cell r="F843" t="str">
            <v>BenQ</v>
          </cell>
          <cell r="G843">
            <v>78</v>
          </cell>
        </row>
        <row r="844">
          <cell r="A844">
            <v>843</v>
          </cell>
          <cell r="B844">
            <v>10062</v>
          </cell>
          <cell r="C844">
            <v>5</v>
          </cell>
          <cell r="D844" t="str">
            <v xml:space="preserve"> BenQ MW632ST </v>
          </cell>
          <cell r="E844">
            <v>659</v>
          </cell>
          <cell r="F844" t="str">
            <v>BenQ</v>
          </cell>
          <cell r="G844">
            <v>82</v>
          </cell>
        </row>
        <row r="845">
          <cell r="A845">
            <v>844</v>
          </cell>
          <cell r="B845">
            <v>11922</v>
          </cell>
          <cell r="C845">
            <v>5</v>
          </cell>
          <cell r="D845" t="str">
            <v xml:space="preserve"> BenQ MH856UST </v>
          </cell>
          <cell r="E845">
            <v>1799</v>
          </cell>
          <cell r="F845" t="str">
            <v>BenQ</v>
          </cell>
          <cell r="G845">
            <v>3</v>
          </cell>
        </row>
        <row r="846">
          <cell r="A846">
            <v>845</v>
          </cell>
          <cell r="B846">
            <v>9475</v>
          </cell>
          <cell r="C846">
            <v>5</v>
          </cell>
          <cell r="D846" t="str">
            <v xml:space="preserve"> Optoma X340 </v>
          </cell>
          <cell r="E846">
            <v>449</v>
          </cell>
          <cell r="F846" t="str">
            <v>Optoma</v>
          </cell>
          <cell r="G846">
            <v>107</v>
          </cell>
        </row>
        <row r="847">
          <cell r="A847">
            <v>846</v>
          </cell>
          <cell r="B847">
            <v>6922</v>
          </cell>
          <cell r="C847">
            <v>5</v>
          </cell>
          <cell r="D847" t="str">
            <v xml:space="preserve"> Optoma W344 </v>
          </cell>
          <cell r="E847">
            <v>579</v>
          </cell>
          <cell r="F847" t="str">
            <v>Optoma</v>
          </cell>
          <cell r="G847">
            <v>213</v>
          </cell>
        </row>
        <row r="848">
          <cell r="A848">
            <v>847</v>
          </cell>
          <cell r="B848">
            <v>7891</v>
          </cell>
          <cell r="C848">
            <v>5</v>
          </cell>
          <cell r="D848" t="str">
            <v xml:space="preserve"> Optoma W331 </v>
          </cell>
          <cell r="E848">
            <v>459</v>
          </cell>
          <cell r="F848" t="str">
            <v>Optoma</v>
          </cell>
          <cell r="G848">
            <v>172</v>
          </cell>
        </row>
        <row r="849">
          <cell r="A849">
            <v>848</v>
          </cell>
          <cell r="B849">
            <v>9986</v>
          </cell>
          <cell r="C849">
            <v>5</v>
          </cell>
          <cell r="D849" t="str">
            <v xml:space="preserve"> Optoma S331 </v>
          </cell>
          <cell r="E849">
            <v>319</v>
          </cell>
          <cell r="F849" t="str">
            <v>Optoma</v>
          </cell>
          <cell r="G849">
            <v>86</v>
          </cell>
        </row>
        <row r="850">
          <cell r="A850">
            <v>849</v>
          </cell>
          <cell r="B850">
            <v>9797</v>
          </cell>
          <cell r="C850">
            <v>5</v>
          </cell>
          <cell r="D850" t="str">
            <v xml:space="preserve"> Optoma HD28DSE </v>
          </cell>
          <cell r="E850">
            <v>829</v>
          </cell>
          <cell r="F850" t="str">
            <v>Optoma</v>
          </cell>
          <cell r="G850">
            <v>94</v>
          </cell>
        </row>
        <row r="851">
          <cell r="A851">
            <v>850</v>
          </cell>
          <cell r="B851">
            <v>6334</v>
          </cell>
          <cell r="C851">
            <v>5</v>
          </cell>
          <cell r="D851" t="str">
            <v xml:space="preserve"> Optoma HD161X </v>
          </cell>
          <cell r="E851">
            <v>1199</v>
          </cell>
          <cell r="F851" t="str">
            <v>Optoma</v>
          </cell>
          <cell r="G851">
            <v>236</v>
          </cell>
        </row>
        <row r="852">
          <cell r="A852">
            <v>851</v>
          </cell>
          <cell r="B852">
            <v>10467</v>
          </cell>
          <cell r="C852">
            <v>5</v>
          </cell>
          <cell r="D852" t="str">
            <v xml:space="preserve"> Optoma HD140X </v>
          </cell>
          <cell r="E852">
            <v>589</v>
          </cell>
          <cell r="F852" t="str">
            <v>Optoma</v>
          </cell>
          <cell r="G852">
            <v>65</v>
          </cell>
        </row>
        <row r="853">
          <cell r="A853">
            <v>852</v>
          </cell>
          <cell r="B853">
            <v>10830</v>
          </cell>
          <cell r="C853">
            <v>5</v>
          </cell>
          <cell r="D853" t="str">
            <v xml:space="preserve"> Optoma EH341 </v>
          </cell>
          <cell r="E853">
            <v>849</v>
          </cell>
          <cell r="F853" t="str">
            <v>Optoma</v>
          </cell>
          <cell r="G853">
            <v>49</v>
          </cell>
        </row>
        <row r="854">
          <cell r="A854">
            <v>853</v>
          </cell>
          <cell r="B854">
            <v>8545</v>
          </cell>
          <cell r="C854">
            <v>5</v>
          </cell>
          <cell r="D854" t="str">
            <v xml:space="preserve"> Optoma EH330 </v>
          </cell>
          <cell r="E854">
            <v>649</v>
          </cell>
          <cell r="F854" t="str">
            <v>Optoma</v>
          </cell>
          <cell r="G854">
            <v>145</v>
          </cell>
        </row>
        <row r="855">
          <cell r="A855">
            <v>854</v>
          </cell>
          <cell r="B855">
            <v>6662</v>
          </cell>
          <cell r="C855">
            <v>5</v>
          </cell>
          <cell r="D855" t="str">
            <v xml:space="preserve"> Optoma EH200ST </v>
          </cell>
          <cell r="E855">
            <v>939</v>
          </cell>
          <cell r="F855" t="str">
            <v>Optoma</v>
          </cell>
          <cell r="G855">
            <v>223</v>
          </cell>
        </row>
        <row r="856">
          <cell r="A856">
            <v>855</v>
          </cell>
          <cell r="B856">
            <v>6305</v>
          </cell>
          <cell r="C856">
            <v>5</v>
          </cell>
          <cell r="D856" t="str">
            <v xml:space="preserve"> Optoma DH1020 </v>
          </cell>
          <cell r="E856">
            <v>699</v>
          </cell>
          <cell r="F856" t="str">
            <v>Optoma</v>
          </cell>
          <cell r="G856">
            <v>237</v>
          </cell>
        </row>
        <row r="857">
          <cell r="A857">
            <v>856</v>
          </cell>
          <cell r="B857">
            <v>7425</v>
          </cell>
          <cell r="C857">
            <v>5</v>
          </cell>
          <cell r="D857" t="str">
            <v xml:space="preserve"> JVC LX-WX50 </v>
          </cell>
          <cell r="E857">
            <v>1799</v>
          </cell>
          <cell r="F857" t="str">
            <v>JVC</v>
          </cell>
          <cell r="G857">
            <v>193</v>
          </cell>
        </row>
        <row r="858">
          <cell r="A858">
            <v>857</v>
          </cell>
          <cell r="B858">
            <v>6190</v>
          </cell>
          <cell r="C858">
            <v>5</v>
          </cell>
          <cell r="D858" t="str">
            <v xml:space="preserve"> JVC LX-FH50 </v>
          </cell>
          <cell r="E858">
            <v>2249</v>
          </cell>
          <cell r="F858" t="str">
            <v>JVC</v>
          </cell>
          <cell r="G858">
            <v>242</v>
          </cell>
        </row>
        <row r="859">
          <cell r="A859">
            <v>858</v>
          </cell>
          <cell r="B859">
            <v>11607</v>
          </cell>
          <cell r="C859">
            <v>5</v>
          </cell>
          <cell r="D859" t="str">
            <v xml:space="preserve"> JVC DLA-X7500 Zwart </v>
          </cell>
          <cell r="E859">
            <v>6849</v>
          </cell>
          <cell r="F859" t="str">
            <v>JVC</v>
          </cell>
          <cell r="G859">
            <v>16</v>
          </cell>
        </row>
        <row r="860">
          <cell r="A860">
            <v>859</v>
          </cell>
          <cell r="B860">
            <v>8984</v>
          </cell>
          <cell r="C860">
            <v>5</v>
          </cell>
          <cell r="D860" t="str">
            <v xml:space="preserve"> JVC DLA-X5500 Zwart </v>
          </cell>
          <cell r="E860">
            <v>4549</v>
          </cell>
          <cell r="F860" t="str">
            <v>JVC</v>
          </cell>
          <cell r="G860">
            <v>128</v>
          </cell>
        </row>
        <row r="861">
          <cell r="A861">
            <v>860</v>
          </cell>
          <cell r="B861">
            <v>11111</v>
          </cell>
          <cell r="C861">
            <v>5</v>
          </cell>
          <cell r="D861" t="str">
            <v xml:space="preserve"> JVC DLA-X5500 Wit </v>
          </cell>
          <cell r="E861">
            <v>4549</v>
          </cell>
          <cell r="F861" t="str">
            <v>JVC</v>
          </cell>
          <cell r="G861">
            <v>38</v>
          </cell>
        </row>
        <row r="862">
          <cell r="A862">
            <v>861</v>
          </cell>
          <cell r="B862">
            <v>9718</v>
          </cell>
          <cell r="C862">
            <v>5</v>
          </cell>
          <cell r="D862" t="str">
            <v xml:space="preserve"> Epson EB-W29 </v>
          </cell>
          <cell r="E862">
            <v>609</v>
          </cell>
          <cell r="F862" t="str">
            <v>Epson</v>
          </cell>
          <cell r="G862">
            <v>97</v>
          </cell>
        </row>
        <row r="863">
          <cell r="A863">
            <v>862</v>
          </cell>
          <cell r="B863">
            <v>11697</v>
          </cell>
          <cell r="C863">
            <v>5</v>
          </cell>
          <cell r="D863" t="str">
            <v xml:space="preserve"> Epson EB-S27 </v>
          </cell>
          <cell r="E863">
            <v>379</v>
          </cell>
          <cell r="F863" t="str">
            <v>Epson</v>
          </cell>
          <cell r="G863">
            <v>12</v>
          </cell>
        </row>
        <row r="864">
          <cell r="A864">
            <v>863</v>
          </cell>
          <cell r="B864">
            <v>7326</v>
          </cell>
          <cell r="C864">
            <v>5</v>
          </cell>
          <cell r="D864" t="str">
            <v xml:space="preserve"> BenQ W2000W </v>
          </cell>
          <cell r="E864">
            <v>1489</v>
          </cell>
          <cell r="F864" t="str">
            <v>BenQ</v>
          </cell>
          <cell r="G864">
            <v>197</v>
          </cell>
        </row>
        <row r="865">
          <cell r="A865">
            <v>864</v>
          </cell>
          <cell r="B865">
            <v>11608</v>
          </cell>
          <cell r="C865">
            <v>5</v>
          </cell>
          <cell r="D865" t="str">
            <v xml:space="preserve"> BenQ W1210ST </v>
          </cell>
          <cell r="E865">
            <v>1049</v>
          </cell>
          <cell r="F865" t="str">
            <v>BenQ</v>
          </cell>
          <cell r="G865">
            <v>16</v>
          </cell>
        </row>
        <row r="866">
          <cell r="A866">
            <v>865</v>
          </cell>
          <cell r="B866">
            <v>8907</v>
          </cell>
          <cell r="C866">
            <v>5</v>
          </cell>
          <cell r="D866" t="str">
            <v xml:space="preserve"> BenQ MX819ST </v>
          </cell>
          <cell r="E866">
            <v>949</v>
          </cell>
          <cell r="F866" t="str">
            <v>BenQ</v>
          </cell>
          <cell r="G866">
            <v>131</v>
          </cell>
        </row>
        <row r="867">
          <cell r="A867">
            <v>866</v>
          </cell>
          <cell r="B867">
            <v>10365</v>
          </cell>
          <cell r="C867">
            <v>5</v>
          </cell>
          <cell r="D867" t="str">
            <v xml:space="preserve"> Acer P6600 </v>
          </cell>
          <cell r="E867">
            <v>1659</v>
          </cell>
          <cell r="F867" t="str">
            <v>Acer</v>
          </cell>
          <cell r="G867">
            <v>69</v>
          </cell>
        </row>
        <row r="868">
          <cell r="A868">
            <v>867</v>
          </cell>
          <cell r="B868">
            <v>11406</v>
          </cell>
          <cell r="C868">
            <v>5</v>
          </cell>
          <cell r="D868" t="str">
            <v xml:space="preserve"> Acer H7550ST </v>
          </cell>
          <cell r="E868">
            <v>969</v>
          </cell>
          <cell r="F868" t="str">
            <v>Acer</v>
          </cell>
          <cell r="G868">
            <v>25</v>
          </cell>
        </row>
        <row r="869">
          <cell r="A869">
            <v>868</v>
          </cell>
          <cell r="B869">
            <v>9847</v>
          </cell>
          <cell r="C869">
            <v>5</v>
          </cell>
          <cell r="D869" t="str">
            <v xml:space="preserve"> Acer H7550BD </v>
          </cell>
          <cell r="E869">
            <v>729</v>
          </cell>
          <cell r="F869" t="str">
            <v>Acer</v>
          </cell>
          <cell r="G869">
            <v>92</v>
          </cell>
        </row>
        <row r="870">
          <cell r="A870">
            <v>869</v>
          </cell>
          <cell r="B870">
            <v>6359</v>
          </cell>
          <cell r="C870">
            <v>5</v>
          </cell>
          <cell r="D870" t="str">
            <v xml:space="preserve"> Acer H6518BD </v>
          </cell>
          <cell r="E870">
            <v>749</v>
          </cell>
          <cell r="F870" t="str">
            <v>Acer</v>
          </cell>
          <cell r="G870">
            <v>235</v>
          </cell>
        </row>
        <row r="871">
          <cell r="A871">
            <v>870</v>
          </cell>
          <cell r="B871">
            <v>11850</v>
          </cell>
          <cell r="C871">
            <v>5</v>
          </cell>
          <cell r="D871" t="str">
            <v xml:space="preserve"> Epson EB-X27 </v>
          </cell>
          <cell r="E871">
            <v>479</v>
          </cell>
          <cell r="F871" t="str">
            <v>Epson</v>
          </cell>
          <cell r="G871">
            <v>6</v>
          </cell>
        </row>
        <row r="872">
          <cell r="A872">
            <v>871</v>
          </cell>
          <cell r="B872">
            <v>7849</v>
          </cell>
          <cell r="C872">
            <v>6</v>
          </cell>
          <cell r="D872" t="str">
            <v xml:space="preserve"> JBL Charge 2 Plus Zwart </v>
          </cell>
          <cell r="E872">
            <v>99</v>
          </cell>
          <cell r="F872" t="str">
            <v>JBL</v>
          </cell>
          <cell r="G872">
            <v>174</v>
          </cell>
        </row>
        <row r="873">
          <cell r="A873">
            <v>872</v>
          </cell>
          <cell r="B873">
            <v>7012</v>
          </cell>
          <cell r="C873">
            <v>6</v>
          </cell>
          <cell r="D873" t="str">
            <v xml:space="preserve"> SONOS PLAY:1 Wit </v>
          </cell>
          <cell r="E873">
            <v>229</v>
          </cell>
          <cell r="F873" t="str">
            <v>SONOS</v>
          </cell>
          <cell r="G873">
            <v>209</v>
          </cell>
        </row>
        <row r="874">
          <cell r="A874">
            <v>873</v>
          </cell>
          <cell r="B874">
            <v>8146</v>
          </cell>
          <cell r="C874">
            <v>6</v>
          </cell>
          <cell r="D874" t="str">
            <v xml:space="preserve"> JBL Charge 3 Squad Special Edition </v>
          </cell>
          <cell r="E874">
            <v>179</v>
          </cell>
          <cell r="F874" t="str">
            <v>JBL</v>
          </cell>
          <cell r="G874">
            <v>161</v>
          </cell>
        </row>
        <row r="875">
          <cell r="A875">
            <v>874</v>
          </cell>
          <cell r="B875">
            <v>11380</v>
          </cell>
          <cell r="C875">
            <v>6</v>
          </cell>
          <cell r="D875" t="str">
            <v xml:space="preserve"> JBL Go Zwart </v>
          </cell>
          <cell r="E875">
            <v>29</v>
          </cell>
          <cell r="F875" t="str">
            <v>JBL</v>
          </cell>
          <cell r="G875">
            <v>26</v>
          </cell>
        </row>
        <row r="876">
          <cell r="A876">
            <v>875</v>
          </cell>
          <cell r="B876">
            <v>6109</v>
          </cell>
          <cell r="C876">
            <v>6</v>
          </cell>
          <cell r="D876" t="str">
            <v xml:space="preserve"> SONOS PLAY:1 Zwart </v>
          </cell>
          <cell r="E876">
            <v>229</v>
          </cell>
          <cell r="F876" t="str">
            <v>SONOS</v>
          </cell>
          <cell r="G876">
            <v>246</v>
          </cell>
        </row>
        <row r="877">
          <cell r="A877">
            <v>876</v>
          </cell>
          <cell r="B877">
            <v>11544</v>
          </cell>
          <cell r="C877">
            <v>6</v>
          </cell>
          <cell r="D877" t="str">
            <v xml:space="preserve"> JBL Flip 3 Black Edition </v>
          </cell>
          <cell r="E877">
            <v>79</v>
          </cell>
          <cell r="F877" t="str">
            <v>JBL</v>
          </cell>
          <cell r="G877">
            <v>19</v>
          </cell>
        </row>
        <row r="878">
          <cell r="A878">
            <v>877</v>
          </cell>
          <cell r="B878">
            <v>6790</v>
          </cell>
          <cell r="C878">
            <v>6</v>
          </cell>
          <cell r="D878" t="str">
            <v xml:space="preserve"> Caliber HPG407BT </v>
          </cell>
          <cell r="E878">
            <v>33.99</v>
          </cell>
          <cell r="F878" t="str">
            <v>Caliber</v>
          </cell>
          <cell r="G878">
            <v>218</v>
          </cell>
        </row>
        <row r="879">
          <cell r="A879">
            <v>878</v>
          </cell>
          <cell r="B879">
            <v>10617</v>
          </cell>
          <cell r="C879">
            <v>6</v>
          </cell>
          <cell r="D879" t="str">
            <v xml:space="preserve"> UE BOOM 2 Zwart </v>
          </cell>
          <cell r="E879">
            <v>129</v>
          </cell>
          <cell r="F879" t="str">
            <v>UE</v>
          </cell>
          <cell r="G879">
            <v>59</v>
          </cell>
        </row>
        <row r="880">
          <cell r="A880">
            <v>879</v>
          </cell>
          <cell r="B880">
            <v>11961</v>
          </cell>
          <cell r="C880">
            <v>6</v>
          </cell>
          <cell r="D880" t="str">
            <v xml:space="preserve"> JBL Charge 3 Zwart </v>
          </cell>
          <cell r="E880">
            <v>175</v>
          </cell>
          <cell r="F880" t="str">
            <v>JBL</v>
          </cell>
          <cell r="G880">
            <v>1</v>
          </cell>
        </row>
        <row r="881">
          <cell r="A881">
            <v>880</v>
          </cell>
          <cell r="B881">
            <v>7596</v>
          </cell>
          <cell r="C881">
            <v>6</v>
          </cell>
          <cell r="D881" t="str">
            <v xml:space="preserve"> House of Marley Get Together Grijs </v>
          </cell>
          <cell r="E881">
            <v>135</v>
          </cell>
          <cell r="F881" t="str">
            <v>House</v>
          </cell>
          <cell r="G881">
            <v>186</v>
          </cell>
        </row>
        <row r="882">
          <cell r="A882">
            <v>881</v>
          </cell>
          <cell r="B882">
            <v>8065</v>
          </cell>
          <cell r="C882">
            <v>6</v>
          </cell>
          <cell r="D882" t="str">
            <v xml:space="preserve"> JBL Go Mintgroen </v>
          </cell>
          <cell r="E882">
            <v>29</v>
          </cell>
          <cell r="F882" t="str">
            <v>JBL</v>
          </cell>
          <cell r="G882">
            <v>165</v>
          </cell>
        </row>
        <row r="883">
          <cell r="A883">
            <v>882</v>
          </cell>
          <cell r="B883">
            <v>10000</v>
          </cell>
          <cell r="C883">
            <v>6</v>
          </cell>
          <cell r="D883" t="str">
            <v xml:space="preserve"> JBL Flip 3 Zwart </v>
          </cell>
          <cell r="E883">
            <v>99</v>
          </cell>
          <cell r="F883" t="str">
            <v>JBL</v>
          </cell>
          <cell r="G883">
            <v>85</v>
          </cell>
        </row>
        <row r="884">
          <cell r="A884">
            <v>883</v>
          </cell>
          <cell r="B884">
            <v>9460</v>
          </cell>
          <cell r="C884">
            <v>6</v>
          </cell>
          <cell r="D884" t="str">
            <v xml:space="preserve"> Fresh 'n Rebel Rockbox Brick Fabriq Edition Black Limited Edition </v>
          </cell>
          <cell r="E884">
            <v>49.99</v>
          </cell>
          <cell r="F884" t="str">
            <v>Fresh</v>
          </cell>
          <cell r="G884">
            <v>108</v>
          </cell>
        </row>
        <row r="885">
          <cell r="A885">
            <v>884</v>
          </cell>
          <cell r="B885">
            <v>7327</v>
          </cell>
          <cell r="C885">
            <v>6</v>
          </cell>
          <cell r="D885" t="str">
            <v xml:space="preserve"> Bose SoundLink Mini II Zwart </v>
          </cell>
          <cell r="E885">
            <v>189</v>
          </cell>
          <cell r="F885" t="str">
            <v>Bose</v>
          </cell>
          <cell r="G885">
            <v>197</v>
          </cell>
        </row>
        <row r="886">
          <cell r="A886">
            <v>885</v>
          </cell>
          <cell r="B886">
            <v>9412</v>
          </cell>
          <cell r="C886">
            <v>6</v>
          </cell>
          <cell r="D886" t="str">
            <v xml:space="preserve"> iDance Audio Sing Cube BC100 Wit </v>
          </cell>
          <cell r="E886">
            <v>69.989999999999995</v>
          </cell>
          <cell r="F886" t="str">
            <v>iDance</v>
          </cell>
          <cell r="G886">
            <v>110</v>
          </cell>
        </row>
        <row r="887">
          <cell r="A887">
            <v>886</v>
          </cell>
          <cell r="B887">
            <v>9080</v>
          </cell>
          <cell r="C887">
            <v>6</v>
          </cell>
          <cell r="D887" t="str">
            <v xml:space="preserve"> JBL Go Grijs </v>
          </cell>
          <cell r="E887">
            <v>29</v>
          </cell>
          <cell r="F887" t="str">
            <v>JBL</v>
          </cell>
          <cell r="G887">
            <v>124</v>
          </cell>
        </row>
        <row r="888">
          <cell r="A888">
            <v>887</v>
          </cell>
          <cell r="B888">
            <v>7224</v>
          </cell>
          <cell r="C888">
            <v>6</v>
          </cell>
          <cell r="D888" t="str">
            <v xml:space="preserve"> JBL Xtreme Zwart </v>
          </cell>
          <cell r="E888">
            <v>249</v>
          </cell>
          <cell r="F888" t="str">
            <v>JBL</v>
          </cell>
          <cell r="G888">
            <v>201</v>
          </cell>
        </row>
        <row r="889">
          <cell r="A889">
            <v>888</v>
          </cell>
          <cell r="B889">
            <v>11308</v>
          </cell>
          <cell r="C889">
            <v>6</v>
          </cell>
          <cell r="D889" t="str">
            <v xml:space="preserve"> SONOS PLAY:3 Wit </v>
          </cell>
          <cell r="E889">
            <v>349</v>
          </cell>
          <cell r="F889" t="str">
            <v>SONOS</v>
          </cell>
          <cell r="G889">
            <v>29</v>
          </cell>
        </row>
        <row r="890">
          <cell r="A890">
            <v>889</v>
          </cell>
          <cell r="B890">
            <v>7328</v>
          </cell>
          <cell r="C890">
            <v>6</v>
          </cell>
          <cell r="D890" t="str">
            <v xml:space="preserve"> UE MEGABOOM Zwart </v>
          </cell>
          <cell r="E890">
            <v>199</v>
          </cell>
          <cell r="F890" t="str">
            <v>UE</v>
          </cell>
          <cell r="G890">
            <v>197</v>
          </cell>
        </row>
        <row r="891">
          <cell r="A891">
            <v>890</v>
          </cell>
          <cell r="B891">
            <v>10941</v>
          </cell>
          <cell r="C891">
            <v>6</v>
          </cell>
          <cell r="D891" t="str">
            <v xml:space="preserve"> SONOS PLAY:5 Wit </v>
          </cell>
          <cell r="E891">
            <v>579</v>
          </cell>
          <cell r="F891" t="str">
            <v>SONOS</v>
          </cell>
          <cell r="G891">
            <v>44</v>
          </cell>
        </row>
        <row r="892">
          <cell r="A892">
            <v>891</v>
          </cell>
          <cell r="B892">
            <v>7253</v>
          </cell>
          <cell r="C892">
            <v>6</v>
          </cell>
          <cell r="D892" t="str">
            <v xml:space="preserve"> Bose SoundLink III </v>
          </cell>
          <cell r="E892">
            <v>279</v>
          </cell>
          <cell r="F892" t="str">
            <v>Bose</v>
          </cell>
          <cell r="G892">
            <v>200</v>
          </cell>
        </row>
        <row r="893">
          <cell r="A893">
            <v>892</v>
          </cell>
          <cell r="B893">
            <v>8147</v>
          </cell>
          <cell r="C893">
            <v>6</v>
          </cell>
          <cell r="D893" t="str">
            <v xml:space="preserve"> JBL Go Blauw </v>
          </cell>
          <cell r="E893">
            <v>29</v>
          </cell>
          <cell r="F893" t="str">
            <v>JBL</v>
          </cell>
          <cell r="G893">
            <v>161</v>
          </cell>
        </row>
        <row r="894">
          <cell r="A894">
            <v>893</v>
          </cell>
          <cell r="B894">
            <v>6773</v>
          </cell>
          <cell r="C894">
            <v>6</v>
          </cell>
          <cell r="D894" t="str">
            <v xml:space="preserve"> ION Block Rocker 2016 </v>
          </cell>
          <cell r="E894">
            <v>179</v>
          </cell>
          <cell r="F894" t="str">
            <v>ION</v>
          </cell>
          <cell r="G894">
            <v>219</v>
          </cell>
        </row>
        <row r="895">
          <cell r="A895">
            <v>894</v>
          </cell>
          <cell r="B895">
            <v>8759</v>
          </cell>
          <cell r="C895">
            <v>6</v>
          </cell>
          <cell r="D895" t="str">
            <v xml:space="preserve"> Bose SoundLink Mini II Zilver </v>
          </cell>
          <cell r="E895">
            <v>189</v>
          </cell>
          <cell r="F895" t="str">
            <v>Bose</v>
          </cell>
          <cell r="G895">
            <v>137</v>
          </cell>
        </row>
        <row r="896">
          <cell r="A896">
            <v>895</v>
          </cell>
          <cell r="B896">
            <v>9545</v>
          </cell>
          <cell r="C896">
            <v>6</v>
          </cell>
          <cell r="D896" t="str">
            <v xml:space="preserve"> Nikkei Bigboxx </v>
          </cell>
          <cell r="E896">
            <v>139</v>
          </cell>
          <cell r="F896" t="str">
            <v>Nikkei</v>
          </cell>
          <cell r="G896">
            <v>104</v>
          </cell>
        </row>
        <row r="897">
          <cell r="A897">
            <v>896</v>
          </cell>
          <cell r="B897">
            <v>10180</v>
          </cell>
          <cell r="C897">
            <v>6</v>
          </cell>
          <cell r="D897" t="str">
            <v xml:space="preserve"> JBL Clip 2 Zwart </v>
          </cell>
          <cell r="E897">
            <v>51</v>
          </cell>
          <cell r="F897" t="str">
            <v>JBL</v>
          </cell>
          <cell r="G897">
            <v>77</v>
          </cell>
        </row>
        <row r="898">
          <cell r="A898">
            <v>897</v>
          </cell>
          <cell r="B898">
            <v>9189</v>
          </cell>
          <cell r="C898">
            <v>6</v>
          </cell>
          <cell r="D898" t="str">
            <v xml:space="preserve"> Bose SoundTouch 20 III Zwart </v>
          </cell>
          <cell r="E898">
            <v>389</v>
          </cell>
          <cell r="F898" t="str">
            <v>Bose</v>
          </cell>
          <cell r="G898">
            <v>119</v>
          </cell>
        </row>
        <row r="899">
          <cell r="A899">
            <v>898</v>
          </cell>
          <cell r="B899">
            <v>10919</v>
          </cell>
          <cell r="C899">
            <v>6</v>
          </cell>
          <cell r="D899" t="str">
            <v xml:space="preserve"> Bose SoundTouch 10 Zwart </v>
          </cell>
          <cell r="E899">
            <v>219</v>
          </cell>
          <cell r="F899" t="str">
            <v>Bose</v>
          </cell>
          <cell r="G899">
            <v>45</v>
          </cell>
        </row>
        <row r="900">
          <cell r="A900">
            <v>899</v>
          </cell>
          <cell r="B900">
            <v>7474</v>
          </cell>
          <cell r="C900">
            <v>6</v>
          </cell>
          <cell r="D900" t="str">
            <v xml:space="preserve"> SONOS PLAY:5 Zwart </v>
          </cell>
          <cell r="E900">
            <v>579</v>
          </cell>
          <cell r="F900" t="str">
            <v>SONOS</v>
          </cell>
          <cell r="G900">
            <v>191</v>
          </cell>
        </row>
        <row r="901">
          <cell r="A901">
            <v>900</v>
          </cell>
          <cell r="B901">
            <v>10811</v>
          </cell>
          <cell r="C901">
            <v>6</v>
          </cell>
          <cell r="D901" t="str">
            <v xml:space="preserve"> Philips BT6000 Zwart </v>
          </cell>
          <cell r="E901">
            <v>79</v>
          </cell>
          <cell r="F901" t="str">
            <v>Philips</v>
          </cell>
          <cell r="G901">
            <v>50</v>
          </cell>
        </row>
        <row r="902">
          <cell r="A902">
            <v>901</v>
          </cell>
          <cell r="B902">
            <v>8624</v>
          </cell>
          <cell r="C902">
            <v>6</v>
          </cell>
          <cell r="D902" t="str">
            <v xml:space="preserve"> JBL Go Rood </v>
          </cell>
          <cell r="E902">
            <v>29</v>
          </cell>
          <cell r="F902" t="str">
            <v>JBL</v>
          </cell>
          <cell r="G902">
            <v>142</v>
          </cell>
        </row>
        <row r="903">
          <cell r="A903">
            <v>902</v>
          </cell>
          <cell r="B903">
            <v>8908</v>
          </cell>
          <cell r="C903">
            <v>6</v>
          </cell>
          <cell r="D903" t="str">
            <v xml:space="preserve"> UE ROLL 2 Zwart </v>
          </cell>
          <cell r="E903">
            <v>79</v>
          </cell>
          <cell r="F903" t="str">
            <v>UE</v>
          </cell>
          <cell r="G903">
            <v>131</v>
          </cell>
        </row>
        <row r="904">
          <cell r="A904">
            <v>903</v>
          </cell>
          <cell r="B904">
            <v>11621</v>
          </cell>
          <cell r="C904">
            <v>6</v>
          </cell>
          <cell r="D904" t="str">
            <v xml:space="preserve"> Samsung R1 WAM1500 </v>
          </cell>
          <cell r="E904">
            <v>149</v>
          </cell>
          <cell r="F904" t="str">
            <v>Samsung</v>
          </cell>
          <cell r="G904">
            <v>15</v>
          </cell>
        </row>
        <row r="905">
          <cell r="A905">
            <v>904</v>
          </cell>
          <cell r="B905">
            <v>8084</v>
          </cell>
          <cell r="C905">
            <v>6</v>
          </cell>
          <cell r="D905" t="str">
            <v xml:space="preserve"> UE BOOM 2 Rood </v>
          </cell>
          <cell r="E905">
            <v>129</v>
          </cell>
          <cell r="F905" t="str">
            <v>UE</v>
          </cell>
          <cell r="G905">
            <v>164</v>
          </cell>
        </row>
        <row r="906">
          <cell r="A906">
            <v>905</v>
          </cell>
          <cell r="B906">
            <v>7573</v>
          </cell>
          <cell r="C906">
            <v>6</v>
          </cell>
          <cell r="D906" t="str">
            <v xml:space="preserve"> Marshall Kilburn Zwart </v>
          </cell>
          <cell r="E906">
            <v>199</v>
          </cell>
          <cell r="F906" t="str">
            <v>Marshall</v>
          </cell>
          <cell r="G906">
            <v>187</v>
          </cell>
        </row>
        <row r="907">
          <cell r="A907">
            <v>906</v>
          </cell>
          <cell r="B907">
            <v>10637</v>
          </cell>
          <cell r="C907">
            <v>6</v>
          </cell>
          <cell r="D907" t="str">
            <v xml:space="preserve"> JBL Flip 3 Squad Special Edition </v>
          </cell>
          <cell r="E907">
            <v>99</v>
          </cell>
          <cell r="F907" t="str">
            <v>JBL</v>
          </cell>
          <cell r="G907">
            <v>58</v>
          </cell>
        </row>
        <row r="908">
          <cell r="A908">
            <v>907</v>
          </cell>
          <cell r="B908">
            <v>7110</v>
          </cell>
          <cell r="C908">
            <v>6</v>
          </cell>
          <cell r="D908" t="str">
            <v xml:space="preserve"> HEOS 1 HS2 Duo Pack Zwart </v>
          </cell>
          <cell r="E908">
            <v>375</v>
          </cell>
          <cell r="F908" t="str">
            <v>HEOS</v>
          </cell>
          <cell r="G908">
            <v>205</v>
          </cell>
        </row>
        <row r="909">
          <cell r="A909">
            <v>908</v>
          </cell>
          <cell r="B909">
            <v>11979</v>
          </cell>
          <cell r="C909">
            <v>6</v>
          </cell>
          <cell r="D909" t="str">
            <v xml:space="preserve"> UE BOOM 2 Blauw </v>
          </cell>
          <cell r="E909">
            <v>129</v>
          </cell>
          <cell r="F909" t="str">
            <v>UE</v>
          </cell>
          <cell r="G909">
            <v>0</v>
          </cell>
        </row>
        <row r="910">
          <cell r="A910">
            <v>909</v>
          </cell>
          <cell r="B910">
            <v>6280</v>
          </cell>
          <cell r="C910">
            <v>6</v>
          </cell>
          <cell r="D910" t="str">
            <v xml:space="preserve"> JBL Flip 3 Turquoise </v>
          </cell>
          <cell r="E910">
            <v>99</v>
          </cell>
          <cell r="F910" t="str">
            <v>JBL</v>
          </cell>
          <cell r="G910">
            <v>238</v>
          </cell>
        </row>
        <row r="911">
          <cell r="A911">
            <v>910</v>
          </cell>
          <cell r="B911">
            <v>11127</v>
          </cell>
          <cell r="C911">
            <v>6</v>
          </cell>
          <cell r="D911" t="str">
            <v xml:space="preserve"> JBL Flip 3 Rood </v>
          </cell>
          <cell r="E911">
            <v>99</v>
          </cell>
          <cell r="F911" t="str">
            <v>JBL</v>
          </cell>
          <cell r="G911">
            <v>37</v>
          </cell>
        </row>
        <row r="912">
          <cell r="A912">
            <v>911</v>
          </cell>
          <cell r="B912">
            <v>7752</v>
          </cell>
          <cell r="C912">
            <v>6</v>
          </cell>
          <cell r="D912" t="str">
            <v xml:space="preserve"> UE MEGABOOM Blauw </v>
          </cell>
          <cell r="E912">
            <v>199</v>
          </cell>
          <cell r="F912" t="str">
            <v>UE</v>
          </cell>
          <cell r="G912">
            <v>179</v>
          </cell>
        </row>
        <row r="913">
          <cell r="A913">
            <v>912</v>
          </cell>
          <cell r="B913">
            <v>8702</v>
          </cell>
          <cell r="C913">
            <v>6</v>
          </cell>
          <cell r="D913" t="str">
            <v xml:space="preserve"> UE BOOM 2 Wit </v>
          </cell>
          <cell r="E913">
            <v>129</v>
          </cell>
          <cell r="F913" t="str">
            <v>UE</v>
          </cell>
          <cell r="G913">
            <v>139</v>
          </cell>
        </row>
        <row r="914">
          <cell r="A914">
            <v>913</v>
          </cell>
          <cell r="B914">
            <v>11128</v>
          </cell>
          <cell r="C914">
            <v>6</v>
          </cell>
          <cell r="D914" t="str">
            <v xml:space="preserve"> Fresh 'n Rebel Rockbox Brick Fabriq Edition Zwart </v>
          </cell>
          <cell r="E914">
            <v>52</v>
          </cell>
          <cell r="F914" t="str">
            <v>Fresh</v>
          </cell>
          <cell r="G914">
            <v>37</v>
          </cell>
        </row>
        <row r="915">
          <cell r="A915">
            <v>914</v>
          </cell>
          <cell r="B915">
            <v>11788</v>
          </cell>
          <cell r="C915">
            <v>6</v>
          </cell>
          <cell r="D915" t="str">
            <v xml:space="preserve"> iDance Audio Sing Cube BC100 Roze </v>
          </cell>
          <cell r="E915">
            <v>89.95</v>
          </cell>
          <cell r="F915" t="str">
            <v>iDance</v>
          </cell>
          <cell r="G915">
            <v>9</v>
          </cell>
        </row>
        <row r="916">
          <cell r="A916">
            <v>915</v>
          </cell>
          <cell r="B916">
            <v>8495</v>
          </cell>
          <cell r="C916">
            <v>6</v>
          </cell>
          <cell r="D916" t="str">
            <v xml:space="preserve"> JBL Flip 3 Grijs </v>
          </cell>
          <cell r="E916">
            <v>99</v>
          </cell>
          <cell r="F916" t="str">
            <v>JBL</v>
          </cell>
          <cell r="G916">
            <v>147</v>
          </cell>
        </row>
        <row r="917">
          <cell r="A917">
            <v>916</v>
          </cell>
          <cell r="B917">
            <v>8436</v>
          </cell>
          <cell r="C917">
            <v>6</v>
          </cell>
          <cell r="D917" t="str">
            <v xml:space="preserve"> JBL Go Oranje </v>
          </cell>
          <cell r="E917">
            <v>29</v>
          </cell>
          <cell r="F917" t="str">
            <v>JBL</v>
          </cell>
          <cell r="G917">
            <v>150</v>
          </cell>
        </row>
        <row r="918">
          <cell r="A918">
            <v>917</v>
          </cell>
          <cell r="B918">
            <v>11145</v>
          </cell>
          <cell r="C918">
            <v>6</v>
          </cell>
          <cell r="D918" t="str">
            <v xml:space="preserve"> Bose SoundTouch 30 III Zwart </v>
          </cell>
          <cell r="E918">
            <v>599</v>
          </cell>
          <cell r="F918" t="str">
            <v>Bose</v>
          </cell>
          <cell r="G918">
            <v>36</v>
          </cell>
        </row>
        <row r="919">
          <cell r="A919">
            <v>918</v>
          </cell>
          <cell r="B919">
            <v>6427</v>
          </cell>
          <cell r="C919">
            <v>6</v>
          </cell>
          <cell r="D919" t="str">
            <v xml:space="preserve"> JBL Go Roze </v>
          </cell>
          <cell r="E919">
            <v>29</v>
          </cell>
          <cell r="F919" t="str">
            <v>JBL</v>
          </cell>
          <cell r="G919">
            <v>232</v>
          </cell>
        </row>
        <row r="920">
          <cell r="A920">
            <v>919</v>
          </cell>
          <cell r="B920">
            <v>9102</v>
          </cell>
          <cell r="C920">
            <v>6</v>
          </cell>
          <cell r="D920" t="str">
            <v xml:space="preserve"> JBL Flip 3 Blauw </v>
          </cell>
          <cell r="E920">
            <v>93</v>
          </cell>
          <cell r="F920" t="str">
            <v>JBL</v>
          </cell>
          <cell r="G920">
            <v>123</v>
          </cell>
        </row>
        <row r="921">
          <cell r="A921">
            <v>920</v>
          </cell>
          <cell r="B921">
            <v>11058</v>
          </cell>
          <cell r="C921">
            <v>6</v>
          </cell>
          <cell r="D921" t="str">
            <v xml:space="preserve"> Samsung R3 WAM3501 </v>
          </cell>
          <cell r="E921">
            <v>199</v>
          </cell>
          <cell r="F921" t="str">
            <v>Samsung</v>
          </cell>
          <cell r="G921">
            <v>40</v>
          </cell>
        </row>
        <row r="922">
          <cell r="A922">
            <v>921</v>
          </cell>
          <cell r="B922">
            <v>11757</v>
          </cell>
          <cell r="C922">
            <v>6</v>
          </cell>
          <cell r="D922" t="str">
            <v xml:space="preserve"> Philips BT110B </v>
          </cell>
          <cell r="E922">
            <v>34.99</v>
          </cell>
          <cell r="F922" t="str">
            <v>Philips</v>
          </cell>
          <cell r="G922">
            <v>10</v>
          </cell>
        </row>
        <row r="923">
          <cell r="A923">
            <v>922</v>
          </cell>
          <cell r="B923">
            <v>6155</v>
          </cell>
          <cell r="C923">
            <v>6</v>
          </cell>
          <cell r="D923" t="str">
            <v xml:space="preserve"> JBL Charge 3 Grijs </v>
          </cell>
          <cell r="E923">
            <v>174</v>
          </cell>
          <cell r="F923" t="str">
            <v>JBL</v>
          </cell>
          <cell r="G923">
            <v>244</v>
          </cell>
        </row>
        <row r="924">
          <cell r="A924">
            <v>923</v>
          </cell>
          <cell r="B924">
            <v>9259</v>
          </cell>
          <cell r="C924">
            <v>6</v>
          </cell>
          <cell r="D924" t="str">
            <v xml:space="preserve"> Bose SoundTouch 20 III Wit </v>
          </cell>
          <cell r="E924">
            <v>389</v>
          </cell>
          <cell r="F924" t="str">
            <v>Bose</v>
          </cell>
          <cell r="G924">
            <v>117</v>
          </cell>
        </row>
        <row r="925">
          <cell r="A925">
            <v>924</v>
          </cell>
          <cell r="B925">
            <v>6402</v>
          </cell>
          <cell r="C925">
            <v>6</v>
          </cell>
          <cell r="D925" t="str">
            <v xml:space="preserve"> Trust Urban Deci Blauw </v>
          </cell>
          <cell r="E925">
            <v>39.99</v>
          </cell>
          <cell r="F925" t="str">
            <v>Trust</v>
          </cell>
          <cell r="G925">
            <v>233</v>
          </cell>
        </row>
        <row r="926">
          <cell r="A926">
            <v>925</v>
          </cell>
          <cell r="B926">
            <v>8212</v>
          </cell>
          <cell r="C926">
            <v>6</v>
          </cell>
          <cell r="D926" t="str">
            <v xml:space="preserve"> JBL Pulse 2 Zwart </v>
          </cell>
          <cell r="E926">
            <v>179</v>
          </cell>
          <cell r="F926" t="str">
            <v>JBL</v>
          </cell>
          <cell r="G926">
            <v>158</v>
          </cell>
        </row>
        <row r="927">
          <cell r="A927">
            <v>926</v>
          </cell>
          <cell r="B927">
            <v>9224</v>
          </cell>
          <cell r="C927">
            <v>6</v>
          </cell>
          <cell r="D927" t="str">
            <v xml:space="preserve"> Jabra Solemate zwart </v>
          </cell>
          <cell r="E927">
            <v>79.989999999999995</v>
          </cell>
          <cell r="F927" t="str">
            <v>Jabra</v>
          </cell>
          <cell r="G927">
            <v>118</v>
          </cell>
        </row>
        <row r="928">
          <cell r="A928">
            <v>927</v>
          </cell>
          <cell r="B928">
            <v>9776</v>
          </cell>
          <cell r="C928">
            <v>6</v>
          </cell>
          <cell r="D928" t="str">
            <v xml:space="preserve"> Bose SoundLink Colour Zwart </v>
          </cell>
          <cell r="E928">
            <v>139</v>
          </cell>
          <cell r="F928" t="str">
            <v>Bose</v>
          </cell>
          <cell r="G928">
            <v>95</v>
          </cell>
        </row>
        <row r="929">
          <cell r="A929">
            <v>928</v>
          </cell>
          <cell r="B929">
            <v>9432</v>
          </cell>
          <cell r="C929">
            <v>6</v>
          </cell>
          <cell r="D929" t="str">
            <v xml:space="preserve"> Philips SD700B </v>
          </cell>
          <cell r="E929">
            <v>49.99</v>
          </cell>
          <cell r="F929" t="str">
            <v>Philips</v>
          </cell>
          <cell r="G929">
            <v>109</v>
          </cell>
        </row>
        <row r="930">
          <cell r="A930">
            <v>929</v>
          </cell>
          <cell r="B930">
            <v>8955</v>
          </cell>
          <cell r="C930">
            <v>6</v>
          </cell>
          <cell r="D930" t="str">
            <v xml:space="preserve"> ION Block Party Live </v>
          </cell>
          <cell r="E930">
            <v>199</v>
          </cell>
          <cell r="F930" t="str">
            <v>ION</v>
          </cell>
          <cell r="G930">
            <v>129</v>
          </cell>
        </row>
        <row r="931">
          <cell r="A931">
            <v>930</v>
          </cell>
          <cell r="B931">
            <v>8018</v>
          </cell>
          <cell r="C931">
            <v>6</v>
          </cell>
          <cell r="D931" t="str">
            <v xml:space="preserve"> Trust Urban Deci Oranje </v>
          </cell>
          <cell r="E931">
            <v>39.99</v>
          </cell>
          <cell r="F931" t="str">
            <v>Trust</v>
          </cell>
          <cell r="G931">
            <v>167</v>
          </cell>
        </row>
        <row r="932">
          <cell r="A932">
            <v>931</v>
          </cell>
          <cell r="B932">
            <v>7254</v>
          </cell>
          <cell r="C932">
            <v>6</v>
          </cell>
          <cell r="D932" t="str">
            <v xml:space="preserve"> Samsung R3 WAM3500 </v>
          </cell>
          <cell r="E932">
            <v>239</v>
          </cell>
          <cell r="F932" t="str">
            <v>Samsung</v>
          </cell>
          <cell r="G932">
            <v>200</v>
          </cell>
        </row>
        <row r="933">
          <cell r="A933">
            <v>932</v>
          </cell>
          <cell r="B933">
            <v>7013</v>
          </cell>
          <cell r="C933">
            <v>6</v>
          </cell>
          <cell r="D933" t="str">
            <v xml:space="preserve"> Libratone Zipp Donkergrijs </v>
          </cell>
          <cell r="E933">
            <v>269</v>
          </cell>
          <cell r="F933" t="str">
            <v>Libratone</v>
          </cell>
          <cell r="G933">
            <v>209</v>
          </cell>
        </row>
        <row r="934">
          <cell r="A934">
            <v>933</v>
          </cell>
          <cell r="B934">
            <v>10492</v>
          </cell>
          <cell r="C934">
            <v>6</v>
          </cell>
          <cell r="D934" t="str">
            <v xml:space="preserve"> Philips BT2200B </v>
          </cell>
          <cell r="E934">
            <v>39.99</v>
          </cell>
          <cell r="F934" t="str">
            <v>Philips</v>
          </cell>
          <cell r="G934">
            <v>64</v>
          </cell>
        </row>
        <row r="935">
          <cell r="A935">
            <v>934</v>
          </cell>
          <cell r="B935">
            <v>10728</v>
          </cell>
          <cell r="C935">
            <v>6</v>
          </cell>
          <cell r="D935" t="str">
            <v xml:space="preserve"> Caliber HPG507BT </v>
          </cell>
          <cell r="E935">
            <v>52.99</v>
          </cell>
          <cell r="F935" t="str">
            <v>Caliber</v>
          </cell>
          <cell r="G935">
            <v>54</v>
          </cell>
        </row>
        <row r="936">
          <cell r="A936">
            <v>935</v>
          </cell>
          <cell r="B936">
            <v>6381</v>
          </cell>
          <cell r="C936">
            <v>6</v>
          </cell>
          <cell r="D936" t="str">
            <v xml:space="preserve"> Sony SRS-XB3 Zwart </v>
          </cell>
          <cell r="E936">
            <v>99</v>
          </cell>
          <cell r="F936" t="str">
            <v>Sony</v>
          </cell>
          <cell r="G936">
            <v>234</v>
          </cell>
        </row>
        <row r="937">
          <cell r="A937">
            <v>936</v>
          </cell>
          <cell r="B937">
            <v>7276</v>
          </cell>
          <cell r="C937">
            <v>6</v>
          </cell>
          <cell r="D937" t="str">
            <v xml:space="preserve"> JBL Clip 2 Squad </v>
          </cell>
          <cell r="E937">
            <v>51</v>
          </cell>
          <cell r="F937" t="str">
            <v>JBL</v>
          </cell>
          <cell r="G937">
            <v>199</v>
          </cell>
        </row>
        <row r="938">
          <cell r="A938">
            <v>937</v>
          </cell>
          <cell r="B938">
            <v>8085</v>
          </cell>
          <cell r="C938">
            <v>6</v>
          </cell>
          <cell r="D938" t="str">
            <v xml:space="preserve"> Bose SoundTouch 10 Wit </v>
          </cell>
          <cell r="E938">
            <v>219</v>
          </cell>
          <cell r="F938" t="str">
            <v>Bose</v>
          </cell>
          <cell r="G938">
            <v>164</v>
          </cell>
        </row>
        <row r="939">
          <cell r="A939">
            <v>938</v>
          </cell>
          <cell r="B939">
            <v>8809</v>
          </cell>
          <cell r="C939">
            <v>6</v>
          </cell>
          <cell r="D939" t="str">
            <v xml:space="preserve"> Fresh 'n Rebel Rockbox Brick Fabriq Edition Mintgroen </v>
          </cell>
          <cell r="E939">
            <v>59</v>
          </cell>
          <cell r="F939" t="str">
            <v>Fresh</v>
          </cell>
          <cell r="G939">
            <v>135</v>
          </cell>
        </row>
        <row r="940">
          <cell r="A940">
            <v>939</v>
          </cell>
          <cell r="B940">
            <v>7303</v>
          </cell>
          <cell r="C940">
            <v>6</v>
          </cell>
          <cell r="D940" t="str">
            <v xml:space="preserve"> Veho 360 Mode Retro </v>
          </cell>
          <cell r="E940">
            <v>49.99</v>
          </cell>
          <cell r="F940" t="str">
            <v>Veho</v>
          </cell>
          <cell r="G940">
            <v>198</v>
          </cell>
        </row>
        <row r="941">
          <cell r="A941">
            <v>940</v>
          </cell>
          <cell r="B941">
            <v>9321</v>
          </cell>
          <cell r="C941">
            <v>6</v>
          </cell>
          <cell r="D941" t="str">
            <v xml:space="preserve"> UE ROLL 2 Paars </v>
          </cell>
          <cell r="E941">
            <v>79</v>
          </cell>
          <cell r="F941" t="str">
            <v>UE</v>
          </cell>
          <cell r="G941">
            <v>114</v>
          </cell>
        </row>
        <row r="942">
          <cell r="A942">
            <v>941</v>
          </cell>
          <cell r="B942">
            <v>10812</v>
          </cell>
          <cell r="C942">
            <v>6</v>
          </cell>
          <cell r="D942" t="str">
            <v xml:space="preserve"> Samsung R1 WAM1501 </v>
          </cell>
          <cell r="E942">
            <v>149</v>
          </cell>
          <cell r="F942" t="str">
            <v>Samsung</v>
          </cell>
          <cell r="G942">
            <v>50</v>
          </cell>
        </row>
        <row r="943">
          <cell r="A943">
            <v>942</v>
          </cell>
          <cell r="B943">
            <v>11129</v>
          </cell>
          <cell r="C943">
            <v>6</v>
          </cell>
          <cell r="D943" t="str">
            <v xml:space="preserve"> JBL Charge 3 Blauw </v>
          </cell>
          <cell r="E943">
            <v>169</v>
          </cell>
          <cell r="F943" t="str">
            <v>JBL</v>
          </cell>
          <cell r="G943">
            <v>37</v>
          </cell>
        </row>
        <row r="944">
          <cell r="A944">
            <v>943</v>
          </cell>
          <cell r="B944">
            <v>6866</v>
          </cell>
          <cell r="C944">
            <v>6</v>
          </cell>
          <cell r="D944" t="str">
            <v xml:space="preserve"> Yamaha WX-010 MusicCast Zwart </v>
          </cell>
          <cell r="E944">
            <v>160</v>
          </cell>
          <cell r="F944" t="str">
            <v>Yamaha</v>
          </cell>
          <cell r="G944">
            <v>215</v>
          </cell>
        </row>
        <row r="945">
          <cell r="A945">
            <v>944</v>
          </cell>
          <cell r="B945">
            <v>11338</v>
          </cell>
          <cell r="C945">
            <v>6</v>
          </cell>
          <cell r="D945" t="str">
            <v xml:space="preserve"> SONOS PLAY:3 Zwart </v>
          </cell>
          <cell r="E945">
            <v>349</v>
          </cell>
          <cell r="F945" t="str">
            <v>SONOS</v>
          </cell>
          <cell r="G945">
            <v>28</v>
          </cell>
        </row>
        <row r="946">
          <cell r="A946">
            <v>945</v>
          </cell>
          <cell r="B946">
            <v>6110</v>
          </cell>
          <cell r="C946">
            <v>6</v>
          </cell>
          <cell r="D946" t="str">
            <v xml:space="preserve"> Libratone Zipp Mini Turquoise </v>
          </cell>
          <cell r="E946">
            <v>199</v>
          </cell>
          <cell r="F946" t="str">
            <v>Libratone</v>
          </cell>
          <cell r="G946">
            <v>246</v>
          </cell>
        </row>
        <row r="947">
          <cell r="A947">
            <v>946</v>
          </cell>
          <cell r="B947">
            <v>8105</v>
          </cell>
          <cell r="C947">
            <v>6</v>
          </cell>
          <cell r="D947" t="str">
            <v xml:space="preserve"> Harman Kardon Aura Studio </v>
          </cell>
          <cell r="E947">
            <v>299</v>
          </cell>
          <cell r="F947" t="str">
            <v>Harman</v>
          </cell>
          <cell r="G947">
            <v>163</v>
          </cell>
        </row>
        <row r="948">
          <cell r="A948">
            <v>947</v>
          </cell>
          <cell r="B948">
            <v>6604</v>
          </cell>
          <cell r="C948">
            <v>6</v>
          </cell>
          <cell r="D948" t="str">
            <v xml:space="preserve"> Yamaha WX-010 MusicCast Wit </v>
          </cell>
          <cell r="E948">
            <v>163</v>
          </cell>
          <cell r="F948" t="str">
            <v>Yamaha</v>
          </cell>
          <cell r="G948">
            <v>225</v>
          </cell>
        </row>
        <row r="949">
          <cell r="A949">
            <v>948</v>
          </cell>
          <cell r="B949">
            <v>11609</v>
          </cell>
          <cell r="C949">
            <v>6</v>
          </cell>
          <cell r="D949" t="str">
            <v xml:space="preserve"> Libratone Zipp Mini Donkergrijs </v>
          </cell>
          <cell r="E949">
            <v>189</v>
          </cell>
          <cell r="F949" t="str">
            <v>Libratone</v>
          </cell>
          <cell r="G949">
            <v>16</v>
          </cell>
        </row>
        <row r="950">
          <cell r="A950">
            <v>949</v>
          </cell>
          <cell r="B950">
            <v>8437</v>
          </cell>
          <cell r="C950">
            <v>6</v>
          </cell>
          <cell r="D950" t="str">
            <v xml:space="preserve"> Harman Kardon Onyx Mini Zwart </v>
          </cell>
          <cell r="E950">
            <v>99</v>
          </cell>
          <cell r="F950" t="str">
            <v>Harman</v>
          </cell>
          <cell r="G950">
            <v>150</v>
          </cell>
        </row>
        <row r="951">
          <cell r="A951">
            <v>950</v>
          </cell>
          <cell r="B951">
            <v>8760</v>
          </cell>
          <cell r="C951">
            <v>6</v>
          </cell>
          <cell r="D951" t="str">
            <v xml:space="preserve"> UE BOOM 2 Groen </v>
          </cell>
          <cell r="E951">
            <v>129</v>
          </cell>
          <cell r="F951" t="str">
            <v>UE</v>
          </cell>
          <cell r="G951">
            <v>137</v>
          </cell>
        </row>
        <row r="952">
          <cell r="A952">
            <v>951</v>
          </cell>
          <cell r="B952">
            <v>7166</v>
          </cell>
          <cell r="C952">
            <v>6</v>
          </cell>
          <cell r="D952" t="str">
            <v xml:space="preserve"> JBL Xtreme Squad Special Edition </v>
          </cell>
          <cell r="E952">
            <v>289</v>
          </cell>
          <cell r="F952" t="str">
            <v>JBL</v>
          </cell>
          <cell r="G952">
            <v>203</v>
          </cell>
        </row>
        <row r="953">
          <cell r="A953">
            <v>952</v>
          </cell>
          <cell r="B953">
            <v>7475</v>
          </cell>
          <cell r="C953">
            <v>6</v>
          </cell>
          <cell r="D953" t="str">
            <v xml:space="preserve"> JBL Go Geel </v>
          </cell>
          <cell r="E953">
            <v>29</v>
          </cell>
          <cell r="F953" t="str">
            <v>JBL</v>
          </cell>
          <cell r="G953">
            <v>191</v>
          </cell>
        </row>
        <row r="954">
          <cell r="A954">
            <v>953</v>
          </cell>
          <cell r="B954">
            <v>6605</v>
          </cell>
          <cell r="C954">
            <v>6</v>
          </cell>
          <cell r="D954" t="str">
            <v xml:space="preserve"> UE ROLL 2 Blauw </v>
          </cell>
          <cell r="E954">
            <v>79</v>
          </cell>
          <cell r="F954" t="str">
            <v>UE</v>
          </cell>
          <cell r="G954">
            <v>225</v>
          </cell>
        </row>
        <row r="955">
          <cell r="A955">
            <v>954</v>
          </cell>
          <cell r="B955">
            <v>11545</v>
          </cell>
          <cell r="C955">
            <v>6</v>
          </cell>
          <cell r="D955" t="str">
            <v xml:space="preserve"> Caliber HPG415BT Grijs </v>
          </cell>
          <cell r="E955">
            <v>34.950000000000003</v>
          </cell>
          <cell r="F955" t="str">
            <v>Caliber</v>
          </cell>
          <cell r="G955">
            <v>19</v>
          </cell>
        </row>
        <row r="956">
          <cell r="A956">
            <v>955</v>
          </cell>
          <cell r="B956">
            <v>8106</v>
          </cell>
          <cell r="C956">
            <v>6</v>
          </cell>
          <cell r="D956" t="str">
            <v xml:space="preserve"> Bose SoundTouch 10 Duo Pack Zwart </v>
          </cell>
          <cell r="E956">
            <v>399</v>
          </cell>
          <cell r="F956" t="str">
            <v>Bose</v>
          </cell>
          <cell r="G956">
            <v>163</v>
          </cell>
        </row>
        <row r="957">
          <cell r="A957">
            <v>956</v>
          </cell>
          <cell r="B957">
            <v>8318</v>
          </cell>
          <cell r="C957">
            <v>6</v>
          </cell>
          <cell r="D957" t="str">
            <v xml:space="preserve"> Philips Shoqbox SB300 </v>
          </cell>
          <cell r="E957">
            <v>49</v>
          </cell>
          <cell r="F957" t="str">
            <v>Philips</v>
          </cell>
          <cell r="G957">
            <v>154</v>
          </cell>
        </row>
        <row r="958">
          <cell r="A958">
            <v>957</v>
          </cell>
          <cell r="B958">
            <v>11622</v>
          </cell>
          <cell r="C958">
            <v>6</v>
          </cell>
          <cell r="D958" t="str">
            <v xml:space="preserve"> Marshall Woburn Zwart </v>
          </cell>
          <cell r="E958">
            <v>399</v>
          </cell>
          <cell r="F958" t="str">
            <v>Marshall</v>
          </cell>
          <cell r="G958">
            <v>15</v>
          </cell>
        </row>
        <row r="959">
          <cell r="A959">
            <v>958</v>
          </cell>
          <cell r="B959">
            <v>8242</v>
          </cell>
          <cell r="C959">
            <v>6</v>
          </cell>
          <cell r="D959" t="str">
            <v xml:space="preserve"> Marshall Kilburn Creme </v>
          </cell>
          <cell r="E959">
            <v>229</v>
          </cell>
          <cell r="F959" t="str">
            <v>Marshall</v>
          </cell>
          <cell r="G959">
            <v>157</v>
          </cell>
        </row>
        <row r="960">
          <cell r="A960">
            <v>959</v>
          </cell>
          <cell r="B960">
            <v>10787</v>
          </cell>
          <cell r="C960">
            <v>6</v>
          </cell>
          <cell r="D960" t="str">
            <v xml:space="preserve"> Libratone Zipp Turquoise </v>
          </cell>
          <cell r="E960">
            <v>269</v>
          </cell>
          <cell r="F960" t="str">
            <v>Libratone</v>
          </cell>
          <cell r="G960">
            <v>51</v>
          </cell>
        </row>
        <row r="961">
          <cell r="A961">
            <v>960</v>
          </cell>
          <cell r="B961">
            <v>11130</v>
          </cell>
          <cell r="C961">
            <v>6</v>
          </cell>
          <cell r="D961" t="str">
            <v xml:space="preserve"> Libratone Zipp Lichtgrijs </v>
          </cell>
          <cell r="E961">
            <v>269</v>
          </cell>
          <cell r="F961" t="str">
            <v>Libratone</v>
          </cell>
          <cell r="G961">
            <v>37</v>
          </cell>
        </row>
        <row r="962">
          <cell r="A962">
            <v>961</v>
          </cell>
          <cell r="B962">
            <v>7753</v>
          </cell>
          <cell r="C962">
            <v>6</v>
          </cell>
          <cell r="D962" t="str">
            <v xml:space="preserve"> JBL Charge 3 Rood </v>
          </cell>
          <cell r="E962">
            <v>174</v>
          </cell>
          <cell r="F962" t="str">
            <v>JBL</v>
          </cell>
          <cell r="G962">
            <v>179</v>
          </cell>
        </row>
        <row r="963">
          <cell r="A963">
            <v>962</v>
          </cell>
          <cell r="B963">
            <v>10589</v>
          </cell>
          <cell r="C963">
            <v>6</v>
          </cell>
          <cell r="D963" t="str">
            <v xml:space="preserve"> ION Plunge </v>
          </cell>
          <cell r="E963">
            <v>69</v>
          </cell>
          <cell r="F963" t="str">
            <v>ION</v>
          </cell>
          <cell r="G963">
            <v>60</v>
          </cell>
        </row>
        <row r="964">
          <cell r="A964">
            <v>963</v>
          </cell>
          <cell r="B964">
            <v>11309</v>
          </cell>
          <cell r="C964">
            <v>6</v>
          </cell>
          <cell r="D964" t="str">
            <v xml:space="preserve"> Idance Audio Mini Cube 3 CM-3 Zwart </v>
          </cell>
          <cell r="E964">
            <v>47.95</v>
          </cell>
          <cell r="F964" t="str">
            <v>Idance</v>
          </cell>
          <cell r="G964">
            <v>29</v>
          </cell>
        </row>
        <row r="965">
          <cell r="A965">
            <v>964</v>
          </cell>
          <cell r="B965">
            <v>6136</v>
          </cell>
          <cell r="C965">
            <v>6</v>
          </cell>
          <cell r="D965" t="str">
            <v xml:space="preserve"> HEOS 5 HS2 Zwart </v>
          </cell>
          <cell r="E965">
            <v>449</v>
          </cell>
          <cell r="F965" t="str">
            <v>HEOS</v>
          </cell>
          <cell r="G965">
            <v>245</v>
          </cell>
        </row>
        <row r="966">
          <cell r="A966">
            <v>965</v>
          </cell>
          <cell r="B966">
            <v>11923</v>
          </cell>
          <cell r="C966">
            <v>6</v>
          </cell>
          <cell r="D966" t="str">
            <v xml:space="preserve"> HEOS 1 HS2 Duo Pack Wit </v>
          </cell>
          <cell r="E966">
            <v>375</v>
          </cell>
          <cell r="F966" t="str">
            <v>HEOS</v>
          </cell>
          <cell r="G966">
            <v>3</v>
          </cell>
        </row>
        <row r="967">
          <cell r="A967">
            <v>966</v>
          </cell>
          <cell r="B967">
            <v>7650</v>
          </cell>
          <cell r="C967">
            <v>6</v>
          </cell>
          <cell r="D967" t="str">
            <v xml:space="preserve"> Fresh 'n Rebel Rockbox Cube Fabriq Edition Zwart </v>
          </cell>
          <cell r="E967">
            <v>29.95</v>
          </cell>
          <cell r="F967" t="str">
            <v>Fresh</v>
          </cell>
          <cell r="G967">
            <v>183</v>
          </cell>
        </row>
        <row r="968">
          <cell r="A968">
            <v>967</v>
          </cell>
          <cell r="B968">
            <v>10567</v>
          </cell>
          <cell r="C968">
            <v>6</v>
          </cell>
          <cell r="D968" t="str">
            <v xml:space="preserve"> Libratone Zipp Rood </v>
          </cell>
          <cell r="E968">
            <v>269</v>
          </cell>
          <cell r="F968" t="str">
            <v>Libratone</v>
          </cell>
          <cell r="G968">
            <v>61</v>
          </cell>
        </row>
        <row r="969">
          <cell r="A969">
            <v>968</v>
          </cell>
          <cell r="B969">
            <v>9142</v>
          </cell>
          <cell r="C969">
            <v>6</v>
          </cell>
          <cell r="D969" t="str">
            <v xml:space="preserve"> JBL Clip 2 Turquoise </v>
          </cell>
          <cell r="E969">
            <v>51</v>
          </cell>
          <cell r="F969" t="str">
            <v>JBL</v>
          </cell>
          <cell r="G969">
            <v>121</v>
          </cell>
        </row>
        <row r="970">
          <cell r="A970">
            <v>969</v>
          </cell>
          <cell r="B970">
            <v>7082</v>
          </cell>
          <cell r="C970">
            <v>6</v>
          </cell>
          <cell r="D970" t="str">
            <v xml:space="preserve"> JAM Heavy Metal </v>
          </cell>
          <cell r="E970">
            <v>79</v>
          </cell>
          <cell r="F970" t="str">
            <v>JAM</v>
          </cell>
          <cell r="G970">
            <v>206</v>
          </cell>
        </row>
        <row r="971">
          <cell r="A971">
            <v>970</v>
          </cell>
          <cell r="B971">
            <v>7329</v>
          </cell>
          <cell r="C971">
            <v>6</v>
          </cell>
          <cell r="D971" t="str">
            <v xml:space="preserve"> JBL Xtreme Blauw </v>
          </cell>
          <cell r="E971">
            <v>249</v>
          </cell>
          <cell r="F971" t="str">
            <v>JBL</v>
          </cell>
          <cell r="G971">
            <v>197</v>
          </cell>
        </row>
        <row r="972">
          <cell r="A972">
            <v>971</v>
          </cell>
          <cell r="B972">
            <v>9081</v>
          </cell>
          <cell r="C972">
            <v>6</v>
          </cell>
          <cell r="D972" t="str">
            <v xml:space="preserve"> House of Marley Get Together Denim </v>
          </cell>
          <cell r="E972">
            <v>149</v>
          </cell>
          <cell r="F972" t="str">
            <v>House</v>
          </cell>
          <cell r="G972">
            <v>124</v>
          </cell>
        </row>
        <row r="973">
          <cell r="A973">
            <v>972</v>
          </cell>
          <cell r="B973">
            <v>10426</v>
          </cell>
          <cell r="C973">
            <v>6</v>
          </cell>
          <cell r="D973" t="str">
            <v xml:space="preserve"> Trust Urban Yzo Oranje </v>
          </cell>
          <cell r="E973">
            <v>24.99</v>
          </cell>
          <cell r="F973" t="str">
            <v>Trust</v>
          </cell>
          <cell r="G973">
            <v>67</v>
          </cell>
        </row>
        <row r="974">
          <cell r="A974">
            <v>973</v>
          </cell>
          <cell r="B974">
            <v>7544</v>
          </cell>
          <cell r="C974">
            <v>6</v>
          </cell>
          <cell r="D974" t="str">
            <v xml:space="preserve"> Samsung R6 WAM6500 </v>
          </cell>
          <cell r="E974">
            <v>299</v>
          </cell>
          <cell r="F974" t="str">
            <v>Samsung</v>
          </cell>
          <cell r="G974">
            <v>188</v>
          </cell>
        </row>
        <row r="975">
          <cell r="A975">
            <v>974</v>
          </cell>
          <cell r="B975">
            <v>9777</v>
          </cell>
          <cell r="C975">
            <v>6</v>
          </cell>
          <cell r="D975" t="str">
            <v xml:space="preserve"> JBL Charge 3 Turquoise </v>
          </cell>
          <cell r="E975">
            <v>175</v>
          </cell>
          <cell r="F975" t="str">
            <v>JBL</v>
          </cell>
          <cell r="G975">
            <v>95</v>
          </cell>
        </row>
        <row r="976">
          <cell r="A976">
            <v>975</v>
          </cell>
          <cell r="B976">
            <v>9476</v>
          </cell>
          <cell r="C976">
            <v>6</v>
          </cell>
          <cell r="D976" t="str">
            <v xml:space="preserve"> JAMOJI Winking tongue out </v>
          </cell>
          <cell r="E976">
            <v>24.99</v>
          </cell>
          <cell r="F976" t="str">
            <v>JAMOJI</v>
          </cell>
          <cell r="G976">
            <v>107</v>
          </cell>
        </row>
        <row r="977">
          <cell r="A977">
            <v>976</v>
          </cell>
          <cell r="B977">
            <v>9190</v>
          </cell>
          <cell r="C977">
            <v>6</v>
          </cell>
          <cell r="D977" t="str">
            <v xml:space="preserve"> ION Cornerstone </v>
          </cell>
          <cell r="E977">
            <v>99</v>
          </cell>
          <cell r="F977" t="str">
            <v>ION</v>
          </cell>
          <cell r="G977">
            <v>119</v>
          </cell>
        </row>
        <row r="978">
          <cell r="A978">
            <v>977</v>
          </cell>
          <cell r="B978">
            <v>10850</v>
          </cell>
          <cell r="C978">
            <v>6</v>
          </cell>
          <cell r="D978" t="str">
            <v xml:space="preserve"> HEOS 3 HS2 Wit </v>
          </cell>
          <cell r="E978">
            <v>349</v>
          </cell>
          <cell r="F978" t="str">
            <v>HEOS</v>
          </cell>
          <cell r="G978">
            <v>48</v>
          </cell>
        </row>
        <row r="979">
          <cell r="A979">
            <v>978</v>
          </cell>
          <cell r="B979">
            <v>10181</v>
          </cell>
          <cell r="C979">
            <v>6</v>
          </cell>
          <cell r="D979" t="str">
            <v xml:space="preserve"> Caliber HPG510BT Zwart </v>
          </cell>
          <cell r="E979">
            <v>43.99</v>
          </cell>
          <cell r="F979" t="str">
            <v>Caliber</v>
          </cell>
          <cell r="G979">
            <v>77</v>
          </cell>
        </row>
        <row r="980">
          <cell r="A980">
            <v>979</v>
          </cell>
          <cell r="B980">
            <v>6791</v>
          </cell>
          <cell r="C980">
            <v>6</v>
          </cell>
          <cell r="D980" t="str">
            <v xml:space="preserve"> JBL Clip 2 Blauw </v>
          </cell>
          <cell r="E980">
            <v>51</v>
          </cell>
          <cell r="F980" t="str">
            <v>JBL</v>
          </cell>
          <cell r="G980">
            <v>218</v>
          </cell>
        </row>
        <row r="981">
          <cell r="A981">
            <v>980</v>
          </cell>
          <cell r="B981">
            <v>7167</v>
          </cell>
          <cell r="C981">
            <v>6</v>
          </cell>
          <cell r="D981" t="str">
            <v xml:space="preserve"> iDance Audio Mini Blaster BM-1 Wit </v>
          </cell>
          <cell r="E981">
            <v>24.99</v>
          </cell>
          <cell r="F981" t="str">
            <v>iDance</v>
          </cell>
          <cell r="G981">
            <v>203</v>
          </cell>
        </row>
        <row r="982">
          <cell r="A982">
            <v>981</v>
          </cell>
          <cell r="B982">
            <v>8496</v>
          </cell>
          <cell r="C982">
            <v>6</v>
          </cell>
          <cell r="D982" t="str">
            <v xml:space="preserve"> Harman Kardon Go+Play Zwart </v>
          </cell>
          <cell r="E982">
            <v>299</v>
          </cell>
          <cell r="F982" t="str">
            <v>Harman</v>
          </cell>
          <cell r="G982">
            <v>147</v>
          </cell>
        </row>
        <row r="983">
          <cell r="A983">
            <v>982</v>
          </cell>
          <cell r="B983">
            <v>6985</v>
          </cell>
          <cell r="C983">
            <v>6</v>
          </cell>
          <cell r="D983" t="str">
            <v xml:space="preserve"> Sony SRS-X11 Zwart </v>
          </cell>
          <cell r="E983">
            <v>79.989999999999995</v>
          </cell>
          <cell r="F983" t="str">
            <v>Sony</v>
          </cell>
          <cell r="G983">
            <v>210</v>
          </cell>
        </row>
        <row r="984">
          <cell r="A984">
            <v>983</v>
          </cell>
          <cell r="B984">
            <v>11896</v>
          </cell>
          <cell r="C984">
            <v>6</v>
          </cell>
          <cell r="D984" t="str">
            <v xml:space="preserve"> Philips SD700A </v>
          </cell>
          <cell r="E984">
            <v>49.99</v>
          </cell>
          <cell r="F984" t="str">
            <v>Philips</v>
          </cell>
          <cell r="G984">
            <v>4</v>
          </cell>
        </row>
        <row r="985">
          <cell r="A985">
            <v>984</v>
          </cell>
          <cell r="B985">
            <v>10401</v>
          </cell>
          <cell r="C985">
            <v>6</v>
          </cell>
          <cell r="D985" t="str">
            <v xml:space="preserve"> Philips izzy BM5 Zwart </v>
          </cell>
          <cell r="E985">
            <v>129</v>
          </cell>
          <cell r="F985" t="str">
            <v>Philips</v>
          </cell>
          <cell r="G985">
            <v>68</v>
          </cell>
        </row>
        <row r="986">
          <cell r="A986">
            <v>985</v>
          </cell>
          <cell r="B986">
            <v>10182</v>
          </cell>
          <cell r="C986">
            <v>6</v>
          </cell>
          <cell r="D986" t="str">
            <v xml:space="preserve"> House of Marley Get Together Blauw </v>
          </cell>
          <cell r="E986">
            <v>149</v>
          </cell>
          <cell r="F986" t="str">
            <v>House</v>
          </cell>
          <cell r="G986">
            <v>77</v>
          </cell>
        </row>
        <row r="987">
          <cell r="A987">
            <v>986</v>
          </cell>
          <cell r="B987">
            <v>6740</v>
          </cell>
          <cell r="C987">
            <v>6</v>
          </cell>
          <cell r="D987" t="str">
            <v xml:space="preserve"> Hercules WAE Outdoor 04Plus Blauw </v>
          </cell>
          <cell r="E987">
            <v>59.99</v>
          </cell>
          <cell r="F987" t="str">
            <v>Hercules</v>
          </cell>
          <cell r="G987">
            <v>220</v>
          </cell>
        </row>
        <row r="988">
          <cell r="A988">
            <v>987</v>
          </cell>
          <cell r="B988">
            <v>8985</v>
          </cell>
          <cell r="C988">
            <v>6</v>
          </cell>
          <cell r="D988" t="str">
            <v xml:space="preserve"> Fugoo Sport </v>
          </cell>
          <cell r="E988">
            <v>169.99</v>
          </cell>
          <cell r="F988" t="str">
            <v>Fugoo</v>
          </cell>
          <cell r="G988">
            <v>128</v>
          </cell>
        </row>
        <row r="989">
          <cell r="A989">
            <v>988</v>
          </cell>
          <cell r="B989">
            <v>9798</v>
          </cell>
          <cell r="C989">
            <v>6</v>
          </cell>
          <cell r="D989" t="str">
            <v xml:space="preserve"> Caliber HPG415BT Zwart </v>
          </cell>
          <cell r="E989">
            <v>34.950000000000003</v>
          </cell>
          <cell r="F989" t="str">
            <v>Caliber</v>
          </cell>
          <cell r="G989">
            <v>94</v>
          </cell>
        </row>
        <row r="990">
          <cell r="A990">
            <v>989</v>
          </cell>
          <cell r="B990">
            <v>9498</v>
          </cell>
          <cell r="C990">
            <v>6</v>
          </cell>
          <cell r="D990" t="str">
            <v xml:space="preserve"> Bose SoundLink Colour Wit </v>
          </cell>
          <cell r="E990">
            <v>139</v>
          </cell>
          <cell r="F990" t="str">
            <v>Bose</v>
          </cell>
          <cell r="G990">
            <v>106</v>
          </cell>
        </row>
        <row r="991">
          <cell r="A991">
            <v>990</v>
          </cell>
          <cell r="B991">
            <v>9163</v>
          </cell>
          <cell r="C991">
            <v>6</v>
          </cell>
          <cell r="D991" t="str">
            <v xml:space="preserve"> UE MEGABOOM Rood </v>
          </cell>
          <cell r="E991">
            <v>199</v>
          </cell>
          <cell r="F991" t="str">
            <v>UE</v>
          </cell>
          <cell r="G991">
            <v>120</v>
          </cell>
        </row>
        <row r="992">
          <cell r="A992">
            <v>991</v>
          </cell>
          <cell r="B992">
            <v>11146</v>
          </cell>
          <cell r="C992">
            <v>6</v>
          </cell>
          <cell r="D992" t="str">
            <v xml:space="preserve"> UE MEGABOOM Paars </v>
          </cell>
          <cell r="E992">
            <v>199</v>
          </cell>
          <cell r="F992" t="str">
            <v>UE</v>
          </cell>
          <cell r="G992">
            <v>36</v>
          </cell>
        </row>
        <row r="993">
          <cell r="A993">
            <v>992</v>
          </cell>
          <cell r="B993">
            <v>11673</v>
          </cell>
          <cell r="C993">
            <v>6</v>
          </cell>
          <cell r="D993" t="str">
            <v xml:space="preserve"> Sony SRS-X99 </v>
          </cell>
          <cell r="E993">
            <v>599</v>
          </cell>
          <cell r="F993" t="str">
            <v>Sony</v>
          </cell>
          <cell r="G993">
            <v>13</v>
          </cell>
        </row>
        <row r="994">
          <cell r="A994">
            <v>993</v>
          </cell>
          <cell r="B994">
            <v>8956</v>
          </cell>
          <cell r="C994">
            <v>6</v>
          </cell>
          <cell r="D994" t="str">
            <v xml:space="preserve"> Samsung R5 WAM5500 </v>
          </cell>
          <cell r="E994">
            <v>319</v>
          </cell>
          <cell r="F994" t="str">
            <v>Samsung</v>
          </cell>
          <cell r="G994">
            <v>129</v>
          </cell>
        </row>
        <row r="995">
          <cell r="A995">
            <v>994</v>
          </cell>
          <cell r="B995">
            <v>9322</v>
          </cell>
          <cell r="C995">
            <v>6</v>
          </cell>
          <cell r="D995" t="str">
            <v xml:space="preserve"> Philips izzy BM5 + BM50 </v>
          </cell>
          <cell r="E995">
            <v>349</v>
          </cell>
          <cell r="F995" t="str">
            <v>Philips</v>
          </cell>
          <cell r="G995">
            <v>114</v>
          </cell>
        </row>
        <row r="996">
          <cell r="A996">
            <v>995</v>
          </cell>
          <cell r="B996">
            <v>10851</v>
          </cell>
          <cell r="C996">
            <v>6</v>
          </cell>
          <cell r="D996" t="str">
            <v xml:space="preserve"> Libratone Zipp Mini Rood </v>
          </cell>
          <cell r="E996">
            <v>199</v>
          </cell>
          <cell r="F996" t="str">
            <v>Libratone</v>
          </cell>
          <cell r="G996">
            <v>48</v>
          </cell>
        </row>
        <row r="997">
          <cell r="A997">
            <v>996</v>
          </cell>
          <cell r="B997">
            <v>6028</v>
          </cell>
          <cell r="C997">
            <v>6</v>
          </cell>
          <cell r="D997" t="str">
            <v xml:space="preserve"> JBL Flip 4 Zwart </v>
          </cell>
          <cell r="E997">
            <v>139</v>
          </cell>
          <cell r="F997" t="str">
            <v>JBL</v>
          </cell>
          <cell r="G997">
            <v>249</v>
          </cell>
        </row>
        <row r="998">
          <cell r="A998">
            <v>997</v>
          </cell>
          <cell r="B998">
            <v>7196</v>
          </cell>
          <cell r="C998">
            <v>6</v>
          </cell>
          <cell r="D998" t="str">
            <v xml:space="preserve"> Fresh 'n Rebel Rockbox Fold Fabriq Edition Blauw </v>
          </cell>
          <cell r="E998">
            <v>79</v>
          </cell>
          <cell r="F998" t="str">
            <v>Fresh</v>
          </cell>
          <cell r="G998">
            <v>202</v>
          </cell>
        </row>
        <row r="999">
          <cell r="A999">
            <v>998</v>
          </cell>
          <cell r="B999">
            <v>9340</v>
          </cell>
          <cell r="C999">
            <v>6</v>
          </cell>
          <cell r="D999" t="str">
            <v xml:space="preserve"> Dali Katch Blauw </v>
          </cell>
          <cell r="E999">
            <v>399</v>
          </cell>
          <cell r="F999" t="str">
            <v>Dali</v>
          </cell>
          <cell r="G999">
            <v>113</v>
          </cell>
        </row>
        <row r="1000">
          <cell r="A1000">
            <v>999</v>
          </cell>
          <cell r="B1000">
            <v>7064</v>
          </cell>
          <cell r="C1000">
            <v>6</v>
          </cell>
          <cell r="D1000" t="str">
            <v xml:space="preserve"> Bang &amp; Olufsen BeoPlay A1 Groen </v>
          </cell>
          <cell r="E1000">
            <v>249</v>
          </cell>
          <cell r="F1000" t="str">
            <v>Bang</v>
          </cell>
          <cell r="G1000">
            <v>207</v>
          </cell>
        </row>
        <row r="1001">
          <cell r="A1001">
            <v>1000</v>
          </cell>
          <cell r="B1001">
            <v>9143</v>
          </cell>
          <cell r="C1001">
            <v>6</v>
          </cell>
          <cell r="D1001" t="str">
            <v xml:space="preserve"> Bang &amp; Olufsen Beolit 15 Zwart </v>
          </cell>
          <cell r="E1001">
            <v>399</v>
          </cell>
          <cell r="F1001" t="str">
            <v>Bang</v>
          </cell>
          <cell r="G1001">
            <v>121</v>
          </cell>
        </row>
        <row r="1002">
          <cell r="A1002">
            <v>1001</v>
          </cell>
          <cell r="B1002">
            <v>9524</v>
          </cell>
          <cell r="C1002">
            <v>6</v>
          </cell>
          <cell r="D1002" t="str">
            <v xml:space="preserve"> Samsung R6 WAM6501 </v>
          </cell>
          <cell r="E1002">
            <v>299</v>
          </cell>
          <cell r="F1002" t="str">
            <v>Samsung</v>
          </cell>
          <cell r="G1002">
            <v>105</v>
          </cell>
        </row>
        <row r="1003">
          <cell r="A1003">
            <v>1002</v>
          </cell>
          <cell r="B1003">
            <v>10438</v>
          </cell>
          <cell r="C1003">
            <v>6</v>
          </cell>
          <cell r="D1003" t="str">
            <v xml:space="preserve"> ION Tailgater Go </v>
          </cell>
          <cell r="E1003">
            <v>99</v>
          </cell>
          <cell r="F1003" t="str">
            <v>ION</v>
          </cell>
          <cell r="G1003">
            <v>66</v>
          </cell>
        </row>
        <row r="1004">
          <cell r="A1004">
            <v>1003</v>
          </cell>
          <cell r="B1004">
            <v>10618</v>
          </cell>
          <cell r="C1004">
            <v>6</v>
          </cell>
          <cell r="D1004" t="str">
            <v xml:space="preserve"> ION Party Power </v>
          </cell>
          <cell r="E1004">
            <v>79.95</v>
          </cell>
          <cell r="F1004" t="str">
            <v>ION</v>
          </cell>
          <cell r="G1004">
            <v>59</v>
          </cell>
        </row>
        <row r="1005">
          <cell r="A1005">
            <v>1004</v>
          </cell>
          <cell r="B1005">
            <v>7083</v>
          </cell>
          <cell r="C1005">
            <v>6</v>
          </cell>
          <cell r="D1005" t="str">
            <v xml:space="preserve"> Fresh 'n Rebel Rockbox Brick Fabriq Edition Grijs </v>
          </cell>
          <cell r="E1005">
            <v>59.95</v>
          </cell>
          <cell r="F1005" t="str">
            <v>Fresh</v>
          </cell>
          <cell r="G1005">
            <v>206</v>
          </cell>
        </row>
        <row r="1006">
          <cell r="A1006">
            <v>1005</v>
          </cell>
          <cell r="B1006">
            <v>8476</v>
          </cell>
          <cell r="C1006">
            <v>6</v>
          </cell>
          <cell r="D1006" t="str">
            <v xml:space="preserve"> Bang &amp; Olufsen BeoPlay A6 </v>
          </cell>
          <cell r="E1006">
            <v>799</v>
          </cell>
          <cell r="F1006" t="str">
            <v>Bang</v>
          </cell>
          <cell r="G1006">
            <v>148</v>
          </cell>
        </row>
        <row r="1007">
          <cell r="A1007">
            <v>1006</v>
          </cell>
          <cell r="B1007">
            <v>8148</v>
          </cell>
          <cell r="C1007">
            <v>6</v>
          </cell>
          <cell r="D1007" t="str">
            <v xml:space="preserve"> Yamaha ISX-18 DAB+ MusicCast Zwart </v>
          </cell>
          <cell r="E1007">
            <v>269.89999999999998</v>
          </cell>
          <cell r="F1007" t="str">
            <v>Yamaha</v>
          </cell>
          <cell r="G1007">
            <v>161</v>
          </cell>
        </row>
        <row r="1008">
          <cell r="A1008">
            <v>1007</v>
          </cell>
          <cell r="B1008">
            <v>7754</v>
          </cell>
          <cell r="C1008">
            <v>6</v>
          </cell>
          <cell r="D1008" t="str">
            <v xml:space="preserve"> Urban Revolt Fiësta Pro </v>
          </cell>
          <cell r="E1008">
            <v>289</v>
          </cell>
          <cell r="F1008" t="str">
            <v>Urban</v>
          </cell>
          <cell r="G1008">
            <v>179</v>
          </cell>
        </row>
        <row r="1009">
          <cell r="A1009">
            <v>1008</v>
          </cell>
          <cell r="B1009">
            <v>10995</v>
          </cell>
          <cell r="C1009">
            <v>6</v>
          </cell>
          <cell r="D1009" t="str">
            <v xml:space="preserve"> Idance Audio Party System XD3 Wit </v>
          </cell>
          <cell r="E1009">
            <v>89.99</v>
          </cell>
          <cell r="F1009" t="str">
            <v>Idance</v>
          </cell>
          <cell r="G1009">
            <v>42</v>
          </cell>
        </row>
        <row r="1010">
          <cell r="A1010">
            <v>1009</v>
          </cell>
          <cell r="B1010">
            <v>6461</v>
          </cell>
          <cell r="C1010">
            <v>6</v>
          </cell>
          <cell r="D1010" t="str">
            <v xml:space="preserve"> House of Marley Chant BT Zwart </v>
          </cell>
          <cell r="E1010">
            <v>61</v>
          </cell>
          <cell r="F1010" t="str">
            <v>House</v>
          </cell>
          <cell r="G1010">
            <v>231</v>
          </cell>
        </row>
        <row r="1011">
          <cell r="A1011">
            <v>1010</v>
          </cell>
          <cell r="B1011">
            <v>10968</v>
          </cell>
          <cell r="C1011">
            <v>6</v>
          </cell>
          <cell r="D1011" t="str">
            <v xml:space="preserve"> HEOS 1 HS2 Wit </v>
          </cell>
          <cell r="E1011">
            <v>249</v>
          </cell>
          <cell r="F1011" t="str">
            <v>HEOS</v>
          </cell>
          <cell r="G1011">
            <v>43</v>
          </cell>
        </row>
        <row r="1012">
          <cell r="A1012">
            <v>1011</v>
          </cell>
          <cell r="B1012">
            <v>10590</v>
          </cell>
          <cell r="C1012">
            <v>6</v>
          </cell>
          <cell r="D1012" t="str">
            <v xml:space="preserve"> Fresh 'n Rebel Rockbox Cube Fabriq Edition Mintgroen </v>
          </cell>
          <cell r="E1012">
            <v>29.95</v>
          </cell>
          <cell r="F1012" t="str">
            <v>Fresh</v>
          </cell>
          <cell r="G1012">
            <v>60</v>
          </cell>
        </row>
        <row r="1013">
          <cell r="A1013">
            <v>1012</v>
          </cell>
          <cell r="B1013">
            <v>10568</v>
          </cell>
          <cell r="C1013">
            <v>6</v>
          </cell>
          <cell r="D1013" t="str">
            <v xml:space="preserve"> Fresh 'n Rebel Rockbox Brick Fabriq Edition Roze </v>
          </cell>
          <cell r="E1013">
            <v>59</v>
          </cell>
          <cell r="F1013" t="str">
            <v>Fresh</v>
          </cell>
          <cell r="G1013">
            <v>61</v>
          </cell>
        </row>
        <row r="1014">
          <cell r="A1014">
            <v>1013</v>
          </cell>
          <cell r="B1014">
            <v>10493</v>
          </cell>
          <cell r="C1014">
            <v>6</v>
          </cell>
          <cell r="D1014" t="str">
            <v xml:space="preserve"> Fresh 'n Rebel Rockbox Brick Fabriq Edition Blauw </v>
          </cell>
          <cell r="E1014">
            <v>59</v>
          </cell>
          <cell r="F1014" t="str">
            <v>Fresh</v>
          </cell>
          <cell r="G1014">
            <v>64</v>
          </cell>
        </row>
        <row r="1015">
          <cell r="A1015">
            <v>1014</v>
          </cell>
          <cell r="B1015">
            <v>10201</v>
          </cell>
          <cell r="C1015">
            <v>6</v>
          </cell>
          <cell r="D1015" t="str">
            <v xml:space="preserve"> Denon Envaya Wit </v>
          </cell>
          <cell r="E1015">
            <v>153</v>
          </cell>
          <cell r="F1015" t="str">
            <v>Denon</v>
          </cell>
          <cell r="G1015">
            <v>76</v>
          </cell>
        </row>
        <row r="1016">
          <cell r="A1016">
            <v>1015</v>
          </cell>
          <cell r="B1016">
            <v>9477</v>
          </cell>
          <cell r="C1016">
            <v>6</v>
          </cell>
          <cell r="D1016" t="str">
            <v xml:space="preserve"> Bose SoundTouch 10 Duo Pack Wit </v>
          </cell>
          <cell r="E1016">
            <v>399</v>
          </cell>
          <cell r="F1016" t="str">
            <v>Bose</v>
          </cell>
          <cell r="G1016">
            <v>107</v>
          </cell>
        </row>
        <row r="1017">
          <cell r="A1017">
            <v>1016</v>
          </cell>
          <cell r="B1017">
            <v>11246</v>
          </cell>
          <cell r="C1017">
            <v>6</v>
          </cell>
          <cell r="D1017" t="str">
            <v xml:space="preserve"> Bang &amp; Olufsen BeoPlay A1 Grijs </v>
          </cell>
          <cell r="E1017">
            <v>249</v>
          </cell>
          <cell r="F1017" t="str">
            <v>Bang</v>
          </cell>
          <cell r="G1017">
            <v>32</v>
          </cell>
        </row>
        <row r="1018">
          <cell r="A1018">
            <v>1017</v>
          </cell>
          <cell r="B1018">
            <v>7520</v>
          </cell>
          <cell r="C1018">
            <v>6</v>
          </cell>
          <cell r="D1018" t="str">
            <v xml:space="preserve"> Yamaha WX-030 MusicCast Wit </v>
          </cell>
          <cell r="E1018">
            <v>249</v>
          </cell>
          <cell r="F1018" t="str">
            <v>Yamaha</v>
          </cell>
          <cell r="G1018">
            <v>189</v>
          </cell>
        </row>
        <row r="1019">
          <cell r="A1019">
            <v>1018</v>
          </cell>
          <cell r="B1019">
            <v>6841</v>
          </cell>
          <cell r="C1019">
            <v>6</v>
          </cell>
          <cell r="D1019" t="str">
            <v xml:space="preserve"> Sony SRS-XB3 Rood </v>
          </cell>
          <cell r="E1019">
            <v>99</v>
          </cell>
          <cell r="F1019" t="str">
            <v>Sony</v>
          </cell>
          <cell r="G1019">
            <v>216</v>
          </cell>
        </row>
        <row r="1020">
          <cell r="A1020">
            <v>1019</v>
          </cell>
          <cell r="B1020">
            <v>7545</v>
          </cell>
          <cell r="C1020">
            <v>6</v>
          </cell>
          <cell r="D1020" t="str">
            <v xml:space="preserve"> Sony SRS-XB2 Groen </v>
          </cell>
          <cell r="E1020">
            <v>99</v>
          </cell>
          <cell r="F1020" t="str">
            <v>Sony</v>
          </cell>
          <cell r="G1020">
            <v>188</v>
          </cell>
        </row>
        <row r="1021">
          <cell r="A1021">
            <v>1020</v>
          </cell>
          <cell r="B1021">
            <v>6531</v>
          </cell>
          <cell r="C1021">
            <v>6</v>
          </cell>
          <cell r="D1021" t="str">
            <v xml:space="preserve"> Sony SRS-X11 Rood </v>
          </cell>
          <cell r="E1021">
            <v>69.989999999999995</v>
          </cell>
          <cell r="F1021" t="str">
            <v>Sony</v>
          </cell>
          <cell r="G1021">
            <v>228</v>
          </cell>
        </row>
        <row r="1022">
          <cell r="A1022">
            <v>1021</v>
          </cell>
          <cell r="B1022">
            <v>9191</v>
          </cell>
          <cell r="C1022">
            <v>6</v>
          </cell>
          <cell r="D1022" t="str">
            <v xml:space="preserve"> Samsung R7 WAM7501 </v>
          </cell>
          <cell r="E1022">
            <v>359</v>
          </cell>
          <cell r="F1022" t="str">
            <v>Samsung</v>
          </cell>
          <cell r="G1022">
            <v>119</v>
          </cell>
        </row>
        <row r="1023">
          <cell r="A1023">
            <v>1022</v>
          </cell>
          <cell r="B1023">
            <v>6462</v>
          </cell>
          <cell r="C1023">
            <v>6</v>
          </cell>
          <cell r="D1023" t="str">
            <v xml:space="preserve"> Philips izzy BM5 Wit </v>
          </cell>
          <cell r="E1023">
            <v>129</v>
          </cell>
          <cell r="F1023" t="str">
            <v>Philips</v>
          </cell>
          <cell r="G1023">
            <v>231</v>
          </cell>
        </row>
        <row r="1024">
          <cell r="A1024">
            <v>1023</v>
          </cell>
          <cell r="B1024">
            <v>8522</v>
          </cell>
          <cell r="C1024">
            <v>6</v>
          </cell>
          <cell r="D1024" t="str">
            <v xml:space="preserve"> Philips BT100W </v>
          </cell>
          <cell r="E1024">
            <v>29.95</v>
          </cell>
          <cell r="F1024" t="str">
            <v>Philips</v>
          </cell>
          <cell r="G1024">
            <v>146</v>
          </cell>
        </row>
        <row r="1025">
          <cell r="A1025">
            <v>1024</v>
          </cell>
          <cell r="B1025">
            <v>9871</v>
          </cell>
          <cell r="C1025">
            <v>6</v>
          </cell>
          <cell r="D1025" t="str">
            <v xml:space="preserve"> Nikkei Boxx 3 Roze </v>
          </cell>
          <cell r="E1025">
            <v>38.99</v>
          </cell>
          <cell r="F1025" t="str">
            <v>Nikkei</v>
          </cell>
          <cell r="G1025">
            <v>91</v>
          </cell>
        </row>
        <row r="1026">
          <cell r="A1026">
            <v>1025</v>
          </cell>
          <cell r="B1026">
            <v>9916</v>
          </cell>
          <cell r="C1026">
            <v>6</v>
          </cell>
          <cell r="D1026" t="str">
            <v xml:space="preserve"> Naim Mu-so Qb </v>
          </cell>
          <cell r="E1026">
            <v>799</v>
          </cell>
          <cell r="F1026" t="str">
            <v>Naim</v>
          </cell>
          <cell r="G1026">
            <v>89</v>
          </cell>
        </row>
        <row r="1027">
          <cell r="A1027">
            <v>1026</v>
          </cell>
          <cell r="B1027">
            <v>8037</v>
          </cell>
          <cell r="C1027">
            <v>6</v>
          </cell>
          <cell r="D1027" t="str">
            <v xml:space="preserve"> Naim Mu-so </v>
          </cell>
          <cell r="E1027">
            <v>1149</v>
          </cell>
          <cell r="F1027" t="str">
            <v>Naim</v>
          </cell>
          <cell r="G1027">
            <v>166</v>
          </cell>
        </row>
        <row r="1028">
          <cell r="A1028">
            <v>1027</v>
          </cell>
          <cell r="B1028">
            <v>8986</v>
          </cell>
          <cell r="C1028">
            <v>6</v>
          </cell>
          <cell r="D1028" t="str">
            <v xml:space="preserve"> Libratone Zipp CPH Editie Zwart </v>
          </cell>
          <cell r="E1028">
            <v>399</v>
          </cell>
          <cell r="F1028" t="str">
            <v>Libratone</v>
          </cell>
          <cell r="G1028">
            <v>128</v>
          </cell>
        </row>
        <row r="1029">
          <cell r="A1029">
            <v>1028</v>
          </cell>
          <cell r="B1029">
            <v>9585</v>
          </cell>
          <cell r="C1029">
            <v>6</v>
          </cell>
          <cell r="D1029" t="str">
            <v xml:space="preserve"> JBL Pulse 2 Zilver </v>
          </cell>
          <cell r="E1029">
            <v>179</v>
          </cell>
          <cell r="F1029" t="str">
            <v>JBL</v>
          </cell>
          <cell r="G1029">
            <v>102</v>
          </cell>
        </row>
        <row r="1030">
          <cell r="A1030">
            <v>1029</v>
          </cell>
          <cell r="B1030">
            <v>8261</v>
          </cell>
          <cell r="C1030">
            <v>6</v>
          </cell>
          <cell r="D1030" t="str">
            <v xml:space="preserve"> JBL Flip 4 Grijs </v>
          </cell>
          <cell r="E1030">
            <v>139</v>
          </cell>
          <cell r="F1030" t="str">
            <v>JBL</v>
          </cell>
          <cell r="G1030">
            <v>156</v>
          </cell>
        </row>
        <row r="1031">
          <cell r="A1031">
            <v>1030</v>
          </cell>
          <cell r="B1031">
            <v>9917</v>
          </cell>
          <cell r="C1031">
            <v>6</v>
          </cell>
          <cell r="D1031" t="str">
            <v xml:space="preserve"> JBL Clip 2 Grijs </v>
          </cell>
          <cell r="E1031">
            <v>51</v>
          </cell>
          <cell r="F1031" t="str">
            <v>JBL</v>
          </cell>
          <cell r="G1031">
            <v>89</v>
          </cell>
        </row>
        <row r="1032">
          <cell r="A1032">
            <v>1031</v>
          </cell>
          <cell r="B1032">
            <v>9897</v>
          </cell>
          <cell r="C1032">
            <v>6</v>
          </cell>
          <cell r="D1032" t="str">
            <v xml:space="preserve"> JAMOJI Love Struck </v>
          </cell>
          <cell r="E1032">
            <v>24.99</v>
          </cell>
          <cell r="F1032" t="str">
            <v>JAMOJI</v>
          </cell>
          <cell r="G1032">
            <v>90</v>
          </cell>
        </row>
        <row r="1033">
          <cell r="A1033">
            <v>1032</v>
          </cell>
          <cell r="B1033">
            <v>11851</v>
          </cell>
          <cell r="C1033">
            <v>6</v>
          </cell>
          <cell r="D1033" t="str">
            <v xml:space="preserve"> JAMOJI Cool Sunglass </v>
          </cell>
          <cell r="E1033">
            <v>24.99</v>
          </cell>
          <cell r="F1033" t="str">
            <v>JAMOJI</v>
          </cell>
          <cell r="G1033">
            <v>6</v>
          </cell>
        </row>
        <row r="1034">
          <cell r="A1034">
            <v>1033</v>
          </cell>
          <cell r="B1034">
            <v>11876</v>
          </cell>
          <cell r="C1034">
            <v>6</v>
          </cell>
          <cell r="D1034" t="str">
            <v xml:space="preserve"> ION Tailgater 2016 </v>
          </cell>
          <cell r="E1034">
            <v>139</v>
          </cell>
          <cell r="F1034" t="str">
            <v>ION</v>
          </cell>
          <cell r="G1034">
            <v>5</v>
          </cell>
        </row>
        <row r="1035">
          <cell r="A1035">
            <v>1034</v>
          </cell>
          <cell r="B1035">
            <v>6867</v>
          </cell>
          <cell r="C1035">
            <v>6</v>
          </cell>
          <cell r="D1035" t="str">
            <v xml:space="preserve"> Idance Audio Mini Cube 3 CM-3 Roze </v>
          </cell>
          <cell r="E1035">
            <v>44.99</v>
          </cell>
          <cell r="F1035" t="str">
            <v>Idance</v>
          </cell>
          <cell r="G1035">
            <v>215</v>
          </cell>
        </row>
        <row r="1036">
          <cell r="A1036">
            <v>1035</v>
          </cell>
          <cell r="B1036">
            <v>11355</v>
          </cell>
          <cell r="C1036">
            <v>6</v>
          </cell>
          <cell r="D1036" t="str">
            <v xml:space="preserve"> Fugoo Tough XL </v>
          </cell>
          <cell r="E1036">
            <v>289</v>
          </cell>
          <cell r="F1036" t="str">
            <v>Fugoo</v>
          </cell>
          <cell r="G1036">
            <v>27</v>
          </cell>
        </row>
        <row r="1037">
          <cell r="A1037">
            <v>1036</v>
          </cell>
          <cell r="B1037">
            <v>6842</v>
          </cell>
          <cell r="C1037">
            <v>6</v>
          </cell>
          <cell r="D1037" t="str">
            <v xml:space="preserve"> Fugoo Tough </v>
          </cell>
          <cell r="E1037">
            <v>189</v>
          </cell>
          <cell r="F1037" t="str">
            <v>Fugoo</v>
          </cell>
          <cell r="G1037">
            <v>216</v>
          </cell>
        </row>
        <row r="1038">
          <cell r="A1038">
            <v>1037</v>
          </cell>
          <cell r="B1038">
            <v>7304</v>
          </cell>
          <cell r="C1038">
            <v>6</v>
          </cell>
          <cell r="D1038" t="str">
            <v xml:space="preserve"> Fresh 'n Rebel Rockbox Cube Fabriq Edition Blauw </v>
          </cell>
          <cell r="E1038">
            <v>29.95</v>
          </cell>
          <cell r="F1038" t="str">
            <v>Fresh</v>
          </cell>
          <cell r="G1038">
            <v>198</v>
          </cell>
        </row>
        <row r="1039">
          <cell r="A1039">
            <v>1038</v>
          </cell>
          <cell r="B1039">
            <v>10115</v>
          </cell>
          <cell r="C1039">
            <v>6</v>
          </cell>
          <cell r="D1039" t="str">
            <v xml:space="preserve"> Fresh 'n Rebel Rockbox Chunk Fabriq Edition Zwart </v>
          </cell>
          <cell r="E1039">
            <v>99</v>
          </cell>
          <cell r="F1039" t="str">
            <v>Fresh</v>
          </cell>
          <cell r="G1039">
            <v>80</v>
          </cell>
        </row>
        <row r="1040">
          <cell r="A1040">
            <v>1039</v>
          </cell>
          <cell r="B1040">
            <v>8149</v>
          </cell>
          <cell r="C1040">
            <v>6</v>
          </cell>
          <cell r="D1040" t="str">
            <v xml:space="preserve"> Cambridge Audio Minx Go v2 wit </v>
          </cell>
          <cell r="E1040">
            <v>139</v>
          </cell>
          <cell r="F1040" t="str">
            <v>Cambridge</v>
          </cell>
          <cell r="G1040">
            <v>161</v>
          </cell>
        </row>
        <row r="1041">
          <cell r="A1041">
            <v>1040</v>
          </cell>
          <cell r="B1041">
            <v>8262</v>
          </cell>
          <cell r="C1041">
            <v>6</v>
          </cell>
          <cell r="D1041" t="str">
            <v xml:space="preserve"> Bowers &amp; Wilkins Zeppelin Wireless Zwart </v>
          </cell>
          <cell r="E1041">
            <v>699</v>
          </cell>
          <cell r="F1041" t="str">
            <v>Bowers</v>
          </cell>
          <cell r="G1041">
            <v>156</v>
          </cell>
        </row>
        <row r="1042">
          <cell r="A1042">
            <v>1041</v>
          </cell>
          <cell r="B1042">
            <v>6868</v>
          </cell>
          <cell r="C1042">
            <v>6</v>
          </cell>
          <cell r="D1042" t="str">
            <v xml:space="preserve"> Bowers &amp; Wilkins T7 Goud </v>
          </cell>
          <cell r="E1042">
            <v>349</v>
          </cell>
          <cell r="F1042" t="str">
            <v>Bowers</v>
          </cell>
          <cell r="G1042">
            <v>215</v>
          </cell>
        </row>
        <row r="1043">
          <cell r="A1043">
            <v>1042</v>
          </cell>
          <cell r="B1043">
            <v>7698</v>
          </cell>
          <cell r="C1043">
            <v>6</v>
          </cell>
          <cell r="D1043" t="str">
            <v xml:space="preserve"> Bose SoundTouch 30 III Wit </v>
          </cell>
          <cell r="E1043">
            <v>599</v>
          </cell>
          <cell r="F1043" t="str">
            <v>Bose</v>
          </cell>
          <cell r="G1043">
            <v>181</v>
          </cell>
        </row>
        <row r="1044">
          <cell r="A1044">
            <v>1043</v>
          </cell>
          <cell r="B1044">
            <v>10494</v>
          </cell>
          <cell r="C1044">
            <v>6</v>
          </cell>
          <cell r="D1044" t="str">
            <v xml:space="preserve"> Sony MHC-V11 </v>
          </cell>
          <cell r="E1044">
            <v>279</v>
          </cell>
          <cell r="F1044" t="str">
            <v>Sony</v>
          </cell>
          <cell r="G1044">
            <v>64</v>
          </cell>
        </row>
        <row r="1045">
          <cell r="A1045">
            <v>1044</v>
          </cell>
          <cell r="B1045">
            <v>8396</v>
          </cell>
          <cell r="C1045">
            <v>6</v>
          </cell>
          <cell r="D1045" t="str">
            <v xml:space="preserve"> Trust Urban Fiësta Plus </v>
          </cell>
          <cell r="E1045">
            <v>152.99</v>
          </cell>
          <cell r="F1045" t="str">
            <v>Trust</v>
          </cell>
          <cell r="G1045">
            <v>151</v>
          </cell>
        </row>
        <row r="1046">
          <cell r="A1046">
            <v>1045</v>
          </cell>
          <cell r="B1046">
            <v>10139</v>
          </cell>
          <cell r="C1046">
            <v>6</v>
          </cell>
          <cell r="D1046" t="str">
            <v xml:space="preserve"> Sony GTK-XB7B Zwart </v>
          </cell>
          <cell r="E1046">
            <v>309</v>
          </cell>
          <cell r="F1046" t="str">
            <v>Sony</v>
          </cell>
          <cell r="G1046">
            <v>79</v>
          </cell>
        </row>
        <row r="1047">
          <cell r="A1047">
            <v>1046</v>
          </cell>
          <cell r="B1047">
            <v>9967</v>
          </cell>
          <cell r="C1047">
            <v>6</v>
          </cell>
          <cell r="D1047" t="str">
            <v xml:space="preserve"> Sony GTK-XB7B Rood </v>
          </cell>
          <cell r="E1047">
            <v>309</v>
          </cell>
          <cell r="F1047" t="str">
            <v>Sony</v>
          </cell>
          <cell r="G1047">
            <v>87</v>
          </cell>
        </row>
        <row r="1048">
          <cell r="A1048">
            <v>1047</v>
          </cell>
          <cell r="B1048">
            <v>11310</v>
          </cell>
          <cell r="C1048">
            <v>6</v>
          </cell>
          <cell r="D1048" t="str">
            <v xml:space="preserve"> Libratone TOO Donkergrijs </v>
          </cell>
          <cell r="E1048">
            <v>102.99</v>
          </cell>
          <cell r="F1048" t="str">
            <v>Libratone</v>
          </cell>
          <cell r="G1048">
            <v>29</v>
          </cell>
        </row>
        <row r="1049">
          <cell r="A1049">
            <v>1048</v>
          </cell>
          <cell r="B1049">
            <v>11546</v>
          </cell>
          <cell r="C1049">
            <v>6</v>
          </cell>
          <cell r="D1049" t="str">
            <v xml:space="preserve"> iDance Sound System XD100 Zwart </v>
          </cell>
          <cell r="E1049">
            <v>118</v>
          </cell>
          <cell r="F1049" t="str">
            <v>iDance</v>
          </cell>
          <cell r="G1049">
            <v>19</v>
          </cell>
        </row>
        <row r="1050">
          <cell r="A1050">
            <v>1049</v>
          </cell>
          <cell r="B1050">
            <v>11247</v>
          </cell>
          <cell r="C1050">
            <v>6</v>
          </cell>
          <cell r="D1050" t="str">
            <v xml:space="preserve"> iDance Audio Party Cube BC10 Zwart </v>
          </cell>
          <cell r="E1050">
            <v>97</v>
          </cell>
          <cell r="F1050" t="str">
            <v>iDance</v>
          </cell>
          <cell r="G1050">
            <v>32</v>
          </cell>
        </row>
        <row r="1051">
          <cell r="A1051">
            <v>1050</v>
          </cell>
          <cell r="B1051">
            <v>6156</v>
          </cell>
          <cell r="C1051">
            <v>6</v>
          </cell>
          <cell r="D1051" t="str">
            <v xml:space="preserve"> House of Marley Get Together Mini Zwart </v>
          </cell>
          <cell r="E1051">
            <v>129.99</v>
          </cell>
          <cell r="F1051" t="str">
            <v>House</v>
          </cell>
          <cell r="G1051">
            <v>244</v>
          </cell>
        </row>
        <row r="1052">
          <cell r="A1052">
            <v>1051</v>
          </cell>
          <cell r="B1052">
            <v>6486</v>
          </cell>
          <cell r="C1052">
            <v>6</v>
          </cell>
          <cell r="D1052" t="str">
            <v xml:space="preserve"> Harman Kardon Omni 20 Zwart </v>
          </cell>
          <cell r="E1052">
            <v>237</v>
          </cell>
          <cell r="F1052" t="str">
            <v>Harman</v>
          </cell>
          <cell r="G1052">
            <v>230</v>
          </cell>
        </row>
        <row r="1053">
          <cell r="A1053">
            <v>1052</v>
          </cell>
          <cell r="B1053">
            <v>10969</v>
          </cell>
          <cell r="C1053">
            <v>6</v>
          </cell>
          <cell r="D1053" t="str">
            <v xml:space="preserve"> Harman Kardon Esquire Mini Wit </v>
          </cell>
          <cell r="E1053">
            <v>149</v>
          </cell>
          <cell r="F1053" t="str">
            <v>Harman</v>
          </cell>
          <cell r="G1053">
            <v>43</v>
          </cell>
        </row>
        <row r="1054">
          <cell r="A1054">
            <v>1053</v>
          </cell>
          <cell r="B1054">
            <v>11454</v>
          </cell>
          <cell r="C1054">
            <v>6</v>
          </cell>
          <cell r="D1054" t="str">
            <v xml:space="preserve"> Denver TSP-150 </v>
          </cell>
          <cell r="E1054">
            <v>69.989999999999995</v>
          </cell>
          <cell r="F1054" t="str">
            <v>Denver</v>
          </cell>
          <cell r="G1054">
            <v>23</v>
          </cell>
        </row>
        <row r="1055">
          <cell r="A1055">
            <v>1054</v>
          </cell>
          <cell r="B1055">
            <v>6508</v>
          </cell>
          <cell r="C1055">
            <v>6</v>
          </cell>
          <cell r="D1055" t="str">
            <v xml:space="preserve"> Denver BTS-200 </v>
          </cell>
          <cell r="E1055">
            <v>59.99</v>
          </cell>
          <cell r="F1055" t="str">
            <v>Denver</v>
          </cell>
          <cell r="G1055">
            <v>229</v>
          </cell>
        </row>
        <row r="1056">
          <cell r="A1056">
            <v>1055</v>
          </cell>
          <cell r="B1056">
            <v>6239</v>
          </cell>
          <cell r="C1056">
            <v>6</v>
          </cell>
          <cell r="D1056" t="str">
            <v xml:space="preserve"> Caliber HPG517BT </v>
          </cell>
          <cell r="E1056">
            <v>119</v>
          </cell>
          <cell r="F1056" t="str">
            <v>Caliber</v>
          </cell>
          <cell r="G1056">
            <v>240</v>
          </cell>
        </row>
        <row r="1057">
          <cell r="A1057">
            <v>1056</v>
          </cell>
          <cell r="B1057">
            <v>6029</v>
          </cell>
          <cell r="C1057">
            <v>6</v>
          </cell>
          <cell r="D1057" t="str">
            <v xml:space="preserve"> Beats Pill+ Zwart </v>
          </cell>
          <cell r="E1057">
            <v>229</v>
          </cell>
          <cell r="F1057" t="str">
            <v>Beats</v>
          </cell>
          <cell r="G1057">
            <v>249</v>
          </cell>
        </row>
        <row r="1058">
          <cell r="A1058">
            <v>1057</v>
          </cell>
          <cell r="B1058">
            <v>11698</v>
          </cell>
          <cell r="C1058">
            <v>6</v>
          </cell>
          <cell r="D1058" t="str">
            <v xml:space="preserve"> Yamaha ISX-18 DAB+ MusicCast Wit </v>
          </cell>
          <cell r="E1058">
            <v>269.95</v>
          </cell>
          <cell r="F1058" t="str">
            <v>Yamaha</v>
          </cell>
          <cell r="G1058">
            <v>12</v>
          </cell>
        </row>
        <row r="1059">
          <cell r="A1059">
            <v>1058</v>
          </cell>
          <cell r="B1059">
            <v>6487</v>
          </cell>
          <cell r="C1059">
            <v>6</v>
          </cell>
          <cell r="D1059" t="str">
            <v xml:space="preserve"> UE ROLL 2 Oranje </v>
          </cell>
          <cell r="E1059">
            <v>79</v>
          </cell>
          <cell r="F1059" t="str">
            <v>UE</v>
          </cell>
          <cell r="G1059">
            <v>230</v>
          </cell>
        </row>
        <row r="1060">
          <cell r="A1060">
            <v>1059</v>
          </cell>
          <cell r="B1060">
            <v>7755</v>
          </cell>
          <cell r="C1060">
            <v>6</v>
          </cell>
          <cell r="D1060" t="str">
            <v xml:space="preserve"> Trust Urban Yzo Grijs </v>
          </cell>
          <cell r="E1060">
            <v>24.99</v>
          </cell>
          <cell r="F1060" t="str">
            <v>Trust</v>
          </cell>
          <cell r="G1060">
            <v>179</v>
          </cell>
        </row>
        <row r="1061">
          <cell r="A1061">
            <v>1060</v>
          </cell>
          <cell r="B1061">
            <v>9658</v>
          </cell>
          <cell r="C1061">
            <v>6</v>
          </cell>
          <cell r="D1061" t="str">
            <v xml:space="preserve"> Trust Urban Yzo Blauw </v>
          </cell>
          <cell r="E1061">
            <v>24.99</v>
          </cell>
          <cell r="F1061" t="str">
            <v>Trust</v>
          </cell>
          <cell r="G1061">
            <v>99</v>
          </cell>
        </row>
        <row r="1062">
          <cell r="A1062">
            <v>1061</v>
          </cell>
          <cell r="B1062">
            <v>10063</v>
          </cell>
          <cell r="C1062">
            <v>6</v>
          </cell>
          <cell r="D1062" t="str">
            <v xml:space="preserve"> Trust Urban Lago </v>
          </cell>
          <cell r="E1062">
            <v>29.99</v>
          </cell>
          <cell r="F1062" t="str">
            <v>Trust</v>
          </cell>
          <cell r="G1062">
            <v>82</v>
          </cell>
        </row>
        <row r="1063">
          <cell r="A1063">
            <v>1062</v>
          </cell>
          <cell r="B1063">
            <v>8289</v>
          </cell>
          <cell r="C1063">
            <v>6</v>
          </cell>
          <cell r="D1063" t="str">
            <v xml:space="preserve"> Trust Urban Fiesta Disco </v>
          </cell>
          <cell r="E1063">
            <v>229</v>
          </cell>
          <cell r="F1063" t="str">
            <v>Trust</v>
          </cell>
          <cell r="G1063">
            <v>155</v>
          </cell>
        </row>
        <row r="1064">
          <cell r="A1064">
            <v>1063</v>
          </cell>
          <cell r="B1064">
            <v>10342</v>
          </cell>
          <cell r="C1064">
            <v>6</v>
          </cell>
          <cell r="D1064" t="str">
            <v xml:space="preserve"> Trust Dixxo </v>
          </cell>
          <cell r="E1064">
            <v>59.99</v>
          </cell>
          <cell r="F1064" t="str">
            <v>Trust</v>
          </cell>
          <cell r="G1064">
            <v>70</v>
          </cell>
        </row>
        <row r="1065">
          <cell r="A1065">
            <v>1064</v>
          </cell>
          <cell r="B1065">
            <v>7492</v>
          </cell>
          <cell r="C1065">
            <v>6</v>
          </cell>
          <cell r="D1065" t="str">
            <v xml:space="preserve"> Philips NTX400 </v>
          </cell>
          <cell r="E1065">
            <v>519</v>
          </cell>
          <cell r="F1065" t="str">
            <v>Philips</v>
          </cell>
          <cell r="G1065">
            <v>190</v>
          </cell>
        </row>
        <row r="1066">
          <cell r="A1066">
            <v>1065</v>
          </cell>
          <cell r="B1066">
            <v>10852</v>
          </cell>
          <cell r="C1066">
            <v>6</v>
          </cell>
          <cell r="D1066" t="str">
            <v xml:space="preserve"> Philips BT2600 Wit </v>
          </cell>
          <cell r="E1066">
            <v>43.99</v>
          </cell>
          <cell r="F1066" t="str">
            <v>Philips</v>
          </cell>
          <cell r="G1066">
            <v>48</v>
          </cell>
        </row>
        <row r="1067">
          <cell r="A1067">
            <v>1066</v>
          </cell>
          <cell r="B1067">
            <v>7452</v>
          </cell>
          <cell r="C1067">
            <v>6</v>
          </cell>
          <cell r="D1067" t="str">
            <v xml:space="preserve"> Philips BT110R </v>
          </cell>
          <cell r="E1067">
            <v>39.99</v>
          </cell>
          <cell r="F1067" t="str">
            <v>Philips</v>
          </cell>
          <cell r="G1067">
            <v>192</v>
          </cell>
        </row>
        <row r="1068">
          <cell r="A1068">
            <v>1067</v>
          </cell>
          <cell r="B1068">
            <v>6059</v>
          </cell>
          <cell r="C1068">
            <v>6</v>
          </cell>
          <cell r="D1068" t="str">
            <v xml:space="preserve"> Nikkei Nikkie Blauw </v>
          </cell>
          <cell r="E1068">
            <v>24.99</v>
          </cell>
          <cell r="F1068" t="str">
            <v>Nikkei</v>
          </cell>
          <cell r="G1068">
            <v>248</v>
          </cell>
        </row>
        <row r="1069">
          <cell r="A1069">
            <v>1068</v>
          </cell>
          <cell r="B1069">
            <v>6628</v>
          </cell>
          <cell r="C1069">
            <v>6</v>
          </cell>
          <cell r="D1069" t="str">
            <v xml:space="preserve"> Nikkei Boxx 3 Grijs </v>
          </cell>
          <cell r="E1069">
            <v>34.950000000000003</v>
          </cell>
          <cell r="F1069" t="str">
            <v>Nikkei</v>
          </cell>
          <cell r="G1069">
            <v>224</v>
          </cell>
        </row>
        <row r="1070">
          <cell r="A1070">
            <v>1069</v>
          </cell>
          <cell r="B1070">
            <v>9799</v>
          </cell>
          <cell r="C1070">
            <v>6</v>
          </cell>
          <cell r="D1070" t="str">
            <v xml:space="preserve"> House of Marley Get Together Mini Blauw </v>
          </cell>
          <cell r="E1070">
            <v>129.99</v>
          </cell>
          <cell r="F1070" t="str">
            <v>House</v>
          </cell>
          <cell r="G1070">
            <v>94</v>
          </cell>
        </row>
        <row r="1071">
          <cell r="A1071">
            <v>1070</v>
          </cell>
          <cell r="B1071">
            <v>10018</v>
          </cell>
          <cell r="C1071">
            <v>6</v>
          </cell>
          <cell r="D1071" t="str">
            <v xml:space="preserve"> House of Marley Chant BT Bruin </v>
          </cell>
          <cell r="E1071">
            <v>61</v>
          </cell>
          <cell r="F1071" t="str">
            <v>House</v>
          </cell>
          <cell r="G1071">
            <v>84</v>
          </cell>
        </row>
        <row r="1072">
          <cell r="A1072">
            <v>1071</v>
          </cell>
          <cell r="B1072">
            <v>6892</v>
          </cell>
          <cell r="C1072">
            <v>6</v>
          </cell>
          <cell r="D1072" t="str">
            <v xml:space="preserve"> HEOS 3 HS2 Zwart </v>
          </cell>
          <cell r="E1072">
            <v>349</v>
          </cell>
          <cell r="F1072" t="str">
            <v>HEOS</v>
          </cell>
          <cell r="G1072">
            <v>214</v>
          </cell>
        </row>
        <row r="1073">
          <cell r="A1073">
            <v>1072</v>
          </cell>
          <cell r="B1073">
            <v>8909</v>
          </cell>
          <cell r="C1073">
            <v>6</v>
          </cell>
          <cell r="D1073" t="str">
            <v xml:space="preserve"> Fresh 'n Rebel Rockbox Chunk Fabriq Edition Groen </v>
          </cell>
          <cell r="E1073">
            <v>99</v>
          </cell>
          <cell r="F1073" t="str">
            <v>Fresh</v>
          </cell>
          <cell r="G1073">
            <v>131</v>
          </cell>
        </row>
        <row r="1074">
          <cell r="A1074">
            <v>1073</v>
          </cell>
          <cell r="B1074">
            <v>9260</v>
          </cell>
          <cell r="C1074">
            <v>6</v>
          </cell>
          <cell r="D1074" t="str">
            <v xml:space="preserve"> Denon Envaya Zwart </v>
          </cell>
          <cell r="E1074">
            <v>153</v>
          </cell>
          <cell r="F1074" t="str">
            <v>Denon</v>
          </cell>
          <cell r="G1074">
            <v>117</v>
          </cell>
        </row>
        <row r="1075">
          <cell r="A1075">
            <v>1074</v>
          </cell>
          <cell r="B1075">
            <v>8957</v>
          </cell>
          <cell r="C1075">
            <v>6</v>
          </cell>
          <cell r="D1075" t="str">
            <v xml:space="preserve"> Cambridge Audio Yoyo S Groen </v>
          </cell>
          <cell r="E1075">
            <v>179</v>
          </cell>
          <cell r="F1075" t="str">
            <v>Cambridge</v>
          </cell>
          <cell r="G1075">
            <v>129</v>
          </cell>
        </row>
        <row r="1076">
          <cell r="A1076">
            <v>1075</v>
          </cell>
          <cell r="B1076">
            <v>9848</v>
          </cell>
          <cell r="C1076">
            <v>6</v>
          </cell>
          <cell r="D1076" t="str">
            <v xml:space="preserve"> Cambridge Audio Yoyo M Lichtgrijs </v>
          </cell>
          <cell r="E1076">
            <v>349</v>
          </cell>
          <cell r="F1076" t="str">
            <v>Cambridge</v>
          </cell>
          <cell r="G1076">
            <v>92</v>
          </cell>
        </row>
        <row r="1077">
          <cell r="A1077">
            <v>1076</v>
          </cell>
          <cell r="B1077">
            <v>10064</v>
          </cell>
          <cell r="C1077">
            <v>6</v>
          </cell>
          <cell r="D1077" t="str">
            <v xml:space="preserve"> Caliber HPG510BT Zwart/Grijs </v>
          </cell>
          <cell r="E1077">
            <v>43.99</v>
          </cell>
          <cell r="F1077" t="str">
            <v>Caliber</v>
          </cell>
          <cell r="G1077">
            <v>82</v>
          </cell>
        </row>
        <row r="1078">
          <cell r="A1078">
            <v>1077</v>
          </cell>
          <cell r="B1078">
            <v>8290</v>
          </cell>
          <cell r="C1078">
            <v>6</v>
          </cell>
          <cell r="D1078" t="str">
            <v xml:space="preserve"> Sony SRS-ZR5 Wit </v>
          </cell>
          <cell r="E1078">
            <v>199</v>
          </cell>
          <cell r="F1078" t="str">
            <v>Sony</v>
          </cell>
          <cell r="G1078">
            <v>155</v>
          </cell>
        </row>
        <row r="1079">
          <cell r="A1079">
            <v>1078</v>
          </cell>
          <cell r="B1079">
            <v>6663</v>
          </cell>
          <cell r="C1079">
            <v>6</v>
          </cell>
          <cell r="D1079" t="str">
            <v xml:space="preserve"> Sony SRS-X11 Blauw </v>
          </cell>
          <cell r="E1079">
            <v>79.989999999999995</v>
          </cell>
          <cell r="F1079" t="str">
            <v>Sony</v>
          </cell>
          <cell r="G1079">
            <v>223</v>
          </cell>
        </row>
        <row r="1080">
          <cell r="A1080">
            <v>1079</v>
          </cell>
          <cell r="B1080">
            <v>8263</v>
          </cell>
          <cell r="C1080">
            <v>6</v>
          </cell>
          <cell r="D1080" t="str">
            <v xml:space="preserve"> HEOS 5 HS2 Wit </v>
          </cell>
          <cell r="E1080">
            <v>423</v>
          </cell>
          <cell r="F1080" t="str">
            <v>HEOS</v>
          </cell>
          <cell r="G1080">
            <v>156</v>
          </cell>
        </row>
        <row r="1081">
          <cell r="A1081">
            <v>1080</v>
          </cell>
          <cell r="B1081">
            <v>7521</v>
          </cell>
          <cell r="C1081">
            <v>6</v>
          </cell>
          <cell r="D1081" t="str">
            <v xml:space="preserve"> Trust Urban Fiësta Pro </v>
          </cell>
          <cell r="E1081">
            <v>219</v>
          </cell>
          <cell r="F1081" t="str">
            <v>Trust</v>
          </cell>
          <cell r="G1081">
            <v>189</v>
          </cell>
        </row>
        <row r="1082">
          <cell r="A1082">
            <v>1081</v>
          </cell>
          <cell r="B1082">
            <v>11455</v>
          </cell>
          <cell r="C1082">
            <v>6</v>
          </cell>
          <cell r="D1082" t="str">
            <v xml:space="preserve"> Trust Ambus Outdoor </v>
          </cell>
          <cell r="E1082">
            <v>49.99</v>
          </cell>
          <cell r="F1082" t="str">
            <v>Trust</v>
          </cell>
          <cell r="G1082">
            <v>23</v>
          </cell>
        </row>
        <row r="1083">
          <cell r="A1083">
            <v>1082</v>
          </cell>
          <cell r="B1083">
            <v>10366</v>
          </cell>
          <cell r="C1083">
            <v>6</v>
          </cell>
          <cell r="D1083" t="str">
            <v xml:space="preserve"> Sony GTK-XB5 Zwart </v>
          </cell>
          <cell r="E1083">
            <v>199</v>
          </cell>
          <cell r="F1083" t="str">
            <v>Sony</v>
          </cell>
          <cell r="G1083">
            <v>69</v>
          </cell>
        </row>
        <row r="1084">
          <cell r="A1084">
            <v>1083</v>
          </cell>
          <cell r="B1084">
            <v>9362</v>
          </cell>
          <cell r="C1084">
            <v>6</v>
          </cell>
          <cell r="D1084" t="str">
            <v xml:space="preserve"> Nikkei Boxx 1 Grijs </v>
          </cell>
          <cell r="E1084">
            <v>28.99</v>
          </cell>
          <cell r="F1084" t="str">
            <v>Nikkei</v>
          </cell>
          <cell r="G1084">
            <v>112</v>
          </cell>
        </row>
        <row r="1085">
          <cell r="A1085">
            <v>1084</v>
          </cell>
          <cell r="B1085">
            <v>7574</v>
          </cell>
          <cell r="C1085">
            <v>6</v>
          </cell>
          <cell r="D1085" t="str">
            <v xml:space="preserve"> Lenco BTL-450 Wit </v>
          </cell>
          <cell r="E1085">
            <v>179.99</v>
          </cell>
          <cell r="F1085" t="str">
            <v>Lenco</v>
          </cell>
          <cell r="G1085">
            <v>187</v>
          </cell>
        </row>
        <row r="1086">
          <cell r="A1086">
            <v>1085</v>
          </cell>
          <cell r="B1086">
            <v>8038</v>
          </cell>
          <cell r="C1086">
            <v>6</v>
          </cell>
          <cell r="D1086" t="str">
            <v xml:space="preserve"> KEF Muo Zwart </v>
          </cell>
          <cell r="E1086">
            <v>289</v>
          </cell>
          <cell r="F1086" t="str">
            <v>KEF</v>
          </cell>
          <cell r="G1086">
            <v>166</v>
          </cell>
        </row>
        <row r="1087">
          <cell r="A1087">
            <v>1086</v>
          </cell>
          <cell r="B1087">
            <v>9560</v>
          </cell>
          <cell r="C1087">
            <v>6</v>
          </cell>
          <cell r="D1087" t="str">
            <v xml:space="preserve"> JBL Clip 2 Rood </v>
          </cell>
          <cell r="E1087">
            <v>51</v>
          </cell>
          <cell r="F1087" t="str">
            <v>JBL</v>
          </cell>
          <cell r="G1087">
            <v>103</v>
          </cell>
        </row>
        <row r="1088">
          <cell r="A1088">
            <v>1087</v>
          </cell>
          <cell r="B1088">
            <v>6629</v>
          </cell>
          <cell r="C1088">
            <v>6</v>
          </cell>
          <cell r="D1088" t="str">
            <v xml:space="preserve"> ION Aquaboom </v>
          </cell>
          <cell r="E1088">
            <v>49.99</v>
          </cell>
          <cell r="F1088" t="str">
            <v>ION</v>
          </cell>
          <cell r="G1088">
            <v>224</v>
          </cell>
        </row>
        <row r="1089">
          <cell r="A1089">
            <v>1088</v>
          </cell>
          <cell r="B1089">
            <v>8810</v>
          </cell>
          <cell r="C1089">
            <v>6</v>
          </cell>
          <cell r="D1089" t="str">
            <v xml:space="preserve"> iDance Audio Party Speaker XD200 </v>
          </cell>
          <cell r="E1089">
            <v>129</v>
          </cell>
          <cell r="F1089" t="str">
            <v>iDance</v>
          </cell>
          <cell r="G1089">
            <v>135</v>
          </cell>
        </row>
        <row r="1090">
          <cell r="A1090">
            <v>1089</v>
          </cell>
          <cell r="B1090">
            <v>9778</v>
          </cell>
          <cell r="C1090">
            <v>6</v>
          </cell>
          <cell r="D1090" t="str">
            <v xml:space="preserve"> House of Marley Get Together Mini Groen </v>
          </cell>
          <cell r="E1090">
            <v>129.99</v>
          </cell>
          <cell r="F1090" t="str">
            <v>House</v>
          </cell>
          <cell r="G1090">
            <v>95</v>
          </cell>
        </row>
        <row r="1091">
          <cell r="A1091">
            <v>1090</v>
          </cell>
          <cell r="B1091">
            <v>10019</v>
          </cell>
          <cell r="C1091">
            <v>6</v>
          </cell>
          <cell r="D1091" t="str">
            <v xml:space="preserve"> House of Marley Chant BT Blauw </v>
          </cell>
          <cell r="E1091">
            <v>61</v>
          </cell>
          <cell r="F1091" t="str">
            <v>House</v>
          </cell>
          <cell r="G1091">
            <v>84</v>
          </cell>
        </row>
        <row r="1092">
          <cell r="A1092">
            <v>1091</v>
          </cell>
          <cell r="B1092">
            <v>8839</v>
          </cell>
          <cell r="C1092">
            <v>6</v>
          </cell>
          <cell r="D1092" t="str">
            <v xml:space="preserve"> Hercules WAE Outdoor 04Plus FM </v>
          </cell>
          <cell r="E1092">
            <v>79.989999999999995</v>
          </cell>
          <cell r="F1092" t="str">
            <v>Hercules</v>
          </cell>
          <cell r="G1092">
            <v>134</v>
          </cell>
        </row>
        <row r="1093">
          <cell r="A1093">
            <v>1092</v>
          </cell>
          <cell r="B1093">
            <v>7225</v>
          </cell>
          <cell r="C1093">
            <v>6</v>
          </cell>
          <cell r="D1093" t="str">
            <v xml:space="preserve"> HEOS 1 HS2 Zwart </v>
          </cell>
          <cell r="E1093">
            <v>249</v>
          </cell>
          <cell r="F1093" t="str">
            <v>HEOS</v>
          </cell>
          <cell r="G1093">
            <v>201</v>
          </cell>
        </row>
        <row r="1094">
          <cell r="A1094">
            <v>1093</v>
          </cell>
          <cell r="B1094">
            <v>7942</v>
          </cell>
          <cell r="C1094">
            <v>6</v>
          </cell>
          <cell r="D1094" t="str">
            <v xml:space="preserve"> Harman Kardon Aura Plus Zwart </v>
          </cell>
          <cell r="E1094">
            <v>469</v>
          </cell>
          <cell r="F1094" t="str">
            <v>Harman</v>
          </cell>
          <cell r="G1094">
            <v>170</v>
          </cell>
        </row>
        <row r="1095">
          <cell r="A1095">
            <v>1094</v>
          </cell>
          <cell r="B1095">
            <v>10697</v>
          </cell>
          <cell r="C1095">
            <v>6</v>
          </cell>
          <cell r="D1095" t="str">
            <v xml:space="preserve"> Fresh 'n Rebel Rockbox Fold Fabriq Edition Zwart </v>
          </cell>
          <cell r="E1095">
            <v>79.989999999999995</v>
          </cell>
          <cell r="F1095" t="str">
            <v>Fresh</v>
          </cell>
          <cell r="G1095">
            <v>55</v>
          </cell>
        </row>
        <row r="1096">
          <cell r="A1096">
            <v>1095</v>
          </cell>
          <cell r="B1096">
            <v>10065</v>
          </cell>
          <cell r="C1096">
            <v>6</v>
          </cell>
          <cell r="D1096" t="str">
            <v xml:space="preserve"> Denver BTL-60 </v>
          </cell>
          <cell r="E1096">
            <v>39.950000000000003</v>
          </cell>
          <cell r="F1096" t="str">
            <v>Denver</v>
          </cell>
          <cell r="G1096">
            <v>82</v>
          </cell>
        </row>
        <row r="1097">
          <cell r="A1097">
            <v>1096</v>
          </cell>
          <cell r="B1097">
            <v>8727</v>
          </cell>
          <cell r="C1097">
            <v>6</v>
          </cell>
          <cell r="D1097" t="str">
            <v xml:space="preserve"> Cambridge Audio Yoyo S Lichtgrijs </v>
          </cell>
          <cell r="E1097">
            <v>179</v>
          </cell>
          <cell r="F1097" t="str">
            <v>Cambridge</v>
          </cell>
          <cell r="G1097">
            <v>138</v>
          </cell>
        </row>
        <row r="1098">
          <cell r="A1098">
            <v>1097</v>
          </cell>
          <cell r="B1098">
            <v>9301</v>
          </cell>
          <cell r="C1098">
            <v>6</v>
          </cell>
          <cell r="D1098" t="str">
            <v xml:space="preserve"> Caliber HPG512BT </v>
          </cell>
          <cell r="E1098">
            <v>89.95</v>
          </cell>
          <cell r="F1098" t="str">
            <v>Caliber</v>
          </cell>
          <cell r="G1098">
            <v>115</v>
          </cell>
        </row>
        <row r="1099">
          <cell r="A1099">
            <v>1098</v>
          </cell>
          <cell r="B1099">
            <v>7724</v>
          </cell>
          <cell r="C1099">
            <v>6</v>
          </cell>
          <cell r="D1099" t="str">
            <v xml:space="preserve"> Bowers &amp; Wilkins Zeppelin Wireless Wit </v>
          </cell>
          <cell r="E1099">
            <v>699</v>
          </cell>
          <cell r="F1099" t="str">
            <v>Bowers</v>
          </cell>
          <cell r="G1099">
            <v>180</v>
          </cell>
        </row>
        <row r="1100">
          <cell r="A1100">
            <v>1099</v>
          </cell>
          <cell r="B1100">
            <v>7084</v>
          </cell>
          <cell r="C1100">
            <v>6</v>
          </cell>
          <cell r="D1100" t="str">
            <v xml:space="preserve"> Bluesound Pulse Flex wit </v>
          </cell>
          <cell r="E1100">
            <v>349</v>
          </cell>
          <cell r="F1100" t="str">
            <v>Bluesound</v>
          </cell>
          <cell r="G1100">
            <v>206</v>
          </cell>
        </row>
        <row r="1101">
          <cell r="A1101">
            <v>1100</v>
          </cell>
          <cell r="B1101">
            <v>8910</v>
          </cell>
          <cell r="C1101">
            <v>6</v>
          </cell>
          <cell r="D1101" t="str">
            <v xml:space="preserve"> Yamaha WX-030 MusicCast Zwart </v>
          </cell>
          <cell r="E1101">
            <v>295</v>
          </cell>
          <cell r="F1101" t="str">
            <v>Yamaha</v>
          </cell>
          <cell r="G1101">
            <v>131</v>
          </cell>
        </row>
        <row r="1102">
          <cell r="A1102">
            <v>1101</v>
          </cell>
          <cell r="B1102">
            <v>9499</v>
          </cell>
          <cell r="C1102">
            <v>6</v>
          </cell>
          <cell r="D1102" t="str">
            <v xml:space="preserve"> X-Mini Click </v>
          </cell>
          <cell r="E1102">
            <v>32.99</v>
          </cell>
          <cell r="F1102" t="str">
            <v>X-Mini</v>
          </cell>
          <cell r="G1102">
            <v>106</v>
          </cell>
        </row>
        <row r="1103">
          <cell r="A1103">
            <v>1102</v>
          </cell>
          <cell r="B1103">
            <v>7892</v>
          </cell>
          <cell r="C1103">
            <v>6</v>
          </cell>
          <cell r="D1103" t="str">
            <v xml:space="preserve"> Veho M7 Mode Retro </v>
          </cell>
          <cell r="E1103">
            <v>129</v>
          </cell>
          <cell r="F1103" t="str">
            <v>Veho</v>
          </cell>
          <cell r="G1103">
            <v>172</v>
          </cell>
        </row>
        <row r="1104">
          <cell r="A1104">
            <v>1103</v>
          </cell>
          <cell r="B1104">
            <v>7943</v>
          </cell>
          <cell r="C1104">
            <v>6</v>
          </cell>
          <cell r="D1104" t="str">
            <v xml:space="preserve"> Veho 360 Vecto Zwart </v>
          </cell>
          <cell r="E1104">
            <v>59.99</v>
          </cell>
          <cell r="F1104" t="str">
            <v>Veho</v>
          </cell>
          <cell r="G1104">
            <v>170</v>
          </cell>
        </row>
        <row r="1105">
          <cell r="A1105">
            <v>1104</v>
          </cell>
          <cell r="B1105">
            <v>11087</v>
          </cell>
          <cell r="C1105">
            <v>6</v>
          </cell>
          <cell r="D1105" t="str">
            <v xml:space="preserve"> Veho 360 Vecto Mini Oranje </v>
          </cell>
          <cell r="E1105">
            <v>54.99</v>
          </cell>
          <cell r="F1105" t="str">
            <v>Veho</v>
          </cell>
          <cell r="G1105">
            <v>39</v>
          </cell>
        </row>
        <row r="1106">
          <cell r="A1106">
            <v>1105</v>
          </cell>
          <cell r="B1106">
            <v>11877</v>
          </cell>
          <cell r="C1106">
            <v>6</v>
          </cell>
          <cell r="D1106" t="str">
            <v xml:space="preserve"> Veho 360 M4 Zwart </v>
          </cell>
          <cell r="E1106">
            <v>29.99</v>
          </cell>
          <cell r="F1106" t="str">
            <v>Veho</v>
          </cell>
          <cell r="G1106">
            <v>5</v>
          </cell>
        </row>
        <row r="1107">
          <cell r="A1107">
            <v>1106</v>
          </cell>
          <cell r="B1107">
            <v>6741</v>
          </cell>
          <cell r="C1107">
            <v>6</v>
          </cell>
          <cell r="D1107" t="str">
            <v xml:space="preserve"> Trust Urban StreetboXX </v>
          </cell>
          <cell r="E1107">
            <v>39.99</v>
          </cell>
          <cell r="F1107" t="str">
            <v>Trust</v>
          </cell>
          <cell r="G1107">
            <v>220</v>
          </cell>
        </row>
        <row r="1108">
          <cell r="A1108">
            <v>1107</v>
          </cell>
          <cell r="B1108">
            <v>10996</v>
          </cell>
          <cell r="C1108">
            <v>6</v>
          </cell>
          <cell r="D1108" t="str">
            <v xml:space="preserve"> Trust Urban Kubo Zwart </v>
          </cell>
          <cell r="E1108">
            <v>19.989999999999998</v>
          </cell>
          <cell r="F1108" t="str">
            <v>Trust</v>
          </cell>
          <cell r="G1108">
            <v>42</v>
          </cell>
        </row>
        <row r="1109">
          <cell r="A1109">
            <v>1108</v>
          </cell>
          <cell r="B1109">
            <v>9849</v>
          </cell>
          <cell r="C1109">
            <v>6</v>
          </cell>
          <cell r="D1109" t="str">
            <v xml:space="preserve"> Trust Urban Kubo Blauw </v>
          </cell>
          <cell r="E1109">
            <v>19.989999999999998</v>
          </cell>
          <cell r="F1109" t="str">
            <v>Trust</v>
          </cell>
          <cell r="G1109">
            <v>92</v>
          </cell>
        </row>
        <row r="1110">
          <cell r="A1110">
            <v>1109</v>
          </cell>
          <cell r="B1110">
            <v>10619</v>
          </cell>
          <cell r="C1110">
            <v>6</v>
          </cell>
          <cell r="D1110" t="str">
            <v xml:space="preserve"> Trust Urban Dixxo Go Grijs </v>
          </cell>
          <cell r="E1110">
            <v>34.99</v>
          </cell>
          <cell r="F1110" t="str">
            <v>Trust</v>
          </cell>
          <cell r="G1110">
            <v>59</v>
          </cell>
        </row>
        <row r="1111">
          <cell r="A1111">
            <v>1110</v>
          </cell>
          <cell r="B1111">
            <v>6137</v>
          </cell>
          <cell r="C1111">
            <v>6</v>
          </cell>
          <cell r="D1111" t="str">
            <v xml:space="preserve"> Trust Urban Dixxo Delta </v>
          </cell>
          <cell r="E1111">
            <v>49.99</v>
          </cell>
          <cell r="F1111" t="str">
            <v>Trust</v>
          </cell>
          <cell r="G1111">
            <v>245</v>
          </cell>
        </row>
        <row r="1112">
          <cell r="A1112">
            <v>1111</v>
          </cell>
          <cell r="B1112">
            <v>7085</v>
          </cell>
          <cell r="C1112">
            <v>6</v>
          </cell>
          <cell r="D1112" t="str">
            <v xml:space="preserve"> Sony SRS-XB3 Groen </v>
          </cell>
          <cell r="E1112">
            <v>99</v>
          </cell>
          <cell r="F1112" t="str">
            <v>Sony</v>
          </cell>
          <cell r="G1112">
            <v>206</v>
          </cell>
        </row>
        <row r="1113">
          <cell r="A1113">
            <v>1112</v>
          </cell>
          <cell r="B1113">
            <v>9035</v>
          </cell>
          <cell r="C1113">
            <v>6</v>
          </cell>
          <cell r="D1113" t="str">
            <v xml:space="preserve"> Sony SRS-XB2 Rood </v>
          </cell>
          <cell r="E1113">
            <v>99</v>
          </cell>
          <cell r="F1113" t="str">
            <v>Sony</v>
          </cell>
          <cell r="G1113">
            <v>126</v>
          </cell>
        </row>
        <row r="1114">
          <cell r="A1114">
            <v>1113</v>
          </cell>
          <cell r="B1114">
            <v>10343</v>
          </cell>
          <cell r="C1114">
            <v>6</v>
          </cell>
          <cell r="D1114" t="str">
            <v xml:space="preserve"> Sony SRS-X11 Wit </v>
          </cell>
          <cell r="E1114">
            <v>85</v>
          </cell>
          <cell r="F1114" t="str">
            <v>Sony</v>
          </cell>
          <cell r="G1114">
            <v>70</v>
          </cell>
        </row>
        <row r="1115">
          <cell r="A1115">
            <v>1114</v>
          </cell>
          <cell r="B1115">
            <v>11288</v>
          </cell>
          <cell r="C1115">
            <v>6</v>
          </cell>
          <cell r="D1115" t="str">
            <v xml:space="preserve"> Sony MHC-GT4D </v>
          </cell>
          <cell r="E1115">
            <v>729</v>
          </cell>
          <cell r="F1115" t="str">
            <v>Sony</v>
          </cell>
          <cell r="G1115">
            <v>30</v>
          </cell>
        </row>
        <row r="1116">
          <cell r="A1116">
            <v>1115</v>
          </cell>
          <cell r="B1116">
            <v>7850</v>
          </cell>
          <cell r="C1116">
            <v>6</v>
          </cell>
          <cell r="D1116" t="str">
            <v xml:space="preserve"> Sony H.ear Go SRS-HG1 Zwart </v>
          </cell>
          <cell r="E1116">
            <v>219</v>
          </cell>
          <cell r="F1116" t="str">
            <v>Sony</v>
          </cell>
          <cell r="G1116">
            <v>174</v>
          </cell>
        </row>
        <row r="1117">
          <cell r="A1117">
            <v>1116</v>
          </cell>
          <cell r="B1117">
            <v>9341</v>
          </cell>
          <cell r="C1117">
            <v>6</v>
          </cell>
          <cell r="D1117" t="str">
            <v xml:space="preserve"> Sony H.ear Go SRS-HG1 Roze </v>
          </cell>
          <cell r="E1117">
            <v>202</v>
          </cell>
          <cell r="F1117" t="str">
            <v>Sony</v>
          </cell>
          <cell r="G1117">
            <v>113</v>
          </cell>
        </row>
        <row r="1118">
          <cell r="A1118">
            <v>1117</v>
          </cell>
          <cell r="B1118">
            <v>9561</v>
          </cell>
          <cell r="C1118">
            <v>6</v>
          </cell>
          <cell r="D1118" t="str">
            <v xml:space="preserve"> Sony H.ear Go SRS-HG1 Rood </v>
          </cell>
          <cell r="E1118">
            <v>219</v>
          </cell>
          <cell r="F1118" t="str">
            <v>Sony</v>
          </cell>
          <cell r="G1118">
            <v>103</v>
          </cell>
        </row>
        <row r="1119">
          <cell r="A1119">
            <v>1118</v>
          </cell>
          <cell r="B1119">
            <v>11897</v>
          </cell>
          <cell r="C1119">
            <v>6</v>
          </cell>
          <cell r="D1119" t="str">
            <v xml:space="preserve"> Sony H.ear Go SRS-HG1 Geel </v>
          </cell>
          <cell r="E1119">
            <v>202</v>
          </cell>
          <cell r="F1119" t="str">
            <v>Sony</v>
          </cell>
          <cell r="G1119">
            <v>4</v>
          </cell>
        </row>
        <row r="1120">
          <cell r="A1120">
            <v>1119</v>
          </cell>
          <cell r="B1120">
            <v>11023</v>
          </cell>
          <cell r="C1120">
            <v>6</v>
          </cell>
          <cell r="D1120" t="str">
            <v xml:space="preserve"> Sony H.ear Go SRS-HG1 Blauw/Groen </v>
          </cell>
          <cell r="E1120">
            <v>219</v>
          </cell>
          <cell r="F1120" t="str">
            <v>Sony</v>
          </cell>
          <cell r="G1120">
            <v>41</v>
          </cell>
        </row>
        <row r="1121">
          <cell r="A1121">
            <v>1120</v>
          </cell>
          <cell r="B1121">
            <v>10116</v>
          </cell>
          <cell r="C1121">
            <v>6</v>
          </cell>
          <cell r="D1121" t="str">
            <v xml:space="preserve"> Sony GTK-XB7B Blauw </v>
          </cell>
          <cell r="E1121">
            <v>339</v>
          </cell>
          <cell r="F1121" t="str">
            <v>Sony</v>
          </cell>
          <cell r="G1121">
            <v>80</v>
          </cell>
        </row>
        <row r="1122">
          <cell r="A1122">
            <v>1121</v>
          </cell>
          <cell r="B1122">
            <v>11852</v>
          </cell>
          <cell r="C1122">
            <v>6</v>
          </cell>
          <cell r="D1122" t="str">
            <v xml:space="preserve"> Sony GTK-XB5 Rood </v>
          </cell>
          <cell r="E1122">
            <v>199</v>
          </cell>
          <cell r="F1122" t="str">
            <v>Sony</v>
          </cell>
          <cell r="G1122">
            <v>6</v>
          </cell>
        </row>
        <row r="1123">
          <cell r="A1123">
            <v>1122</v>
          </cell>
          <cell r="B1123">
            <v>11475</v>
          </cell>
          <cell r="C1123">
            <v>6</v>
          </cell>
          <cell r="D1123" t="str">
            <v xml:space="preserve"> Samsung R7 WAM7500 </v>
          </cell>
          <cell r="E1123">
            <v>359</v>
          </cell>
          <cell r="F1123" t="str">
            <v>Samsung</v>
          </cell>
          <cell r="G1123">
            <v>22</v>
          </cell>
        </row>
        <row r="1124">
          <cell r="A1124">
            <v>1123</v>
          </cell>
          <cell r="B1124">
            <v>7770</v>
          </cell>
          <cell r="C1124">
            <v>6</v>
          </cell>
          <cell r="D1124" t="str">
            <v xml:space="preserve"> Salora BTS300 </v>
          </cell>
          <cell r="E1124">
            <v>12.95</v>
          </cell>
          <cell r="F1124" t="str">
            <v>Salora</v>
          </cell>
          <cell r="G1124">
            <v>178</v>
          </cell>
        </row>
        <row r="1125">
          <cell r="A1125">
            <v>1124</v>
          </cell>
          <cell r="B1125">
            <v>7453</v>
          </cell>
          <cell r="C1125">
            <v>6</v>
          </cell>
          <cell r="D1125" t="str">
            <v xml:space="preserve"> Pioneer XW-BTSP70 Zilver </v>
          </cell>
          <cell r="E1125">
            <v>189</v>
          </cell>
          <cell r="F1125" t="str">
            <v>Pioneer</v>
          </cell>
          <cell r="G1125">
            <v>192</v>
          </cell>
        </row>
        <row r="1126">
          <cell r="A1126">
            <v>1125</v>
          </cell>
          <cell r="B1126">
            <v>6382</v>
          </cell>
          <cell r="C1126">
            <v>6</v>
          </cell>
          <cell r="D1126" t="str">
            <v xml:space="preserve"> Philips izzy BM7 </v>
          </cell>
          <cell r="E1126">
            <v>229</v>
          </cell>
          <cell r="F1126" t="str">
            <v>Philips</v>
          </cell>
          <cell r="G1126">
            <v>234</v>
          </cell>
        </row>
        <row r="1127">
          <cell r="A1127">
            <v>1126</v>
          </cell>
          <cell r="B1127">
            <v>8243</v>
          </cell>
          <cell r="C1127">
            <v>6</v>
          </cell>
          <cell r="D1127" t="str">
            <v xml:space="preserve"> Philips izzy BM6 Wit </v>
          </cell>
          <cell r="E1127">
            <v>179</v>
          </cell>
          <cell r="F1127" t="str">
            <v>Philips</v>
          </cell>
          <cell r="G1127">
            <v>157</v>
          </cell>
        </row>
        <row r="1128">
          <cell r="A1128">
            <v>1127</v>
          </cell>
          <cell r="B1128">
            <v>11758</v>
          </cell>
          <cell r="C1128">
            <v>6</v>
          </cell>
          <cell r="D1128" t="str">
            <v xml:space="preserve"> Philips izzy BM5 Crème </v>
          </cell>
          <cell r="E1128">
            <v>129</v>
          </cell>
          <cell r="F1128" t="str">
            <v>Philips</v>
          </cell>
          <cell r="G1128">
            <v>10</v>
          </cell>
        </row>
        <row r="1129">
          <cell r="A1129">
            <v>1128</v>
          </cell>
          <cell r="B1129">
            <v>11059</v>
          </cell>
          <cell r="C1129">
            <v>6</v>
          </cell>
          <cell r="D1129" t="str">
            <v xml:space="preserve"> Panasonic SH-ALL1C </v>
          </cell>
          <cell r="E1129">
            <v>196</v>
          </cell>
          <cell r="F1129" t="str">
            <v>Panasonic</v>
          </cell>
          <cell r="G1129">
            <v>40</v>
          </cell>
        </row>
        <row r="1130">
          <cell r="A1130">
            <v>1129</v>
          </cell>
          <cell r="B1130">
            <v>6212</v>
          </cell>
          <cell r="C1130">
            <v>6</v>
          </cell>
          <cell r="D1130" t="str">
            <v xml:space="preserve"> Panasonic SC-ALL2 Zwart </v>
          </cell>
          <cell r="E1130">
            <v>239</v>
          </cell>
          <cell r="F1130" t="str">
            <v>Panasonic</v>
          </cell>
          <cell r="G1130">
            <v>241</v>
          </cell>
        </row>
        <row r="1131">
          <cell r="A1131">
            <v>1130</v>
          </cell>
          <cell r="B1131">
            <v>11289</v>
          </cell>
          <cell r="C1131">
            <v>6</v>
          </cell>
          <cell r="D1131" t="str">
            <v xml:space="preserve"> Outdoor Tech BUCKSHOT PRO </v>
          </cell>
          <cell r="E1131">
            <v>49.99</v>
          </cell>
          <cell r="F1131" t="str">
            <v>Outdoor</v>
          </cell>
          <cell r="G1131">
            <v>30</v>
          </cell>
        </row>
        <row r="1132">
          <cell r="A1132">
            <v>1131</v>
          </cell>
          <cell r="B1132">
            <v>6111</v>
          </cell>
          <cell r="C1132">
            <v>6</v>
          </cell>
          <cell r="D1132" t="str">
            <v xml:space="preserve"> NOXON NOVA S </v>
          </cell>
          <cell r="E1132">
            <v>179</v>
          </cell>
          <cell r="F1132" t="str">
            <v>NOXON</v>
          </cell>
          <cell r="G1132">
            <v>246</v>
          </cell>
        </row>
        <row r="1133">
          <cell r="A1133">
            <v>1132</v>
          </cell>
          <cell r="B1133">
            <v>11729</v>
          </cell>
          <cell r="C1133">
            <v>6</v>
          </cell>
          <cell r="D1133" t="str">
            <v xml:space="preserve"> Nikkei NWS06BK </v>
          </cell>
          <cell r="E1133">
            <v>29.95</v>
          </cell>
          <cell r="F1133" t="str">
            <v>Nikkei</v>
          </cell>
          <cell r="G1133">
            <v>11</v>
          </cell>
        </row>
        <row r="1134">
          <cell r="A1134">
            <v>1133</v>
          </cell>
          <cell r="B1134">
            <v>8958</v>
          </cell>
          <cell r="C1134">
            <v>6</v>
          </cell>
          <cell r="D1134" t="str">
            <v xml:space="preserve"> Nikkei Nikkie Wit </v>
          </cell>
          <cell r="E1134">
            <v>24.99</v>
          </cell>
          <cell r="F1134" t="str">
            <v>Nikkei</v>
          </cell>
          <cell r="G1134">
            <v>129</v>
          </cell>
        </row>
        <row r="1135">
          <cell r="A1135">
            <v>1134</v>
          </cell>
          <cell r="B1135">
            <v>8039</v>
          </cell>
          <cell r="C1135">
            <v>6</v>
          </cell>
          <cell r="D1135" t="str">
            <v xml:space="preserve"> Nikkei Nikkie Roze </v>
          </cell>
          <cell r="E1135">
            <v>23.99</v>
          </cell>
          <cell r="F1135" t="str">
            <v>Nikkei</v>
          </cell>
          <cell r="G1135">
            <v>166</v>
          </cell>
        </row>
        <row r="1136">
          <cell r="A1136">
            <v>1135</v>
          </cell>
          <cell r="B1136">
            <v>9413</v>
          </cell>
          <cell r="C1136">
            <v>6</v>
          </cell>
          <cell r="D1136" t="str">
            <v xml:space="preserve"> Nikkei Nikkie Grijs </v>
          </cell>
          <cell r="E1136">
            <v>24.99</v>
          </cell>
          <cell r="F1136" t="str">
            <v>Nikkei</v>
          </cell>
          <cell r="G1136">
            <v>110</v>
          </cell>
        </row>
        <row r="1137">
          <cell r="A1137">
            <v>1136</v>
          </cell>
          <cell r="B1137">
            <v>8107</v>
          </cell>
          <cell r="C1137">
            <v>6</v>
          </cell>
          <cell r="D1137" t="str">
            <v xml:space="preserve"> Nikkei Boxx 1 Roze </v>
          </cell>
          <cell r="E1137">
            <v>29.95</v>
          </cell>
          <cell r="F1137" t="str">
            <v>Nikkei</v>
          </cell>
          <cell r="G1137">
            <v>163</v>
          </cell>
        </row>
        <row r="1138">
          <cell r="A1138">
            <v>1137</v>
          </cell>
          <cell r="B1138">
            <v>9433</v>
          </cell>
          <cell r="C1138">
            <v>6</v>
          </cell>
          <cell r="D1138" t="str">
            <v xml:space="preserve"> Marshall Woburn Creme </v>
          </cell>
          <cell r="E1138">
            <v>399</v>
          </cell>
          <cell r="F1138" t="str">
            <v>Marshall</v>
          </cell>
          <cell r="G1138">
            <v>109</v>
          </cell>
        </row>
        <row r="1139">
          <cell r="A1139">
            <v>1138</v>
          </cell>
          <cell r="B1139">
            <v>11147</v>
          </cell>
          <cell r="C1139">
            <v>6</v>
          </cell>
          <cell r="D1139" t="str">
            <v xml:space="preserve"> Libratone Zipp Mini CPH Editie Zwart </v>
          </cell>
          <cell r="E1139">
            <v>289</v>
          </cell>
          <cell r="F1139" t="str">
            <v>Libratone</v>
          </cell>
          <cell r="G1139">
            <v>36</v>
          </cell>
        </row>
        <row r="1140">
          <cell r="A1140">
            <v>1139</v>
          </cell>
          <cell r="B1140">
            <v>9414</v>
          </cell>
          <cell r="C1140">
            <v>6</v>
          </cell>
          <cell r="D1140" t="str">
            <v xml:space="preserve"> Libratone Zipp Mini CPH Editie Staalblauw </v>
          </cell>
          <cell r="E1140">
            <v>289</v>
          </cell>
          <cell r="F1140" t="str">
            <v>Libratone</v>
          </cell>
          <cell r="G1140">
            <v>110</v>
          </cell>
        </row>
        <row r="1141">
          <cell r="A1141">
            <v>1140</v>
          </cell>
          <cell r="B1141">
            <v>7651</v>
          </cell>
          <cell r="C1141">
            <v>6</v>
          </cell>
          <cell r="D1141" t="str">
            <v xml:space="preserve"> Libratone Zipp Mini CPH Editie Rood </v>
          </cell>
          <cell r="E1141">
            <v>289</v>
          </cell>
          <cell r="F1141" t="str">
            <v>Libratone</v>
          </cell>
          <cell r="G1141">
            <v>183</v>
          </cell>
        </row>
        <row r="1142">
          <cell r="A1142">
            <v>1141</v>
          </cell>
          <cell r="B1142">
            <v>9800</v>
          </cell>
          <cell r="C1142">
            <v>6</v>
          </cell>
          <cell r="D1142" t="str">
            <v xml:space="preserve"> Libratone Zipp Mini CPH Editie Grijs </v>
          </cell>
          <cell r="E1142">
            <v>289</v>
          </cell>
          <cell r="F1142" t="str">
            <v>Libratone</v>
          </cell>
          <cell r="G1142">
            <v>94</v>
          </cell>
        </row>
        <row r="1143">
          <cell r="A1143">
            <v>1142</v>
          </cell>
          <cell r="B1143">
            <v>6006</v>
          </cell>
          <cell r="C1143">
            <v>6</v>
          </cell>
          <cell r="D1143" t="str">
            <v xml:space="preserve"> Libratone Zipp CPH Editie Staalblauw </v>
          </cell>
          <cell r="E1143">
            <v>399</v>
          </cell>
          <cell r="F1143" t="str">
            <v>Libratone</v>
          </cell>
          <cell r="G1143">
            <v>250</v>
          </cell>
        </row>
        <row r="1144">
          <cell r="A1144">
            <v>1143</v>
          </cell>
          <cell r="B1144">
            <v>6820</v>
          </cell>
          <cell r="C1144">
            <v>6</v>
          </cell>
          <cell r="D1144" t="str">
            <v xml:space="preserve"> Libratone Zipp CPH Editie Rood </v>
          </cell>
          <cell r="E1144">
            <v>399</v>
          </cell>
          <cell r="F1144" t="str">
            <v>Libratone</v>
          </cell>
          <cell r="G1144">
            <v>217</v>
          </cell>
        </row>
        <row r="1145">
          <cell r="A1145">
            <v>1144</v>
          </cell>
          <cell r="B1145">
            <v>6742</v>
          </cell>
          <cell r="C1145">
            <v>6</v>
          </cell>
          <cell r="D1145" t="str">
            <v xml:space="preserve"> Libratone Zipp CPH Editie Grijs </v>
          </cell>
          <cell r="E1145">
            <v>399</v>
          </cell>
          <cell r="F1145" t="str">
            <v>Libratone</v>
          </cell>
          <cell r="G1145">
            <v>220</v>
          </cell>
        </row>
        <row r="1146">
          <cell r="A1146">
            <v>1145</v>
          </cell>
          <cell r="B1146">
            <v>8397</v>
          </cell>
          <cell r="C1146">
            <v>6</v>
          </cell>
          <cell r="D1146" t="str">
            <v xml:space="preserve"> Libratone TOO Turquoise </v>
          </cell>
          <cell r="E1146">
            <v>102.99</v>
          </cell>
          <cell r="F1146" t="str">
            <v>Libratone</v>
          </cell>
          <cell r="G1146">
            <v>151</v>
          </cell>
        </row>
        <row r="1147">
          <cell r="A1147">
            <v>1146</v>
          </cell>
          <cell r="B1147">
            <v>8888</v>
          </cell>
          <cell r="C1147">
            <v>6</v>
          </cell>
          <cell r="D1147" t="str">
            <v xml:space="preserve"> Libratone TOO Lichtgrijs </v>
          </cell>
          <cell r="E1147">
            <v>99</v>
          </cell>
          <cell r="F1147" t="str">
            <v>Libratone</v>
          </cell>
          <cell r="G1147">
            <v>132</v>
          </cell>
        </row>
        <row r="1148">
          <cell r="A1148">
            <v>1147</v>
          </cell>
          <cell r="B1148">
            <v>8398</v>
          </cell>
          <cell r="C1148">
            <v>6</v>
          </cell>
          <cell r="D1148" t="str">
            <v xml:space="preserve"> Libratone One Style Turquoise </v>
          </cell>
          <cell r="E1148">
            <v>129</v>
          </cell>
          <cell r="F1148" t="str">
            <v>Libratone</v>
          </cell>
          <cell r="G1148">
            <v>151</v>
          </cell>
        </row>
        <row r="1149">
          <cell r="A1149">
            <v>1148</v>
          </cell>
          <cell r="B1149">
            <v>9629</v>
          </cell>
          <cell r="C1149">
            <v>6</v>
          </cell>
          <cell r="D1149" t="str">
            <v xml:space="preserve"> Libratone One Style Lichtgrijs </v>
          </cell>
          <cell r="E1149">
            <v>129</v>
          </cell>
          <cell r="F1149" t="str">
            <v>Libratone</v>
          </cell>
          <cell r="G1149">
            <v>100</v>
          </cell>
        </row>
        <row r="1150">
          <cell r="A1150">
            <v>1149</v>
          </cell>
          <cell r="B1150">
            <v>10729</v>
          </cell>
          <cell r="C1150">
            <v>6</v>
          </cell>
          <cell r="D1150" t="str">
            <v xml:space="preserve"> Libratone One Style Donkergrijs </v>
          </cell>
          <cell r="E1150">
            <v>129</v>
          </cell>
          <cell r="F1150" t="str">
            <v>Libratone</v>
          </cell>
          <cell r="G1150">
            <v>54</v>
          </cell>
        </row>
        <row r="1151">
          <cell r="A1151">
            <v>1150</v>
          </cell>
          <cell r="B1151">
            <v>9872</v>
          </cell>
          <cell r="C1151">
            <v>6</v>
          </cell>
          <cell r="D1151" t="str">
            <v xml:space="preserve"> Libratone One Click Turquoise </v>
          </cell>
          <cell r="E1151">
            <v>149</v>
          </cell>
          <cell r="F1151" t="str">
            <v>Libratone</v>
          </cell>
          <cell r="G1151">
            <v>91</v>
          </cell>
        </row>
        <row r="1152">
          <cell r="A1152">
            <v>1151</v>
          </cell>
          <cell r="B1152">
            <v>7868</v>
          </cell>
          <cell r="C1152">
            <v>6</v>
          </cell>
          <cell r="D1152" t="str">
            <v xml:space="preserve"> Libratone One Click Lichtgrijs </v>
          </cell>
          <cell r="E1152">
            <v>149</v>
          </cell>
          <cell r="F1152" t="str">
            <v>Libratone</v>
          </cell>
          <cell r="G1152">
            <v>173</v>
          </cell>
        </row>
        <row r="1153">
          <cell r="A1153">
            <v>1152</v>
          </cell>
          <cell r="B1153">
            <v>8319</v>
          </cell>
          <cell r="C1153">
            <v>6</v>
          </cell>
          <cell r="D1153" t="str">
            <v xml:space="preserve"> Libratone One Click Donkergrijs </v>
          </cell>
          <cell r="E1153">
            <v>149</v>
          </cell>
          <cell r="F1153" t="str">
            <v>Libratone</v>
          </cell>
          <cell r="G1153">
            <v>154</v>
          </cell>
        </row>
        <row r="1154">
          <cell r="A1154">
            <v>1153</v>
          </cell>
          <cell r="B1154">
            <v>7622</v>
          </cell>
          <cell r="C1154">
            <v>6</v>
          </cell>
          <cell r="D1154" t="str">
            <v xml:space="preserve"> LG FH6 </v>
          </cell>
          <cell r="E1154">
            <v>399</v>
          </cell>
          <cell r="F1154" t="str">
            <v>LG</v>
          </cell>
          <cell r="G1154">
            <v>185</v>
          </cell>
        </row>
        <row r="1155">
          <cell r="A1155">
            <v>1154</v>
          </cell>
          <cell r="B1155">
            <v>7824</v>
          </cell>
          <cell r="C1155">
            <v>6</v>
          </cell>
          <cell r="D1155" t="str">
            <v xml:space="preserve"> LG FH2 </v>
          </cell>
          <cell r="E1155">
            <v>199</v>
          </cell>
          <cell r="F1155" t="str">
            <v>LG</v>
          </cell>
          <cell r="G1155">
            <v>175</v>
          </cell>
        </row>
        <row r="1156">
          <cell r="A1156">
            <v>1155</v>
          </cell>
          <cell r="B1156">
            <v>8811</v>
          </cell>
          <cell r="C1156">
            <v>6</v>
          </cell>
          <cell r="D1156" t="str">
            <v xml:space="preserve"> Lexibook BT350 Minions </v>
          </cell>
          <cell r="E1156">
            <v>52</v>
          </cell>
          <cell r="F1156" t="str">
            <v>Lexibook</v>
          </cell>
          <cell r="G1156">
            <v>135</v>
          </cell>
        </row>
        <row r="1157">
          <cell r="A1157">
            <v>1156</v>
          </cell>
          <cell r="B1157">
            <v>11730</v>
          </cell>
          <cell r="C1157">
            <v>6</v>
          </cell>
          <cell r="D1157" t="str">
            <v xml:space="preserve"> Lexibook BT010 Minions </v>
          </cell>
          <cell r="E1157">
            <v>31.99</v>
          </cell>
          <cell r="F1157" t="str">
            <v>Lexibook</v>
          </cell>
          <cell r="G1157">
            <v>11</v>
          </cell>
        </row>
        <row r="1158">
          <cell r="A1158">
            <v>1157</v>
          </cell>
          <cell r="B1158">
            <v>11853</v>
          </cell>
          <cell r="C1158">
            <v>6</v>
          </cell>
          <cell r="D1158" t="str">
            <v xml:space="preserve"> Lenco PA-45 </v>
          </cell>
          <cell r="E1158">
            <v>93</v>
          </cell>
          <cell r="F1158" t="str">
            <v>Lenco</v>
          </cell>
          <cell r="G1158">
            <v>6</v>
          </cell>
        </row>
        <row r="1159">
          <cell r="A1159">
            <v>1158</v>
          </cell>
          <cell r="B1159">
            <v>7255</v>
          </cell>
          <cell r="C1159">
            <v>6</v>
          </cell>
          <cell r="D1159" t="str">
            <v xml:space="preserve"> Lenco BTL-450 Zwart </v>
          </cell>
          <cell r="E1159">
            <v>149</v>
          </cell>
          <cell r="F1159" t="str">
            <v>Lenco</v>
          </cell>
          <cell r="G1159">
            <v>200</v>
          </cell>
        </row>
        <row r="1160">
          <cell r="A1160">
            <v>1159</v>
          </cell>
          <cell r="B1160">
            <v>9036</v>
          </cell>
          <cell r="C1160">
            <v>6</v>
          </cell>
          <cell r="D1160" t="str">
            <v xml:space="preserve"> Lenco BT-160 </v>
          </cell>
          <cell r="E1160">
            <v>41.99</v>
          </cell>
          <cell r="F1160" t="str">
            <v>Lenco</v>
          </cell>
          <cell r="G1160">
            <v>126</v>
          </cell>
        </row>
        <row r="1161">
          <cell r="A1161">
            <v>1160</v>
          </cell>
          <cell r="B1161">
            <v>8320</v>
          </cell>
          <cell r="C1161">
            <v>6</v>
          </cell>
          <cell r="D1161" t="str">
            <v xml:space="preserve"> KEF Muo Zilver </v>
          </cell>
          <cell r="E1161">
            <v>279</v>
          </cell>
          <cell r="F1161" t="str">
            <v>KEF</v>
          </cell>
          <cell r="G1161">
            <v>154</v>
          </cell>
        </row>
        <row r="1162">
          <cell r="A1162">
            <v>1161</v>
          </cell>
          <cell r="B1162">
            <v>11311</v>
          </cell>
          <cell r="C1162">
            <v>6</v>
          </cell>
          <cell r="D1162" t="str">
            <v xml:space="preserve"> KEF Muo Oranje </v>
          </cell>
          <cell r="E1162">
            <v>249</v>
          </cell>
          <cell r="F1162" t="str">
            <v>KEF</v>
          </cell>
          <cell r="G1162">
            <v>29</v>
          </cell>
        </row>
        <row r="1163">
          <cell r="A1163">
            <v>1162</v>
          </cell>
          <cell r="B1163">
            <v>6030</v>
          </cell>
          <cell r="C1163">
            <v>6</v>
          </cell>
          <cell r="D1163" t="str">
            <v xml:space="preserve"> KEF Muo Goud </v>
          </cell>
          <cell r="E1163">
            <v>249</v>
          </cell>
          <cell r="F1163" t="str">
            <v>KEF</v>
          </cell>
          <cell r="G1163">
            <v>249</v>
          </cell>
        </row>
        <row r="1164">
          <cell r="A1164">
            <v>1163</v>
          </cell>
          <cell r="B1164">
            <v>6792</v>
          </cell>
          <cell r="C1164">
            <v>6</v>
          </cell>
          <cell r="D1164" t="str">
            <v xml:space="preserve"> KEF Muo Blauw </v>
          </cell>
          <cell r="E1164">
            <v>249</v>
          </cell>
          <cell r="F1164" t="str">
            <v>KEF</v>
          </cell>
          <cell r="G1164">
            <v>218</v>
          </cell>
        </row>
        <row r="1165">
          <cell r="A1165">
            <v>1164</v>
          </cell>
          <cell r="B1165">
            <v>11547</v>
          </cell>
          <cell r="C1165">
            <v>6</v>
          </cell>
          <cell r="D1165" t="str">
            <v xml:space="preserve"> JBL Xtreme Rood </v>
          </cell>
          <cell r="E1165">
            <v>279</v>
          </cell>
          <cell r="F1165" t="str">
            <v>JBL</v>
          </cell>
          <cell r="G1165">
            <v>19</v>
          </cell>
        </row>
        <row r="1166">
          <cell r="A1166">
            <v>1165</v>
          </cell>
          <cell r="B1166">
            <v>11290</v>
          </cell>
          <cell r="C1166">
            <v>6</v>
          </cell>
          <cell r="D1166" t="str">
            <v xml:space="preserve"> JBL Flip 4 Turqouise </v>
          </cell>
          <cell r="E1166">
            <v>139</v>
          </cell>
          <cell r="F1166" t="str">
            <v>JBL</v>
          </cell>
          <cell r="G1166">
            <v>30</v>
          </cell>
        </row>
        <row r="1167">
          <cell r="A1167">
            <v>1166</v>
          </cell>
          <cell r="B1167">
            <v>8651</v>
          </cell>
          <cell r="C1167">
            <v>6</v>
          </cell>
          <cell r="D1167" t="str">
            <v xml:space="preserve"> JBL Flip 4 Rood </v>
          </cell>
          <cell r="E1167">
            <v>139</v>
          </cell>
          <cell r="F1167" t="str">
            <v>JBL</v>
          </cell>
          <cell r="G1167">
            <v>141</v>
          </cell>
        </row>
        <row r="1168">
          <cell r="A1168">
            <v>1167</v>
          </cell>
          <cell r="B1168">
            <v>11943</v>
          </cell>
          <cell r="C1168">
            <v>6</v>
          </cell>
          <cell r="D1168" t="str">
            <v xml:space="preserve"> JBL Flip 4 Blauw </v>
          </cell>
          <cell r="E1168">
            <v>139</v>
          </cell>
          <cell r="F1168" t="str">
            <v>JBL</v>
          </cell>
          <cell r="G1168">
            <v>2</v>
          </cell>
        </row>
        <row r="1169">
          <cell r="A1169">
            <v>1168</v>
          </cell>
          <cell r="B1169">
            <v>10160</v>
          </cell>
          <cell r="C1169">
            <v>6</v>
          </cell>
          <cell r="D1169" t="str">
            <v xml:space="preserve"> JBL Control XT Wit (per paar) </v>
          </cell>
          <cell r="E1169">
            <v>599</v>
          </cell>
          <cell r="F1169" t="str">
            <v>JBL</v>
          </cell>
          <cell r="G1169">
            <v>78</v>
          </cell>
        </row>
        <row r="1170">
          <cell r="A1170">
            <v>1169</v>
          </cell>
          <cell r="B1170">
            <v>7988</v>
          </cell>
          <cell r="C1170">
            <v>6</v>
          </cell>
          <cell r="D1170" t="str">
            <v xml:space="preserve"> JBL Control XT Wireless Rood (per paar) </v>
          </cell>
          <cell r="E1170">
            <v>619</v>
          </cell>
          <cell r="F1170" t="str">
            <v>JBL</v>
          </cell>
          <cell r="G1170">
            <v>168</v>
          </cell>
        </row>
        <row r="1171">
          <cell r="A1171">
            <v>1170</v>
          </cell>
          <cell r="B1171">
            <v>10620</v>
          </cell>
          <cell r="C1171">
            <v>6</v>
          </cell>
          <cell r="D1171" t="str">
            <v xml:space="preserve"> JBL Control XT Wireless Grafiet (per paar) </v>
          </cell>
          <cell r="E1171">
            <v>599</v>
          </cell>
          <cell r="F1171" t="str">
            <v>JBL</v>
          </cell>
          <cell r="G1171">
            <v>59</v>
          </cell>
        </row>
        <row r="1172">
          <cell r="A1172">
            <v>1171</v>
          </cell>
          <cell r="B1172">
            <v>10344</v>
          </cell>
          <cell r="C1172">
            <v>6</v>
          </cell>
          <cell r="D1172" t="str">
            <v xml:space="preserve"> JBL Authentics L16 </v>
          </cell>
          <cell r="E1172">
            <v>999</v>
          </cell>
          <cell r="F1172" t="str">
            <v>JBL</v>
          </cell>
          <cell r="G1172">
            <v>70</v>
          </cell>
        </row>
        <row r="1173">
          <cell r="A1173">
            <v>1172</v>
          </cell>
          <cell r="B1173">
            <v>9918</v>
          </cell>
          <cell r="C1173">
            <v>6</v>
          </cell>
          <cell r="D1173" t="str">
            <v xml:space="preserve"> JAMOJI Chocolate swirl </v>
          </cell>
          <cell r="E1173">
            <v>24.99</v>
          </cell>
          <cell r="F1173" t="str">
            <v>JAMOJI</v>
          </cell>
          <cell r="G1173">
            <v>89</v>
          </cell>
        </row>
        <row r="1174">
          <cell r="A1174">
            <v>1173</v>
          </cell>
          <cell r="B1174">
            <v>6488</v>
          </cell>
          <cell r="C1174">
            <v>6</v>
          </cell>
          <cell r="D1174" t="str">
            <v xml:space="preserve"> JAM Trance Mini </v>
          </cell>
          <cell r="E1174">
            <v>44.99</v>
          </cell>
          <cell r="F1174" t="str">
            <v>JAM</v>
          </cell>
          <cell r="G1174">
            <v>230</v>
          </cell>
        </row>
        <row r="1175">
          <cell r="A1175">
            <v>1174</v>
          </cell>
          <cell r="B1175">
            <v>9342</v>
          </cell>
          <cell r="C1175">
            <v>6</v>
          </cell>
          <cell r="D1175" t="str">
            <v xml:space="preserve"> Jam Symphony </v>
          </cell>
          <cell r="E1175">
            <v>189</v>
          </cell>
          <cell r="F1175" t="str">
            <v>Jam</v>
          </cell>
          <cell r="G1175">
            <v>113</v>
          </cell>
        </row>
        <row r="1176">
          <cell r="A1176">
            <v>1175</v>
          </cell>
          <cell r="B1176">
            <v>8889</v>
          </cell>
          <cell r="C1176">
            <v>6</v>
          </cell>
          <cell r="D1176" t="str">
            <v xml:space="preserve"> Jam Rhythm </v>
          </cell>
          <cell r="E1176">
            <v>129</v>
          </cell>
          <cell r="F1176" t="str">
            <v>Jam</v>
          </cell>
          <cell r="G1176">
            <v>132</v>
          </cell>
        </row>
        <row r="1177">
          <cell r="A1177">
            <v>1176</v>
          </cell>
          <cell r="B1177">
            <v>7944</v>
          </cell>
          <cell r="C1177">
            <v>6</v>
          </cell>
          <cell r="D1177" t="str">
            <v xml:space="preserve"> Jabra Solemate Mini Blauw </v>
          </cell>
          <cell r="E1177">
            <v>49.99</v>
          </cell>
          <cell r="F1177" t="str">
            <v>Jabra</v>
          </cell>
          <cell r="G1177">
            <v>170</v>
          </cell>
        </row>
        <row r="1178">
          <cell r="A1178">
            <v>1177</v>
          </cell>
          <cell r="B1178">
            <v>7134</v>
          </cell>
          <cell r="C1178">
            <v>6</v>
          </cell>
          <cell r="D1178" t="str">
            <v xml:space="preserve"> ION Party Rocker Plus </v>
          </cell>
          <cell r="E1178">
            <v>179</v>
          </cell>
          <cell r="F1178" t="str">
            <v>ION</v>
          </cell>
          <cell r="G1178">
            <v>204</v>
          </cell>
        </row>
        <row r="1179">
          <cell r="A1179">
            <v>1178</v>
          </cell>
          <cell r="B1179">
            <v>11060</v>
          </cell>
          <cell r="C1179">
            <v>6</v>
          </cell>
          <cell r="D1179" t="str">
            <v xml:space="preserve"> iDance Audio Mixbox Mixbox2000 </v>
          </cell>
          <cell r="E1179">
            <v>249.95</v>
          </cell>
          <cell r="F1179" t="str">
            <v>iDance</v>
          </cell>
          <cell r="G1179">
            <v>40</v>
          </cell>
        </row>
        <row r="1180">
          <cell r="A1180">
            <v>1179</v>
          </cell>
          <cell r="B1180">
            <v>7197</v>
          </cell>
          <cell r="C1180">
            <v>6</v>
          </cell>
          <cell r="D1180" t="str">
            <v xml:space="preserve"> iDance Audio Mini Blaster BM-1 Zwart </v>
          </cell>
          <cell r="E1180">
            <v>34.99</v>
          </cell>
          <cell r="F1180" t="str">
            <v>iDance</v>
          </cell>
          <cell r="G1180">
            <v>202</v>
          </cell>
        </row>
        <row r="1181">
          <cell r="A1181">
            <v>1180</v>
          </cell>
          <cell r="B1181">
            <v>10853</v>
          </cell>
          <cell r="C1181">
            <v>6</v>
          </cell>
          <cell r="D1181" t="str">
            <v xml:space="preserve"> iDance Audio Mini Blaster BM-1 Roze </v>
          </cell>
          <cell r="E1181">
            <v>29.95</v>
          </cell>
          <cell r="F1181" t="str">
            <v>iDance</v>
          </cell>
          <cell r="G1181">
            <v>48</v>
          </cell>
        </row>
        <row r="1182">
          <cell r="A1182">
            <v>1181</v>
          </cell>
          <cell r="B1182">
            <v>8477</v>
          </cell>
          <cell r="C1182">
            <v>6</v>
          </cell>
          <cell r="D1182" t="str">
            <v xml:space="preserve"> iDance Audio Mini Blaster BM-1 Blauw </v>
          </cell>
          <cell r="E1182">
            <v>28.99</v>
          </cell>
          <cell r="F1182" t="str">
            <v>iDance</v>
          </cell>
          <cell r="G1182">
            <v>148</v>
          </cell>
        </row>
        <row r="1183">
          <cell r="A1183">
            <v>1182</v>
          </cell>
          <cell r="B1183">
            <v>9279</v>
          </cell>
          <cell r="C1183">
            <v>6</v>
          </cell>
          <cell r="D1183" t="str">
            <v xml:space="preserve"> Idance Audio Cube Nano CN-1 Zwart </v>
          </cell>
          <cell r="E1183">
            <v>34.950000000000003</v>
          </cell>
          <cell r="F1183" t="str">
            <v>Idance</v>
          </cell>
          <cell r="G1183">
            <v>116</v>
          </cell>
        </row>
        <row r="1184">
          <cell r="A1184">
            <v>1183</v>
          </cell>
          <cell r="B1184">
            <v>9461</v>
          </cell>
          <cell r="C1184">
            <v>6</v>
          </cell>
          <cell r="D1184" t="str">
            <v xml:space="preserve"> Idance Audio Cube Nano CN-1 Roze </v>
          </cell>
          <cell r="E1184">
            <v>31.99</v>
          </cell>
          <cell r="F1184" t="str">
            <v>Idance</v>
          </cell>
          <cell r="G1184">
            <v>108</v>
          </cell>
        </row>
        <row r="1185">
          <cell r="A1185">
            <v>1184</v>
          </cell>
          <cell r="B1185">
            <v>9719</v>
          </cell>
          <cell r="C1185">
            <v>6</v>
          </cell>
          <cell r="D1185" t="str">
            <v xml:space="preserve"> iDance ACDC Classic </v>
          </cell>
          <cell r="E1185">
            <v>139.99</v>
          </cell>
          <cell r="F1185" t="str">
            <v>iDance</v>
          </cell>
          <cell r="G1185">
            <v>97</v>
          </cell>
        </row>
        <row r="1186">
          <cell r="A1186">
            <v>1185</v>
          </cell>
          <cell r="B1186">
            <v>7277</v>
          </cell>
          <cell r="C1186">
            <v>6</v>
          </cell>
          <cell r="D1186" t="str">
            <v xml:space="preserve"> House of Marley Riddim Zwart </v>
          </cell>
          <cell r="E1186">
            <v>119.99</v>
          </cell>
          <cell r="F1186" t="str">
            <v>House</v>
          </cell>
          <cell r="G1186">
            <v>199</v>
          </cell>
        </row>
        <row r="1187">
          <cell r="A1187">
            <v>1186</v>
          </cell>
          <cell r="B1187">
            <v>10788</v>
          </cell>
          <cell r="C1187">
            <v>6</v>
          </cell>
          <cell r="D1187" t="str">
            <v xml:space="preserve"> House of Marley Chant Mini Zwart </v>
          </cell>
          <cell r="E1187">
            <v>52.95</v>
          </cell>
          <cell r="F1187" t="str">
            <v>House</v>
          </cell>
          <cell r="G1187">
            <v>51</v>
          </cell>
        </row>
        <row r="1188">
          <cell r="A1188">
            <v>1187</v>
          </cell>
          <cell r="B1188">
            <v>9659</v>
          </cell>
          <cell r="C1188">
            <v>6</v>
          </cell>
          <cell r="D1188" t="str">
            <v xml:space="preserve"> House of Marley Chant Mini Signature Zwart </v>
          </cell>
          <cell r="E1188">
            <v>52.95</v>
          </cell>
          <cell r="F1188" t="str">
            <v>House</v>
          </cell>
          <cell r="G1188">
            <v>99</v>
          </cell>
        </row>
        <row r="1189">
          <cell r="A1189">
            <v>1188</v>
          </cell>
          <cell r="B1189">
            <v>7493</v>
          </cell>
          <cell r="C1189">
            <v>6</v>
          </cell>
          <cell r="D1189" t="str">
            <v xml:space="preserve"> House of Marley Chant Mini Palm </v>
          </cell>
          <cell r="E1189">
            <v>59.99</v>
          </cell>
          <cell r="F1189" t="str">
            <v>House</v>
          </cell>
          <cell r="G1189">
            <v>190</v>
          </cell>
        </row>
        <row r="1190">
          <cell r="A1190">
            <v>1189</v>
          </cell>
          <cell r="B1190">
            <v>6705</v>
          </cell>
          <cell r="C1190">
            <v>6</v>
          </cell>
          <cell r="D1190" t="str">
            <v xml:space="preserve"> House of Marley Chant Mini Groen </v>
          </cell>
          <cell r="E1190">
            <v>52.95</v>
          </cell>
          <cell r="F1190" t="str">
            <v>House</v>
          </cell>
          <cell r="G1190">
            <v>221</v>
          </cell>
        </row>
        <row r="1191">
          <cell r="A1191">
            <v>1190</v>
          </cell>
          <cell r="B1191">
            <v>7810</v>
          </cell>
          <cell r="C1191">
            <v>6</v>
          </cell>
          <cell r="D1191" t="str">
            <v xml:space="preserve"> House of Marley Chant Mini Denim </v>
          </cell>
          <cell r="E1191">
            <v>55.95</v>
          </cell>
          <cell r="F1191" t="str">
            <v>House</v>
          </cell>
          <cell r="G1191">
            <v>176</v>
          </cell>
        </row>
        <row r="1192">
          <cell r="A1192">
            <v>1191</v>
          </cell>
          <cell r="B1192">
            <v>8911</v>
          </cell>
          <cell r="C1192">
            <v>6</v>
          </cell>
          <cell r="D1192" t="str">
            <v xml:space="preserve"> House of Marley Chant Mini Bruin </v>
          </cell>
          <cell r="E1192">
            <v>52.95</v>
          </cell>
          <cell r="F1192" t="str">
            <v>House</v>
          </cell>
          <cell r="G1192">
            <v>131</v>
          </cell>
        </row>
        <row r="1193">
          <cell r="A1193">
            <v>1192</v>
          </cell>
          <cell r="B1193">
            <v>9500</v>
          </cell>
          <cell r="C1193">
            <v>6</v>
          </cell>
          <cell r="D1193" t="str">
            <v xml:space="preserve"> House of Marley Bag of Riddim II </v>
          </cell>
          <cell r="E1193">
            <v>269</v>
          </cell>
          <cell r="F1193" t="str">
            <v>House</v>
          </cell>
          <cell r="G1193">
            <v>106</v>
          </cell>
        </row>
        <row r="1194">
          <cell r="A1194">
            <v>1193</v>
          </cell>
          <cell r="B1194">
            <v>11585</v>
          </cell>
          <cell r="C1194">
            <v>6</v>
          </cell>
          <cell r="D1194" t="str">
            <v xml:space="preserve"> House of Marley Bag of Riddim </v>
          </cell>
          <cell r="E1194">
            <v>229</v>
          </cell>
          <cell r="F1194" t="str">
            <v>House</v>
          </cell>
          <cell r="G1194">
            <v>17</v>
          </cell>
        </row>
        <row r="1195">
          <cell r="A1195">
            <v>1194</v>
          </cell>
          <cell r="B1195">
            <v>11497</v>
          </cell>
          <cell r="C1195">
            <v>6</v>
          </cell>
          <cell r="D1195" t="str">
            <v xml:space="preserve"> Hercules WAE Rush </v>
          </cell>
          <cell r="E1195">
            <v>128.99</v>
          </cell>
          <cell r="F1195" t="str">
            <v>Hercules</v>
          </cell>
          <cell r="G1195">
            <v>21</v>
          </cell>
        </row>
        <row r="1196">
          <cell r="A1196">
            <v>1195</v>
          </cell>
          <cell r="B1196">
            <v>10036</v>
          </cell>
          <cell r="C1196">
            <v>6</v>
          </cell>
          <cell r="D1196" t="str">
            <v xml:space="preserve"> Hercules WAE Outdoor 04Plus Pack </v>
          </cell>
          <cell r="E1196">
            <v>72.989999999999995</v>
          </cell>
          <cell r="F1196" t="str">
            <v>Hercules</v>
          </cell>
          <cell r="G1196">
            <v>83</v>
          </cell>
        </row>
        <row r="1197">
          <cell r="A1197">
            <v>1196</v>
          </cell>
          <cell r="B1197">
            <v>6383</v>
          </cell>
          <cell r="C1197">
            <v>6</v>
          </cell>
          <cell r="D1197" t="str">
            <v xml:space="preserve"> Hercules WAE BTP04 Outdoor Adventure Pack </v>
          </cell>
          <cell r="E1197">
            <v>50.95</v>
          </cell>
          <cell r="F1197" t="str">
            <v>Hercules</v>
          </cell>
          <cell r="G1197">
            <v>234</v>
          </cell>
        </row>
        <row r="1198">
          <cell r="A1198">
            <v>1197</v>
          </cell>
          <cell r="B1198">
            <v>10997</v>
          </cell>
          <cell r="C1198">
            <v>6</v>
          </cell>
          <cell r="D1198" t="str">
            <v xml:space="preserve"> HEOS 7 HS2 Zwart </v>
          </cell>
          <cell r="E1198">
            <v>599</v>
          </cell>
          <cell r="F1198" t="str">
            <v>HEOS</v>
          </cell>
          <cell r="G1198">
            <v>42</v>
          </cell>
        </row>
        <row r="1199">
          <cell r="A1199">
            <v>1198</v>
          </cell>
          <cell r="B1199">
            <v>11944</v>
          </cell>
          <cell r="C1199">
            <v>6</v>
          </cell>
          <cell r="D1199" t="str">
            <v xml:space="preserve"> HEOS 7 HS2 Wit </v>
          </cell>
          <cell r="E1199">
            <v>599</v>
          </cell>
          <cell r="F1199" t="str">
            <v>HEOS</v>
          </cell>
          <cell r="G1199">
            <v>2</v>
          </cell>
        </row>
        <row r="1200">
          <cell r="A1200">
            <v>1199</v>
          </cell>
          <cell r="B1200">
            <v>7347</v>
          </cell>
          <cell r="C1200">
            <v>6</v>
          </cell>
          <cell r="D1200" t="str">
            <v xml:space="preserve"> Harman Kardon Onyx Mini Wit </v>
          </cell>
          <cell r="E1200">
            <v>149</v>
          </cell>
          <cell r="F1200" t="str">
            <v>Harman</v>
          </cell>
          <cell r="G1200">
            <v>196</v>
          </cell>
        </row>
        <row r="1201">
          <cell r="A1201">
            <v>1200</v>
          </cell>
          <cell r="B1201">
            <v>6923</v>
          </cell>
          <cell r="C1201">
            <v>6</v>
          </cell>
          <cell r="D1201" t="str">
            <v xml:space="preserve"> Harman Kardon Omni 20 Wit </v>
          </cell>
          <cell r="E1201">
            <v>237</v>
          </cell>
          <cell r="F1201" t="str">
            <v>Harman</v>
          </cell>
          <cell r="G1201">
            <v>213</v>
          </cell>
        </row>
        <row r="1202">
          <cell r="A1202">
            <v>1201</v>
          </cell>
          <cell r="B1202">
            <v>9388</v>
          </cell>
          <cell r="C1202">
            <v>6</v>
          </cell>
          <cell r="D1202" t="str">
            <v xml:space="preserve"> Harman Kardon Go+Play Wit </v>
          </cell>
          <cell r="E1202">
            <v>299</v>
          </cell>
          <cell r="F1202" t="str">
            <v>Harman</v>
          </cell>
          <cell r="G1202">
            <v>111</v>
          </cell>
        </row>
        <row r="1203">
          <cell r="A1203">
            <v>1202</v>
          </cell>
          <cell r="B1203">
            <v>7476</v>
          </cell>
          <cell r="C1203">
            <v>6</v>
          </cell>
          <cell r="D1203" t="str">
            <v xml:space="preserve"> Harman Kardon Esquire Mini Goud </v>
          </cell>
          <cell r="E1203">
            <v>149</v>
          </cell>
          <cell r="F1203" t="str">
            <v>Harman</v>
          </cell>
          <cell r="G1203">
            <v>191</v>
          </cell>
        </row>
        <row r="1204">
          <cell r="A1204">
            <v>1203</v>
          </cell>
          <cell r="B1204">
            <v>9630</v>
          </cell>
          <cell r="C1204">
            <v>6</v>
          </cell>
          <cell r="D1204" t="str">
            <v xml:space="preserve"> Harman Kardon Esquire Mini Bruin </v>
          </cell>
          <cell r="E1204">
            <v>147.99</v>
          </cell>
          <cell r="F1204" t="str">
            <v>Harman</v>
          </cell>
          <cell r="G1204">
            <v>100</v>
          </cell>
        </row>
        <row r="1205">
          <cell r="A1205">
            <v>1204</v>
          </cell>
          <cell r="B1205">
            <v>7065</v>
          </cell>
          <cell r="C1205">
            <v>6</v>
          </cell>
          <cell r="D1205" t="str">
            <v xml:space="preserve"> Harman Kardon Aura Plus Wit </v>
          </cell>
          <cell r="E1205">
            <v>469</v>
          </cell>
          <cell r="F1205" t="str">
            <v>Harman</v>
          </cell>
          <cell r="G1205">
            <v>207</v>
          </cell>
        </row>
        <row r="1206">
          <cell r="A1206">
            <v>1205</v>
          </cell>
          <cell r="B1206">
            <v>8864</v>
          </cell>
          <cell r="C1206">
            <v>6</v>
          </cell>
          <cell r="D1206" t="str">
            <v xml:space="preserve"> Fresh 'n Rebel Rockbox Fold Roze </v>
          </cell>
          <cell r="E1206">
            <v>59.95</v>
          </cell>
          <cell r="F1206" t="str">
            <v>Fresh</v>
          </cell>
          <cell r="G1206">
            <v>133</v>
          </cell>
        </row>
        <row r="1207">
          <cell r="A1207">
            <v>1206</v>
          </cell>
          <cell r="B1207">
            <v>6687</v>
          </cell>
          <cell r="C1207">
            <v>6</v>
          </cell>
          <cell r="D1207" t="str">
            <v xml:space="preserve"> Fresh 'n Rebel Rockbox Fold Paars </v>
          </cell>
          <cell r="E1207">
            <v>59.95</v>
          </cell>
          <cell r="F1207" t="str">
            <v>Fresh</v>
          </cell>
          <cell r="G1207">
            <v>222</v>
          </cell>
        </row>
        <row r="1208">
          <cell r="A1208">
            <v>1207</v>
          </cell>
          <cell r="B1208">
            <v>8546</v>
          </cell>
          <cell r="C1208">
            <v>6</v>
          </cell>
          <cell r="D1208" t="str">
            <v xml:space="preserve"> Fresh 'n Rebel Rockbox Fold Groen </v>
          </cell>
          <cell r="E1208">
            <v>59.95</v>
          </cell>
          <cell r="F1208" t="str">
            <v>Fresh</v>
          </cell>
          <cell r="G1208">
            <v>145</v>
          </cell>
        </row>
        <row r="1209">
          <cell r="A1209">
            <v>1208</v>
          </cell>
          <cell r="B1209">
            <v>6606</v>
          </cell>
          <cell r="C1209">
            <v>6</v>
          </cell>
          <cell r="D1209" t="str">
            <v xml:space="preserve"> Fresh 'n Rebel Rockbox Fold Geel </v>
          </cell>
          <cell r="E1209">
            <v>54.99</v>
          </cell>
          <cell r="F1209" t="str">
            <v>Fresh</v>
          </cell>
          <cell r="G1209">
            <v>225</v>
          </cell>
        </row>
        <row r="1210">
          <cell r="A1210">
            <v>1209</v>
          </cell>
          <cell r="B1210">
            <v>8840</v>
          </cell>
          <cell r="C1210">
            <v>6</v>
          </cell>
          <cell r="D1210" t="str">
            <v xml:space="preserve"> Fresh 'n Rebel Rockbox Fold Fabriq Edition Roze </v>
          </cell>
          <cell r="E1210">
            <v>79.989999999999995</v>
          </cell>
          <cell r="F1210" t="str">
            <v>Fresh</v>
          </cell>
          <cell r="G1210">
            <v>134</v>
          </cell>
        </row>
        <row r="1211">
          <cell r="A1211">
            <v>1210</v>
          </cell>
          <cell r="B1211">
            <v>10789</v>
          </cell>
          <cell r="C1211">
            <v>6</v>
          </cell>
          <cell r="D1211" t="str">
            <v xml:space="preserve"> Fresh 'n Rebel Rockbox Fold Fabriq Edition Mintgroen </v>
          </cell>
          <cell r="E1211">
            <v>89</v>
          </cell>
          <cell r="F1211" t="str">
            <v>Fresh</v>
          </cell>
          <cell r="G1211">
            <v>51</v>
          </cell>
        </row>
        <row r="1212">
          <cell r="A1212">
            <v>1211</v>
          </cell>
          <cell r="B1212">
            <v>6335</v>
          </cell>
          <cell r="C1212">
            <v>6</v>
          </cell>
          <cell r="D1212" t="str">
            <v xml:space="preserve"> Fresh 'n Rebel Rockbox Curve Wit </v>
          </cell>
          <cell r="E1212">
            <v>59.99</v>
          </cell>
          <cell r="F1212" t="str">
            <v>Fresh</v>
          </cell>
          <cell r="G1212">
            <v>236</v>
          </cell>
        </row>
        <row r="1213">
          <cell r="A1213">
            <v>1212</v>
          </cell>
          <cell r="B1213">
            <v>10754</v>
          </cell>
          <cell r="C1213">
            <v>6</v>
          </cell>
          <cell r="D1213" t="str">
            <v xml:space="preserve"> Fresh 'n Rebel Rockbox Curve Rood </v>
          </cell>
          <cell r="E1213">
            <v>59.99</v>
          </cell>
          <cell r="F1213" t="str">
            <v>Fresh</v>
          </cell>
          <cell r="G1213">
            <v>53</v>
          </cell>
        </row>
        <row r="1214">
          <cell r="A1214">
            <v>1213</v>
          </cell>
          <cell r="B1214">
            <v>8086</v>
          </cell>
          <cell r="C1214">
            <v>6</v>
          </cell>
          <cell r="D1214" t="str">
            <v xml:space="preserve"> Fresh 'n Rebel Rockbox Cube Roze </v>
          </cell>
          <cell r="E1214">
            <v>26.99</v>
          </cell>
          <cell r="F1214" t="str">
            <v>Fresh</v>
          </cell>
          <cell r="G1214">
            <v>164</v>
          </cell>
        </row>
        <row r="1215">
          <cell r="A1215">
            <v>1214</v>
          </cell>
          <cell r="B1215">
            <v>7426</v>
          </cell>
          <cell r="C1215">
            <v>6</v>
          </cell>
          <cell r="D1215" t="str">
            <v xml:space="preserve"> Fresh 'n Rebel Rockbox Cube Fabriq Edition Roze </v>
          </cell>
          <cell r="E1215">
            <v>29.95</v>
          </cell>
          <cell r="F1215" t="str">
            <v>Fresh</v>
          </cell>
          <cell r="G1215">
            <v>193</v>
          </cell>
        </row>
        <row r="1216">
          <cell r="A1216">
            <v>1215</v>
          </cell>
          <cell r="B1216">
            <v>10345</v>
          </cell>
          <cell r="C1216">
            <v>6</v>
          </cell>
          <cell r="D1216" t="str">
            <v xml:space="preserve"> Fresh 'n Rebel Rockbox Cube Fabriq Edition Groen </v>
          </cell>
          <cell r="E1216">
            <v>29.95</v>
          </cell>
          <cell r="F1216" t="str">
            <v>Fresh</v>
          </cell>
          <cell r="G1216">
            <v>70</v>
          </cell>
        </row>
        <row r="1217">
          <cell r="A1217">
            <v>1216</v>
          </cell>
          <cell r="B1217">
            <v>10730</v>
          </cell>
          <cell r="C1217">
            <v>6</v>
          </cell>
          <cell r="D1217" t="str">
            <v xml:space="preserve"> Fresh 'n Rebel Rockbox Cube Fabriq Edition Crème </v>
          </cell>
          <cell r="E1217">
            <v>29.95</v>
          </cell>
          <cell r="F1217" t="str">
            <v>Fresh</v>
          </cell>
          <cell r="G1217">
            <v>54</v>
          </cell>
        </row>
        <row r="1218">
          <cell r="A1218">
            <v>1217</v>
          </cell>
          <cell r="B1218">
            <v>8087</v>
          </cell>
          <cell r="C1218">
            <v>6</v>
          </cell>
          <cell r="D1218" t="str">
            <v xml:space="preserve"> Fresh 'n Rebel Rockbox Chunk Fabriq Edition Roze </v>
          </cell>
          <cell r="E1218">
            <v>99</v>
          </cell>
          <cell r="F1218" t="str">
            <v>Fresh</v>
          </cell>
          <cell r="G1218">
            <v>164</v>
          </cell>
        </row>
        <row r="1219">
          <cell r="A1219">
            <v>1218</v>
          </cell>
          <cell r="B1219">
            <v>7278</v>
          </cell>
          <cell r="C1219">
            <v>6</v>
          </cell>
          <cell r="D1219" t="str">
            <v xml:space="preserve"> Fresh 'n Rebel Rockbox Chunk Fabriq Edition Mintgroen </v>
          </cell>
          <cell r="E1219">
            <v>99</v>
          </cell>
          <cell r="F1219" t="str">
            <v>Fresh</v>
          </cell>
          <cell r="G1219">
            <v>199</v>
          </cell>
        </row>
        <row r="1220">
          <cell r="A1220">
            <v>1219</v>
          </cell>
          <cell r="B1220">
            <v>10091</v>
          </cell>
          <cell r="C1220">
            <v>6</v>
          </cell>
          <cell r="D1220" t="str">
            <v xml:space="preserve"> Fresh 'n Rebel Rockbox Chunk Fabriq Edition Blauw </v>
          </cell>
          <cell r="E1220">
            <v>96</v>
          </cell>
          <cell r="F1220" t="str">
            <v>Fresh</v>
          </cell>
          <cell r="G1220">
            <v>81</v>
          </cell>
        </row>
        <row r="1221">
          <cell r="A1221">
            <v>1220</v>
          </cell>
          <cell r="B1221">
            <v>8936</v>
          </cell>
          <cell r="C1221">
            <v>6</v>
          </cell>
          <cell r="D1221" t="str">
            <v xml:space="preserve"> Fresh 'n Rebel Rockbox Brick Fabriq Edition Groen </v>
          </cell>
          <cell r="E1221">
            <v>59</v>
          </cell>
          <cell r="F1221" t="str">
            <v>Fresh</v>
          </cell>
          <cell r="G1221">
            <v>130</v>
          </cell>
        </row>
        <row r="1222">
          <cell r="A1222">
            <v>1221</v>
          </cell>
          <cell r="B1222">
            <v>7014</v>
          </cell>
          <cell r="C1222">
            <v>6</v>
          </cell>
          <cell r="D1222" t="str">
            <v xml:space="preserve"> Fresh 'n Rebel Rockbox Brick Fabriq Edition Crème </v>
          </cell>
          <cell r="E1222">
            <v>59.95</v>
          </cell>
          <cell r="F1222" t="str">
            <v>Fresh</v>
          </cell>
          <cell r="G1222">
            <v>209</v>
          </cell>
        </row>
        <row r="1223">
          <cell r="A1223">
            <v>1222</v>
          </cell>
          <cell r="B1223">
            <v>7597</v>
          </cell>
          <cell r="C1223">
            <v>6</v>
          </cell>
          <cell r="D1223" t="str">
            <v xml:space="preserve"> Denver BTS-61 Zwart </v>
          </cell>
          <cell r="E1223">
            <v>24.99</v>
          </cell>
          <cell r="F1223" t="str">
            <v>Denver</v>
          </cell>
          <cell r="G1223">
            <v>186</v>
          </cell>
        </row>
        <row r="1224">
          <cell r="A1224">
            <v>1223</v>
          </cell>
          <cell r="B1224">
            <v>8652</v>
          </cell>
          <cell r="C1224">
            <v>6</v>
          </cell>
          <cell r="D1224" t="str">
            <v xml:space="preserve"> Denver BTS-61 Wit </v>
          </cell>
          <cell r="E1224">
            <v>22.99</v>
          </cell>
          <cell r="F1224" t="str">
            <v>Denver</v>
          </cell>
          <cell r="G1224">
            <v>141</v>
          </cell>
        </row>
        <row r="1225">
          <cell r="A1225">
            <v>1224</v>
          </cell>
          <cell r="B1225">
            <v>7869</v>
          </cell>
          <cell r="C1225">
            <v>6</v>
          </cell>
          <cell r="D1225" t="str">
            <v xml:space="preserve"> Denver BTL-300 </v>
          </cell>
          <cell r="E1225">
            <v>119</v>
          </cell>
          <cell r="F1225" t="str">
            <v>Denver</v>
          </cell>
          <cell r="G1225">
            <v>173</v>
          </cell>
        </row>
        <row r="1226">
          <cell r="A1226">
            <v>1225</v>
          </cell>
          <cell r="B1226">
            <v>11381</v>
          </cell>
          <cell r="C1226">
            <v>6</v>
          </cell>
          <cell r="D1226" t="str">
            <v xml:space="preserve"> Dali Katch Roze </v>
          </cell>
          <cell r="E1226">
            <v>399</v>
          </cell>
          <cell r="F1226" t="str">
            <v>Dali</v>
          </cell>
          <cell r="G1226">
            <v>26</v>
          </cell>
        </row>
        <row r="1227">
          <cell r="A1227">
            <v>1226</v>
          </cell>
          <cell r="B1227">
            <v>8399</v>
          </cell>
          <cell r="C1227">
            <v>6</v>
          </cell>
          <cell r="D1227" t="str">
            <v xml:space="preserve"> Dali Katch Groen </v>
          </cell>
          <cell r="E1227">
            <v>399</v>
          </cell>
          <cell r="F1227" t="str">
            <v>Dali</v>
          </cell>
          <cell r="G1227">
            <v>151</v>
          </cell>
        </row>
        <row r="1228">
          <cell r="A1228">
            <v>1227</v>
          </cell>
          <cell r="B1228">
            <v>6384</v>
          </cell>
          <cell r="C1228">
            <v>6</v>
          </cell>
          <cell r="D1228" t="str">
            <v xml:space="preserve"> Cambridge Audio Yoyo S Donkergrijs </v>
          </cell>
          <cell r="E1228">
            <v>179</v>
          </cell>
          <cell r="F1228" t="str">
            <v>Cambridge</v>
          </cell>
          <cell r="G1228">
            <v>234</v>
          </cell>
        </row>
        <row r="1229">
          <cell r="A1229">
            <v>1228</v>
          </cell>
          <cell r="B1229">
            <v>8367</v>
          </cell>
          <cell r="C1229">
            <v>6</v>
          </cell>
          <cell r="D1229" t="str">
            <v xml:space="preserve"> Cambridge Audio Yoyo S Blauw </v>
          </cell>
          <cell r="E1229">
            <v>179</v>
          </cell>
          <cell r="F1229" t="str">
            <v>Cambridge</v>
          </cell>
          <cell r="G1229">
            <v>152</v>
          </cell>
        </row>
        <row r="1230">
          <cell r="A1230">
            <v>1229</v>
          </cell>
          <cell r="B1230">
            <v>9144</v>
          </cell>
          <cell r="C1230">
            <v>6</v>
          </cell>
          <cell r="D1230" t="str">
            <v xml:space="preserve"> Cambridge Audio Yoyo M Donkergrijs </v>
          </cell>
          <cell r="E1230">
            <v>349</v>
          </cell>
          <cell r="F1230" t="str">
            <v>Cambridge</v>
          </cell>
          <cell r="G1230">
            <v>121</v>
          </cell>
        </row>
        <row r="1231">
          <cell r="A1231">
            <v>1230</v>
          </cell>
          <cell r="B1231">
            <v>7598</v>
          </cell>
          <cell r="C1231">
            <v>6</v>
          </cell>
          <cell r="D1231" t="str">
            <v xml:space="preserve"> Cambridge Audio Yoyo M Blauw </v>
          </cell>
          <cell r="E1231">
            <v>349</v>
          </cell>
          <cell r="F1231" t="str">
            <v>Cambridge</v>
          </cell>
          <cell r="G1231">
            <v>186</v>
          </cell>
        </row>
        <row r="1232">
          <cell r="A1232">
            <v>1231</v>
          </cell>
          <cell r="B1232">
            <v>11219</v>
          </cell>
          <cell r="C1232">
            <v>6</v>
          </cell>
          <cell r="D1232" t="str">
            <v xml:space="preserve"> Cambridge Audio Air 200 Zwart </v>
          </cell>
          <cell r="E1232">
            <v>499</v>
          </cell>
          <cell r="F1232" t="str">
            <v>Cambridge</v>
          </cell>
          <cell r="G1232">
            <v>33</v>
          </cell>
        </row>
        <row r="1233">
          <cell r="A1233">
            <v>1232</v>
          </cell>
          <cell r="B1233">
            <v>10942</v>
          </cell>
          <cell r="C1233">
            <v>6</v>
          </cell>
          <cell r="D1233" t="str">
            <v xml:space="preserve"> Cambridge Audio Air 100 Wit </v>
          </cell>
          <cell r="E1233">
            <v>399</v>
          </cell>
          <cell r="F1233" t="str">
            <v>Cambridge</v>
          </cell>
          <cell r="G1233">
            <v>44</v>
          </cell>
        </row>
        <row r="1234">
          <cell r="A1234">
            <v>1233</v>
          </cell>
          <cell r="B1234">
            <v>7477</v>
          </cell>
          <cell r="C1234">
            <v>6</v>
          </cell>
          <cell r="D1234" t="str">
            <v xml:space="preserve"> Caliber HSB513BTL </v>
          </cell>
          <cell r="E1234">
            <v>117</v>
          </cell>
          <cell r="F1234" t="str">
            <v>Caliber</v>
          </cell>
          <cell r="G1234">
            <v>191</v>
          </cell>
        </row>
        <row r="1235">
          <cell r="A1235">
            <v>1234</v>
          </cell>
          <cell r="B1235">
            <v>6793</v>
          </cell>
          <cell r="C1235">
            <v>6</v>
          </cell>
          <cell r="D1235" t="str">
            <v xml:space="preserve"> Caliber HPG516BTL </v>
          </cell>
          <cell r="E1235">
            <v>99</v>
          </cell>
          <cell r="F1235" t="str">
            <v>Caliber</v>
          </cell>
          <cell r="G1235">
            <v>218</v>
          </cell>
        </row>
        <row r="1236">
          <cell r="A1236">
            <v>1235</v>
          </cell>
          <cell r="B1236">
            <v>7546</v>
          </cell>
          <cell r="C1236">
            <v>6</v>
          </cell>
          <cell r="D1236" t="str">
            <v xml:space="preserve"> Caliber HPG323BTL </v>
          </cell>
          <cell r="E1236">
            <v>29.95</v>
          </cell>
          <cell r="F1236" t="str">
            <v>Caliber</v>
          </cell>
          <cell r="G1236">
            <v>188</v>
          </cell>
        </row>
        <row r="1237">
          <cell r="A1237">
            <v>1236</v>
          </cell>
          <cell r="B1237">
            <v>10317</v>
          </cell>
          <cell r="C1237">
            <v>6</v>
          </cell>
          <cell r="D1237" t="str">
            <v xml:space="preserve"> Caliber HPG319BTL Rood </v>
          </cell>
          <cell r="E1237">
            <v>33.950000000000003</v>
          </cell>
          <cell r="F1237" t="str">
            <v>Caliber</v>
          </cell>
          <cell r="G1237">
            <v>71</v>
          </cell>
        </row>
        <row r="1238">
          <cell r="A1238">
            <v>1237</v>
          </cell>
          <cell r="B1238">
            <v>9631</v>
          </cell>
          <cell r="C1238">
            <v>6</v>
          </cell>
          <cell r="D1238" t="str">
            <v xml:space="preserve"> Bigben Bluetooth Disco Toren Zwart </v>
          </cell>
          <cell r="E1238">
            <v>71.989999999999995</v>
          </cell>
          <cell r="F1238" t="str">
            <v>Bigben</v>
          </cell>
          <cell r="G1238">
            <v>100</v>
          </cell>
        </row>
        <row r="1239">
          <cell r="A1239">
            <v>1238</v>
          </cell>
          <cell r="B1239">
            <v>11854</v>
          </cell>
          <cell r="C1239">
            <v>6</v>
          </cell>
          <cell r="D1239" t="str">
            <v xml:space="preserve"> Beats Pill+ Wit </v>
          </cell>
          <cell r="E1239">
            <v>229</v>
          </cell>
          <cell r="F1239" t="str">
            <v>Beats</v>
          </cell>
          <cell r="G1239">
            <v>6</v>
          </cell>
        </row>
        <row r="1240">
          <cell r="A1240">
            <v>1239</v>
          </cell>
          <cell r="B1240">
            <v>7962</v>
          </cell>
          <cell r="C1240">
            <v>6</v>
          </cell>
          <cell r="D1240" t="str">
            <v xml:space="preserve"> Bang &amp; Olufsen BeoPlay A9 II Zwart </v>
          </cell>
          <cell r="E1240">
            <v>2099</v>
          </cell>
          <cell r="F1240" t="str">
            <v>Bang</v>
          </cell>
          <cell r="G1240">
            <v>169</v>
          </cell>
        </row>
        <row r="1241">
          <cell r="A1241">
            <v>1240</v>
          </cell>
          <cell r="B1241">
            <v>11759</v>
          </cell>
          <cell r="C1241">
            <v>6</v>
          </cell>
          <cell r="D1241" t="str">
            <v xml:space="preserve"> Sony SRS-ZR7 Zwart </v>
          </cell>
          <cell r="E1241">
            <v>295</v>
          </cell>
          <cell r="F1241" t="str">
            <v>Sony</v>
          </cell>
          <cell r="G1241">
            <v>10</v>
          </cell>
        </row>
        <row r="1242">
          <cell r="A1242">
            <v>1241</v>
          </cell>
          <cell r="B1242">
            <v>6138</v>
          </cell>
          <cell r="C1242">
            <v>6</v>
          </cell>
          <cell r="D1242" t="str">
            <v xml:space="preserve"> Sony SRS-ZR7 Wit </v>
          </cell>
          <cell r="E1242">
            <v>295</v>
          </cell>
          <cell r="F1242" t="str">
            <v>Sony</v>
          </cell>
          <cell r="G1242">
            <v>245</v>
          </cell>
        </row>
        <row r="1243">
          <cell r="A1243">
            <v>1242</v>
          </cell>
          <cell r="B1243">
            <v>6139</v>
          </cell>
          <cell r="C1243">
            <v>7</v>
          </cell>
          <cell r="D1243" t="str">
            <v xml:space="preserve"> Samsung WF70F5E0Q4W Eco Bubble </v>
          </cell>
          <cell r="E1243">
            <v>379</v>
          </cell>
          <cell r="F1243" t="str">
            <v>Samsung</v>
          </cell>
          <cell r="G1243">
            <v>245</v>
          </cell>
        </row>
        <row r="1244">
          <cell r="A1244">
            <v>1243</v>
          </cell>
          <cell r="B1244">
            <v>7375</v>
          </cell>
          <cell r="C1244">
            <v>7</v>
          </cell>
          <cell r="D1244" t="str">
            <v xml:space="preserve"> AEG L76672FL </v>
          </cell>
          <cell r="E1244">
            <v>498</v>
          </cell>
          <cell r="F1244" t="str">
            <v>AEG</v>
          </cell>
          <cell r="G1244">
            <v>195</v>
          </cell>
        </row>
        <row r="1245">
          <cell r="A1245">
            <v>1244</v>
          </cell>
          <cell r="B1245">
            <v>9968</v>
          </cell>
          <cell r="C1245">
            <v>7</v>
          </cell>
          <cell r="D1245" t="str">
            <v xml:space="preserve"> Bosch WAN28242NL </v>
          </cell>
          <cell r="E1245">
            <v>399</v>
          </cell>
          <cell r="F1245" t="str">
            <v>Bosch</v>
          </cell>
          <cell r="G1245">
            <v>87</v>
          </cell>
        </row>
        <row r="1246">
          <cell r="A1246">
            <v>1245</v>
          </cell>
          <cell r="B1246">
            <v>10943</v>
          </cell>
          <cell r="C1246">
            <v>7</v>
          </cell>
          <cell r="D1246" t="str">
            <v xml:space="preserve"> Samsung WW80J6403EW Eco Bubble </v>
          </cell>
          <cell r="E1246">
            <v>495</v>
          </cell>
          <cell r="F1246" t="str">
            <v>Samsung</v>
          </cell>
          <cell r="G1246">
            <v>44</v>
          </cell>
        </row>
        <row r="1247">
          <cell r="A1247">
            <v>1246</v>
          </cell>
          <cell r="B1247">
            <v>8728</v>
          </cell>
          <cell r="C1247">
            <v>7</v>
          </cell>
          <cell r="D1247" t="str">
            <v xml:space="preserve"> Bosch WAQ28363NL </v>
          </cell>
          <cell r="E1247">
            <v>479</v>
          </cell>
          <cell r="F1247" t="str">
            <v>Bosch</v>
          </cell>
          <cell r="G1247">
            <v>138</v>
          </cell>
        </row>
        <row r="1248">
          <cell r="A1248">
            <v>1247</v>
          </cell>
          <cell r="B1248">
            <v>7330</v>
          </cell>
          <cell r="C1248">
            <v>7</v>
          </cell>
          <cell r="D1248" t="str">
            <v xml:space="preserve"> Siemens WM16Y541NL iQ800 iSensoric </v>
          </cell>
          <cell r="E1248">
            <v>649</v>
          </cell>
          <cell r="F1248" t="str">
            <v>Siemens</v>
          </cell>
          <cell r="G1248">
            <v>197</v>
          </cell>
        </row>
        <row r="1249">
          <cell r="A1249">
            <v>1248</v>
          </cell>
          <cell r="B1249">
            <v>7226</v>
          </cell>
          <cell r="C1249">
            <v>7</v>
          </cell>
          <cell r="D1249" t="str">
            <v xml:space="preserve"> Siemens WMN16T3471 iQ500 iSensoric </v>
          </cell>
          <cell r="E1249">
            <v>549</v>
          </cell>
          <cell r="F1249" t="str">
            <v>Siemens</v>
          </cell>
          <cell r="G1249">
            <v>201</v>
          </cell>
        </row>
        <row r="1250">
          <cell r="A1250">
            <v>1249</v>
          </cell>
          <cell r="B1250">
            <v>11520</v>
          </cell>
          <cell r="C1250">
            <v>7</v>
          </cell>
          <cell r="D1250" t="str">
            <v xml:space="preserve"> Indesit IWC 71451 ECO EU </v>
          </cell>
          <cell r="E1250">
            <v>329</v>
          </cell>
          <cell r="F1250" t="str">
            <v>Indesit</v>
          </cell>
          <cell r="G1250">
            <v>20</v>
          </cell>
        </row>
        <row r="1251">
          <cell r="A1251">
            <v>1250</v>
          </cell>
          <cell r="B1251">
            <v>6191</v>
          </cell>
          <cell r="C1251">
            <v>7</v>
          </cell>
          <cell r="D1251" t="str">
            <v xml:space="preserve"> Miele WMB 120 WCS W1 </v>
          </cell>
          <cell r="E1251">
            <v>877</v>
          </cell>
          <cell r="F1251" t="str">
            <v>Miele</v>
          </cell>
          <cell r="G1251">
            <v>242</v>
          </cell>
        </row>
        <row r="1252">
          <cell r="A1252">
            <v>1251</v>
          </cell>
          <cell r="B1252">
            <v>7870</v>
          </cell>
          <cell r="C1252">
            <v>7</v>
          </cell>
          <cell r="D1252" t="str">
            <v xml:space="preserve"> Bosch WAY32541NL </v>
          </cell>
          <cell r="E1252">
            <v>665</v>
          </cell>
          <cell r="F1252" t="str">
            <v>Bosch</v>
          </cell>
          <cell r="G1252">
            <v>173</v>
          </cell>
        </row>
        <row r="1253">
          <cell r="A1253">
            <v>1252</v>
          </cell>
          <cell r="B1253">
            <v>7920</v>
          </cell>
          <cell r="C1253">
            <v>7</v>
          </cell>
          <cell r="D1253" t="str">
            <v xml:space="preserve"> Bosch WAW32461NL </v>
          </cell>
          <cell r="E1253">
            <v>599</v>
          </cell>
          <cell r="F1253" t="str">
            <v>Bosch</v>
          </cell>
          <cell r="G1253">
            <v>171</v>
          </cell>
        </row>
        <row r="1254">
          <cell r="A1254">
            <v>1253</v>
          </cell>
          <cell r="B1254">
            <v>11024</v>
          </cell>
          <cell r="C1254">
            <v>7</v>
          </cell>
          <cell r="D1254" t="str">
            <v xml:space="preserve"> Haier HW70 1479 DF </v>
          </cell>
          <cell r="E1254">
            <v>299</v>
          </cell>
          <cell r="F1254" t="str">
            <v>Haier</v>
          </cell>
          <cell r="G1254">
            <v>41</v>
          </cell>
        </row>
        <row r="1255">
          <cell r="A1255">
            <v>1254</v>
          </cell>
          <cell r="B1255">
            <v>10900</v>
          </cell>
          <cell r="C1255">
            <v>7</v>
          </cell>
          <cell r="D1255" t="str">
            <v xml:space="preserve"> Indesit XWA 71483X W EU </v>
          </cell>
          <cell r="E1255">
            <v>299</v>
          </cell>
          <cell r="F1255" t="str">
            <v>Indesit</v>
          </cell>
          <cell r="G1255">
            <v>46</v>
          </cell>
        </row>
        <row r="1256">
          <cell r="A1256">
            <v>1255</v>
          </cell>
          <cell r="B1256">
            <v>7478</v>
          </cell>
          <cell r="C1256">
            <v>7</v>
          </cell>
          <cell r="D1256" t="str">
            <v xml:space="preserve"> Zanussi ZWF81663W </v>
          </cell>
          <cell r="E1256">
            <v>388</v>
          </cell>
          <cell r="F1256" t="str">
            <v>Zanussi</v>
          </cell>
          <cell r="G1256">
            <v>191</v>
          </cell>
        </row>
        <row r="1257">
          <cell r="A1257">
            <v>1256</v>
          </cell>
          <cell r="B1257">
            <v>9192</v>
          </cell>
          <cell r="C1257">
            <v>7</v>
          </cell>
          <cell r="D1257" t="str">
            <v xml:space="preserve"> Bosch WNAT323471 </v>
          </cell>
          <cell r="E1257">
            <v>568</v>
          </cell>
          <cell r="F1257" t="str">
            <v>Bosch</v>
          </cell>
          <cell r="G1257">
            <v>119</v>
          </cell>
        </row>
        <row r="1258">
          <cell r="A1258">
            <v>1257</v>
          </cell>
          <cell r="B1258">
            <v>8598</v>
          </cell>
          <cell r="C1258">
            <v>7</v>
          </cell>
          <cell r="D1258" t="str">
            <v xml:space="preserve"> Indesit XWE 81683X WSSS EU </v>
          </cell>
          <cell r="E1258">
            <v>362.95</v>
          </cell>
          <cell r="F1258" t="str">
            <v>Indesit</v>
          </cell>
          <cell r="G1258">
            <v>143</v>
          </cell>
        </row>
        <row r="1259">
          <cell r="A1259">
            <v>1258</v>
          </cell>
          <cell r="B1259">
            <v>10920</v>
          </cell>
          <cell r="C1259">
            <v>7</v>
          </cell>
          <cell r="D1259" t="str">
            <v xml:space="preserve"> Samsung WF70F5ECQ4W Eco Bubble </v>
          </cell>
          <cell r="E1259">
            <v>379</v>
          </cell>
          <cell r="F1259" t="str">
            <v>Samsung</v>
          </cell>
          <cell r="G1259">
            <v>45</v>
          </cell>
        </row>
        <row r="1260">
          <cell r="A1260">
            <v>1259</v>
          </cell>
          <cell r="B1260">
            <v>7547</v>
          </cell>
          <cell r="C1260">
            <v>7</v>
          </cell>
          <cell r="D1260" t="str">
            <v xml:space="preserve"> Samsung WW90J6603EW Eco Bubble </v>
          </cell>
          <cell r="E1260">
            <v>599</v>
          </cell>
          <cell r="F1260" t="str">
            <v>Samsung</v>
          </cell>
          <cell r="G1260">
            <v>188</v>
          </cell>
        </row>
        <row r="1261">
          <cell r="A1261">
            <v>1260</v>
          </cell>
          <cell r="B1261">
            <v>9389</v>
          </cell>
          <cell r="C1261">
            <v>7</v>
          </cell>
          <cell r="D1261" t="str">
            <v xml:space="preserve"> Indesit XWE 71683X W EU </v>
          </cell>
          <cell r="E1261">
            <v>333</v>
          </cell>
          <cell r="F1261" t="str">
            <v>Indesit</v>
          </cell>
          <cell r="G1261">
            <v>111</v>
          </cell>
        </row>
        <row r="1262">
          <cell r="A1262">
            <v>1261</v>
          </cell>
          <cell r="B1262">
            <v>11148</v>
          </cell>
          <cell r="C1262">
            <v>7</v>
          </cell>
          <cell r="D1262" t="str">
            <v xml:space="preserve"> Whirlpool CareMotion 1407 SM </v>
          </cell>
          <cell r="E1262">
            <v>348</v>
          </cell>
          <cell r="F1262" t="str">
            <v>Whirlpool</v>
          </cell>
          <cell r="G1262">
            <v>36</v>
          </cell>
        </row>
        <row r="1263">
          <cell r="A1263">
            <v>1262</v>
          </cell>
          <cell r="B1263">
            <v>9261</v>
          </cell>
          <cell r="C1263">
            <v>7</v>
          </cell>
          <cell r="D1263" t="str">
            <v xml:space="preserve"> LG FH4B8TDA7 </v>
          </cell>
          <cell r="E1263">
            <v>348</v>
          </cell>
          <cell r="F1263" t="str">
            <v>LG</v>
          </cell>
          <cell r="G1263">
            <v>117</v>
          </cell>
        </row>
        <row r="1264">
          <cell r="A1264">
            <v>1263</v>
          </cell>
          <cell r="B1264">
            <v>9801</v>
          </cell>
          <cell r="C1264">
            <v>7</v>
          </cell>
          <cell r="D1264" t="str">
            <v xml:space="preserve"> Siemens WM14Q363NL iQ500 iSensoric </v>
          </cell>
          <cell r="E1264">
            <v>479</v>
          </cell>
          <cell r="F1264" t="str">
            <v>Siemens</v>
          </cell>
          <cell r="G1264">
            <v>94</v>
          </cell>
        </row>
        <row r="1265">
          <cell r="A1265">
            <v>1264</v>
          </cell>
          <cell r="B1265">
            <v>9323</v>
          </cell>
          <cell r="C1265">
            <v>7</v>
          </cell>
          <cell r="D1265" t="str">
            <v xml:space="preserve"> LG F14U2TDN0 </v>
          </cell>
          <cell r="E1265">
            <v>429</v>
          </cell>
          <cell r="F1265" t="str">
            <v>LG</v>
          </cell>
          <cell r="G1265">
            <v>114</v>
          </cell>
        </row>
        <row r="1266">
          <cell r="A1266">
            <v>1265</v>
          </cell>
          <cell r="B1266">
            <v>10813</v>
          </cell>
          <cell r="C1266">
            <v>7</v>
          </cell>
          <cell r="D1266" t="str">
            <v xml:space="preserve"> Bosch WAB28160NL </v>
          </cell>
          <cell r="E1266">
            <v>349</v>
          </cell>
          <cell r="F1266" t="str">
            <v>Bosch</v>
          </cell>
          <cell r="G1266">
            <v>50</v>
          </cell>
        </row>
        <row r="1267">
          <cell r="A1267">
            <v>1266</v>
          </cell>
          <cell r="B1267">
            <v>7674</v>
          </cell>
          <cell r="C1267">
            <v>7</v>
          </cell>
          <cell r="D1267" t="str">
            <v xml:space="preserve"> Beko WMY 81483 LMB2 </v>
          </cell>
          <cell r="E1267">
            <v>349</v>
          </cell>
          <cell r="F1267" t="str">
            <v>Beko</v>
          </cell>
          <cell r="G1267">
            <v>182</v>
          </cell>
        </row>
        <row r="1268">
          <cell r="A1268">
            <v>1267</v>
          </cell>
          <cell r="B1268">
            <v>10468</v>
          </cell>
          <cell r="C1268">
            <v>7</v>
          </cell>
          <cell r="D1268" t="str">
            <v xml:space="preserve"> Siemens WM14B262NL iQ100 iSensoric </v>
          </cell>
          <cell r="E1268">
            <v>379</v>
          </cell>
          <cell r="F1268" t="str">
            <v>Siemens</v>
          </cell>
          <cell r="G1268">
            <v>65</v>
          </cell>
        </row>
        <row r="1269">
          <cell r="A1269">
            <v>1268</v>
          </cell>
          <cell r="B1269">
            <v>7675</v>
          </cell>
          <cell r="C1269">
            <v>7</v>
          </cell>
          <cell r="D1269" t="str">
            <v xml:space="preserve"> Miele WKB 120 WCS W1 </v>
          </cell>
          <cell r="E1269">
            <v>899</v>
          </cell>
          <cell r="F1269" t="str">
            <v>Miele</v>
          </cell>
          <cell r="G1269">
            <v>182</v>
          </cell>
        </row>
        <row r="1270">
          <cell r="A1270">
            <v>1269</v>
          </cell>
          <cell r="B1270">
            <v>10854</v>
          </cell>
          <cell r="C1270">
            <v>7</v>
          </cell>
          <cell r="D1270" t="str">
            <v xml:space="preserve"> Indesit IWB 61451 C ECO EU </v>
          </cell>
          <cell r="E1270">
            <v>279</v>
          </cell>
          <cell r="F1270" t="str">
            <v>Indesit</v>
          </cell>
          <cell r="G1270">
            <v>48</v>
          </cell>
        </row>
        <row r="1271">
          <cell r="A1271">
            <v>1270</v>
          </cell>
          <cell r="B1271">
            <v>10293</v>
          </cell>
          <cell r="C1271">
            <v>7</v>
          </cell>
          <cell r="D1271" t="str">
            <v xml:space="preserve"> Zanussi ZWF71663W </v>
          </cell>
          <cell r="E1271">
            <v>389</v>
          </cell>
          <cell r="F1271" t="str">
            <v>Zanussi</v>
          </cell>
          <cell r="G1271">
            <v>72</v>
          </cell>
        </row>
        <row r="1272">
          <cell r="A1272">
            <v>1271</v>
          </cell>
          <cell r="B1272">
            <v>8497</v>
          </cell>
          <cell r="C1272">
            <v>7</v>
          </cell>
          <cell r="D1272" t="str">
            <v xml:space="preserve"> Miele WDA 111 </v>
          </cell>
          <cell r="E1272">
            <v>719</v>
          </cell>
          <cell r="F1272" t="str">
            <v>Miele</v>
          </cell>
          <cell r="G1272">
            <v>147</v>
          </cell>
        </row>
        <row r="1273">
          <cell r="A1273">
            <v>1272</v>
          </cell>
          <cell r="B1273">
            <v>8841</v>
          </cell>
          <cell r="C1273">
            <v>7</v>
          </cell>
          <cell r="D1273" t="str">
            <v xml:space="preserve"> LG FH496QDA3 </v>
          </cell>
          <cell r="E1273">
            <v>369</v>
          </cell>
          <cell r="F1273" t="str">
            <v>LG</v>
          </cell>
          <cell r="G1273">
            <v>134</v>
          </cell>
        </row>
        <row r="1274">
          <cell r="A1274">
            <v>1273</v>
          </cell>
          <cell r="B1274">
            <v>6843</v>
          </cell>
          <cell r="C1274">
            <v>7</v>
          </cell>
          <cell r="D1274" t="str">
            <v xml:space="preserve"> Siemens WM16W672NL iQ700 iSensoric </v>
          </cell>
          <cell r="E1274">
            <v>769</v>
          </cell>
          <cell r="F1274" t="str">
            <v>Siemens</v>
          </cell>
          <cell r="G1274">
            <v>216</v>
          </cell>
        </row>
        <row r="1275">
          <cell r="A1275">
            <v>1274</v>
          </cell>
          <cell r="B1275">
            <v>9743</v>
          </cell>
          <cell r="C1275">
            <v>7</v>
          </cell>
          <cell r="D1275" t="str">
            <v xml:space="preserve"> Samsung WW70K5400WW AddWash </v>
          </cell>
          <cell r="E1275">
            <v>499</v>
          </cell>
          <cell r="F1275" t="str">
            <v>Samsung</v>
          </cell>
          <cell r="G1275">
            <v>96</v>
          </cell>
        </row>
        <row r="1276">
          <cell r="A1276">
            <v>1275</v>
          </cell>
          <cell r="B1276">
            <v>9363</v>
          </cell>
          <cell r="C1276">
            <v>7</v>
          </cell>
          <cell r="D1276" t="str">
            <v xml:space="preserve"> Bosch WAY32541FG </v>
          </cell>
          <cell r="E1276">
            <v>799</v>
          </cell>
          <cell r="F1276" t="str">
            <v>Bosch</v>
          </cell>
          <cell r="G1276">
            <v>112</v>
          </cell>
        </row>
        <row r="1277">
          <cell r="A1277">
            <v>1276</v>
          </cell>
          <cell r="B1277">
            <v>11945</v>
          </cell>
          <cell r="C1277">
            <v>7</v>
          </cell>
          <cell r="D1277" t="str">
            <v xml:space="preserve"> LG FH4U2SMD9 </v>
          </cell>
          <cell r="E1277">
            <v>499</v>
          </cell>
          <cell r="F1277" t="str">
            <v>LG</v>
          </cell>
          <cell r="G1277">
            <v>2</v>
          </cell>
        </row>
        <row r="1278">
          <cell r="A1278">
            <v>1277</v>
          </cell>
          <cell r="B1278">
            <v>6031</v>
          </cell>
          <cell r="C1278">
            <v>7</v>
          </cell>
          <cell r="D1278" t="str">
            <v xml:space="preserve"> AEG Special 9 </v>
          </cell>
          <cell r="E1278">
            <v>539</v>
          </cell>
          <cell r="F1278" t="str">
            <v>AEG</v>
          </cell>
          <cell r="G1278">
            <v>249</v>
          </cell>
        </row>
        <row r="1279">
          <cell r="A1279">
            <v>1278</v>
          </cell>
          <cell r="B1279">
            <v>11699</v>
          </cell>
          <cell r="C1279">
            <v>7</v>
          </cell>
          <cell r="D1279" t="str">
            <v xml:space="preserve"> Whirlpool FSCR 80621 </v>
          </cell>
          <cell r="E1279">
            <v>523</v>
          </cell>
          <cell r="F1279" t="str">
            <v>Whirlpool</v>
          </cell>
          <cell r="G1279">
            <v>12</v>
          </cell>
        </row>
        <row r="1280">
          <cell r="A1280">
            <v>1279</v>
          </cell>
          <cell r="B1280">
            <v>8812</v>
          </cell>
          <cell r="C1280">
            <v>7</v>
          </cell>
          <cell r="D1280" t="str">
            <v xml:space="preserve"> Miele WKF 121 WCS W1 PowerWash 2.0 </v>
          </cell>
          <cell r="E1280">
            <v>1198</v>
          </cell>
          <cell r="F1280" t="str">
            <v>Miele</v>
          </cell>
          <cell r="G1280">
            <v>135</v>
          </cell>
        </row>
        <row r="1281">
          <cell r="A1281">
            <v>1280</v>
          </cell>
          <cell r="B1281">
            <v>10020</v>
          </cell>
          <cell r="C1281">
            <v>7</v>
          </cell>
          <cell r="D1281" t="str">
            <v xml:space="preserve"> Miele WKG 120 WCS W1 TwinDos </v>
          </cell>
          <cell r="E1281">
            <v>1099</v>
          </cell>
          <cell r="F1281" t="str">
            <v>Miele</v>
          </cell>
          <cell r="G1281">
            <v>84</v>
          </cell>
        </row>
        <row r="1282">
          <cell r="A1282">
            <v>1281</v>
          </cell>
          <cell r="B1282">
            <v>6240</v>
          </cell>
          <cell r="C1282">
            <v>7</v>
          </cell>
          <cell r="D1282" t="str">
            <v xml:space="preserve"> Samsung WW80J6603EW Eco Bubble </v>
          </cell>
          <cell r="E1282">
            <v>549</v>
          </cell>
          <cell r="F1282" t="str">
            <v>Samsung</v>
          </cell>
          <cell r="G1282">
            <v>240</v>
          </cell>
        </row>
        <row r="1283">
          <cell r="A1283">
            <v>1282</v>
          </cell>
          <cell r="B1283">
            <v>9689</v>
          </cell>
          <cell r="C1283">
            <v>7</v>
          </cell>
          <cell r="D1283" t="str">
            <v xml:space="preserve"> Indesit XWA 71452 W EU </v>
          </cell>
          <cell r="E1283">
            <v>295</v>
          </cell>
          <cell r="F1283" t="str">
            <v>Indesit</v>
          </cell>
          <cell r="G1283">
            <v>98</v>
          </cell>
        </row>
        <row r="1284">
          <cell r="A1284">
            <v>1283</v>
          </cell>
          <cell r="B1284">
            <v>11088</v>
          </cell>
          <cell r="C1284">
            <v>7</v>
          </cell>
          <cell r="D1284" t="str">
            <v xml:space="preserve"> Samsung WW70K4420YW AddWash </v>
          </cell>
          <cell r="E1284">
            <v>449</v>
          </cell>
          <cell r="F1284" t="str">
            <v>Samsung</v>
          </cell>
          <cell r="G1284">
            <v>39</v>
          </cell>
        </row>
        <row r="1285">
          <cell r="A1285">
            <v>1284</v>
          </cell>
          <cell r="B1285">
            <v>10183</v>
          </cell>
          <cell r="C1285">
            <v>7</v>
          </cell>
          <cell r="D1285" t="str">
            <v xml:space="preserve"> Miele WDA 100 </v>
          </cell>
          <cell r="E1285">
            <v>699</v>
          </cell>
          <cell r="F1285" t="str">
            <v>Miele</v>
          </cell>
          <cell r="G1285">
            <v>77</v>
          </cell>
        </row>
        <row r="1286">
          <cell r="A1286">
            <v>1285</v>
          </cell>
          <cell r="B1286">
            <v>9945</v>
          </cell>
          <cell r="C1286">
            <v>7</v>
          </cell>
          <cell r="D1286" t="str">
            <v xml:space="preserve"> Zanussi ZWF71440W NL </v>
          </cell>
          <cell r="E1286">
            <v>318</v>
          </cell>
          <cell r="F1286" t="str">
            <v>Zanussi</v>
          </cell>
          <cell r="G1286">
            <v>88</v>
          </cell>
        </row>
        <row r="1287">
          <cell r="A1287">
            <v>1286</v>
          </cell>
          <cell r="B1287">
            <v>11586</v>
          </cell>
          <cell r="C1287">
            <v>7</v>
          </cell>
          <cell r="D1287" t="str">
            <v xml:space="preserve"> LG FH4B8TDA </v>
          </cell>
          <cell r="E1287">
            <v>399</v>
          </cell>
          <cell r="F1287" t="str">
            <v>LG</v>
          </cell>
          <cell r="G1287">
            <v>17</v>
          </cell>
        </row>
        <row r="1288">
          <cell r="A1288">
            <v>1287</v>
          </cell>
          <cell r="B1288">
            <v>7989</v>
          </cell>
          <cell r="C1288">
            <v>7</v>
          </cell>
          <cell r="D1288" t="str">
            <v xml:space="preserve"> AEG L62670NFL </v>
          </cell>
          <cell r="E1288">
            <v>429</v>
          </cell>
          <cell r="F1288" t="str">
            <v>AEG</v>
          </cell>
          <cell r="G1288">
            <v>168</v>
          </cell>
        </row>
        <row r="1289">
          <cell r="A1289">
            <v>1288</v>
          </cell>
          <cell r="B1289">
            <v>6509</v>
          </cell>
          <cell r="C1289">
            <v>7</v>
          </cell>
          <cell r="D1289" t="str">
            <v xml:space="preserve"> Zanussi ZWF81463W </v>
          </cell>
          <cell r="E1289">
            <v>345</v>
          </cell>
          <cell r="F1289" t="str">
            <v>Zanussi</v>
          </cell>
          <cell r="G1289">
            <v>229</v>
          </cell>
        </row>
        <row r="1290">
          <cell r="A1290">
            <v>1289</v>
          </cell>
          <cell r="B1290">
            <v>8264</v>
          </cell>
          <cell r="C1290">
            <v>7</v>
          </cell>
          <cell r="D1290" t="str">
            <v xml:space="preserve"> Bosch WAT28640NL i-DOS </v>
          </cell>
          <cell r="E1290">
            <v>669</v>
          </cell>
          <cell r="F1290" t="str">
            <v>Bosch</v>
          </cell>
          <cell r="G1290">
            <v>156</v>
          </cell>
        </row>
        <row r="1291">
          <cell r="A1291">
            <v>1290</v>
          </cell>
          <cell r="B1291">
            <v>7135</v>
          </cell>
          <cell r="C1291">
            <v>7</v>
          </cell>
          <cell r="D1291" t="str">
            <v xml:space="preserve"> Zanussi ZWF71443W </v>
          </cell>
          <cell r="E1291">
            <v>339</v>
          </cell>
          <cell r="F1291" t="str">
            <v>Zanussi</v>
          </cell>
          <cell r="G1291">
            <v>204</v>
          </cell>
        </row>
        <row r="1292">
          <cell r="A1292">
            <v>1291</v>
          </cell>
          <cell r="B1292">
            <v>7198</v>
          </cell>
          <cell r="C1292">
            <v>7</v>
          </cell>
          <cell r="D1292" t="str">
            <v xml:space="preserve"> Zanussi ZWF71463W </v>
          </cell>
          <cell r="E1292">
            <v>339</v>
          </cell>
          <cell r="F1292" t="str">
            <v>Zanussi</v>
          </cell>
          <cell r="G1292">
            <v>202</v>
          </cell>
        </row>
        <row r="1293">
          <cell r="A1293">
            <v>1292</v>
          </cell>
          <cell r="B1293">
            <v>6032</v>
          </cell>
          <cell r="C1293">
            <v>7</v>
          </cell>
          <cell r="D1293" t="str">
            <v xml:space="preserve"> Haier HW70-1479S-DF </v>
          </cell>
          <cell r="E1293">
            <v>350</v>
          </cell>
          <cell r="F1293" t="str">
            <v>Haier</v>
          </cell>
          <cell r="G1293">
            <v>249</v>
          </cell>
        </row>
        <row r="1294">
          <cell r="A1294">
            <v>1293</v>
          </cell>
          <cell r="B1294">
            <v>7756</v>
          </cell>
          <cell r="C1294">
            <v>7</v>
          </cell>
          <cell r="D1294" t="str">
            <v xml:space="preserve"> Whirlpool FSCR 70410 </v>
          </cell>
          <cell r="E1294">
            <v>447</v>
          </cell>
          <cell r="F1294" t="str">
            <v>Whirlpool</v>
          </cell>
          <cell r="G1294">
            <v>179</v>
          </cell>
        </row>
        <row r="1295">
          <cell r="A1295">
            <v>1294</v>
          </cell>
          <cell r="B1295">
            <v>7168</v>
          </cell>
          <cell r="C1295">
            <v>7</v>
          </cell>
          <cell r="D1295" t="str">
            <v xml:space="preserve"> Beko WMY 71483 LMB2 </v>
          </cell>
          <cell r="E1295">
            <v>358</v>
          </cell>
          <cell r="F1295" t="str">
            <v>Beko</v>
          </cell>
          <cell r="G1295">
            <v>203</v>
          </cell>
        </row>
        <row r="1296">
          <cell r="A1296">
            <v>1295</v>
          </cell>
          <cell r="B1296">
            <v>9082</v>
          </cell>
          <cell r="C1296">
            <v>7</v>
          </cell>
          <cell r="D1296" t="str">
            <v xml:space="preserve"> Miele WKR 771 W1 TwinDos </v>
          </cell>
          <cell r="E1296">
            <v>1799</v>
          </cell>
          <cell r="F1296" t="str">
            <v>Miele</v>
          </cell>
          <cell r="G1296">
            <v>124</v>
          </cell>
        </row>
        <row r="1297">
          <cell r="A1297">
            <v>1296</v>
          </cell>
          <cell r="B1297">
            <v>10998</v>
          </cell>
          <cell r="C1297">
            <v>7</v>
          </cell>
          <cell r="D1297" t="str">
            <v xml:space="preserve"> Haier HW80-1479-DF </v>
          </cell>
          <cell r="E1297">
            <v>339</v>
          </cell>
          <cell r="F1297" t="str">
            <v>Haier</v>
          </cell>
          <cell r="G1297">
            <v>42</v>
          </cell>
        </row>
        <row r="1298">
          <cell r="A1298">
            <v>1297</v>
          </cell>
          <cell r="B1298">
            <v>6893</v>
          </cell>
          <cell r="C1298">
            <v>7</v>
          </cell>
          <cell r="D1298" t="str">
            <v xml:space="preserve"> Bosch WAB28262NL </v>
          </cell>
          <cell r="E1298">
            <v>397</v>
          </cell>
          <cell r="F1298" t="str">
            <v>Bosch</v>
          </cell>
          <cell r="G1298">
            <v>214</v>
          </cell>
        </row>
        <row r="1299">
          <cell r="A1299">
            <v>1298</v>
          </cell>
          <cell r="B1299">
            <v>8460</v>
          </cell>
          <cell r="C1299">
            <v>7</v>
          </cell>
          <cell r="D1299" t="str">
            <v xml:space="preserve"> Siemens WM16W461NL iQ700 iSensoric </v>
          </cell>
          <cell r="E1299">
            <v>679</v>
          </cell>
          <cell r="F1299" t="str">
            <v>Siemens</v>
          </cell>
          <cell r="G1299">
            <v>149</v>
          </cell>
        </row>
        <row r="1300">
          <cell r="A1300">
            <v>1299</v>
          </cell>
          <cell r="B1300">
            <v>11924</v>
          </cell>
          <cell r="C1300">
            <v>7</v>
          </cell>
          <cell r="D1300" t="str">
            <v xml:space="preserve"> Indesit EWC 81483 W EU </v>
          </cell>
          <cell r="E1300">
            <v>299</v>
          </cell>
          <cell r="F1300" t="str">
            <v>Indesit</v>
          </cell>
          <cell r="G1300">
            <v>3</v>
          </cell>
        </row>
        <row r="1301">
          <cell r="A1301">
            <v>1300</v>
          </cell>
          <cell r="B1301">
            <v>10439</v>
          </cell>
          <cell r="C1301">
            <v>7</v>
          </cell>
          <cell r="D1301" t="str">
            <v xml:space="preserve"> Zanussi ZWF8163NS </v>
          </cell>
          <cell r="E1301">
            <v>429</v>
          </cell>
          <cell r="F1301" t="str">
            <v>Zanussi</v>
          </cell>
          <cell r="G1301">
            <v>66</v>
          </cell>
        </row>
        <row r="1302">
          <cell r="A1302">
            <v>1301</v>
          </cell>
          <cell r="B1302">
            <v>7599</v>
          </cell>
          <cell r="C1302">
            <v>7</v>
          </cell>
          <cell r="D1302" t="str">
            <v xml:space="preserve"> Samsung WF80F5EBP4W Eco Bubble </v>
          </cell>
          <cell r="E1302">
            <v>498</v>
          </cell>
          <cell r="F1302" t="str">
            <v>Samsung</v>
          </cell>
          <cell r="G1302">
            <v>186</v>
          </cell>
        </row>
        <row r="1303">
          <cell r="A1303">
            <v>1302</v>
          </cell>
          <cell r="B1303">
            <v>11456</v>
          </cell>
          <cell r="C1303">
            <v>7</v>
          </cell>
          <cell r="D1303" t="str">
            <v xml:space="preserve"> AEG L7FE86EW </v>
          </cell>
          <cell r="E1303">
            <v>749</v>
          </cell>
          <cell r="F1303" t="str">
            <v>AEG</v>
          </cell>
          <cell r="G1303">
            <v>23</v>
          </cell>
        </row>
        <row r="1304">
          <cell r="A1304">
            <v>1303</v>
          </cell>
          <cell r="B1304">
            <v>10092</v>
          </cell>
          <cell r="C1304">
            <v>7</v>
          </cell>
          <cell r="D1304" t="str">
            <v xml:space="preserve"> Bosch WAW28461NL </v>
          </cell>
          <cell r="E1304">
            <v>599</v>
          </cell>
          <cell r="F1304" t="str">
            <v>Bosch</v>
          </cell>
          <cell r="G1304">
            <v>81</v>
          </cell>
        </row>
        <row r="1305">
          <cell r="A1305">
            <v>1304</v>
          </cell>
          <cell r="B1305">
            <v>10202</v>
          </cell>
          <cell r="C1305">
            <v>7</v>
          </cell>
          <cell r="D1305" t="str">
            <v xml:space="preserve"> Haier HW100-14636-DF </v>
          </cell>
          <cell r="E1305">
            <v>379</v>
          </cell>
          <cell r="F1305" t="str">
            <v>Haier</v>
          </cell>
          <cell r="G1305">
            <v>76</v>
          </cell>
        </row>
        <row r="1306">
          <cell r="A1306">
            <v>1305</v>
          </cell>
          <cell r="B1306">
            <v>10901</v>
          </cell>
          <cell r="C1306">
            <v>7</v>
          </cell>
          <cell r="D1306" t="str">
            <v xml:space="preserve"> Beko WMB51221C </v>
          </cell>
          <cell r="E1306">
            <v>289</v>
          </cell>
          <cell r="F1306" t="str">
            <v>Beko</v>
          </cell>
          <cell r="G1306">
            <v>46</v>
          </cell>
        </row>
        <row r="1307">
          <cell r="A1307">
            <v>1306</v>
          </cell>
          <cell r="B1307">
            <v>6706</v>
          </cell>
          <cell r="C1307">
            <v>7</v>
          </cell>
          <cell r="D1307" t="str">
            <v xml:space="preserve"> Whirlpool Chiara 1400 </v>
          </cell>
          <cell r="E1307">
            <v>329</v>
          </cell>
          <cell r="F1307" t="str">
            <v>Whirlpool</v>
          </cell>
          <cell r="G1307">
            <v>221</v>
          </cell>
        </row>
        <row r="1308">
          <cell r="A1308">
            <v>1307</v>
          </cell>
          <cell r="B1308">
            <v>6630</v>
          </cell>
          <cell r="C1308">
            <v>7</v>
          </cell>
          <cell r="D1308" t="str">
            <v xml:space="preserve"> Samsung WW80K6405SW AddWash </v>
          </cell>
          <cell r="E1308">
            <v>699</v>
          </cell>
          <cell r="F1308" t="str">
            <v>Samsung</v>
          </cell>
          <cell r="G1308">
            <v>224</v>
          </cell>
        </row>
        <row r="1309">
          <cell r="A1309">
            <v>1308</v>
          </cell>
          <cell r="B1309">
            <v>6112</v>
          </cell>
          <cell r="C1309">
            <v>7</v>
          </cell>
          <cell r="D1309" t="str">
            <v xml:space="preserve"> AEG L6FB86IW </v>
          </cell>
          <cell r="E1309">
            <v>526.99</v>
          </cell>
          <cell r="F1309" t="str">
            <v>AEG</v>
          </cell>
          <cell r="G1309">
            <v>246</v>
          </cell>
        </row>
        <row r="1310">
          <cell r="A1310">
            <v>1309</v>
          </cell>
          <cell r="B1310">
            <v>11878</v>
          </cell>
          <cell r="C1310">
            <v>7</v>
          </cell>
          <cell r="D1310" t="str">
            <v xml:space="preserve"> Siemens WM14B2G2NL iQ100 iSensoric </v>
          </cell>
          <cell r="E1310">
            <v>399</v>
          </cell>
          <cell r="F1310" t="str">
            <v>Siemens</v>
          </cell>
          <cell r="G1310">
            <v>5</v>
          </cell>
        </row>
        <row r="1311">
          <cell r="A1311">
            <v>1310</v>
          </cell>
          <cell r="B1311">
            <v>8040</v>
          </cell>
          <cell r="C1311">
            <v>7</v>
          </cell>
          <cell r="D1311" t="str">
            <v xml:space="preserve"> AEG L6FB84GW </v>
          </cell>
          <cell r="E1311">
            <v>556</v>
          </cell>
          <cell r="F1311" t="str">
            <v>AEG</v>
          </cell>
          <cell r="G1311">
            <v>166</v>
          </cell>
        </row>
        <row r="1312">
          <cell r="A1312">
            <v>1311</v>
          </cell>
          <cell r="B1312">
            <v>11674</v>
          </cell>
          <cell r="C1312">
            <v>7</v>
          </cell>
          <cell r="D1312" t="str">
            <v xml:space="preserve"> Bosch WAE28266NL Classixx 6 </v>
          </cell>
          <cell r="E1312">
            <v>399</v>
          </cell>
          <cell r="F1312" t="str">
            <v>Bosch</v>
          </cell>
          <cell r="G1312">
            <v>13</v>
          </cell>
        </row>
        <row r="1313">
          <cell r="A1313">
            <v>1312</v>
          </cell>
          <cell r="B1313">
            <v>8244</v>
          </cell>
          <cell r="C1313">
            <v>7</v>
          </cell>
          <cell r="D1313" t="str">
            <v xml:space="preserve"> Bosch WAW32642NL i-DOS </v>
          </cell>
          <cell r="E1313">
            <v>825</v>
          </cell>
          <cell r="F1313" t="str">
            <v>Bosch</v>
          </cell>
          <cell r="G1313">
            <v>157</v>
          </cell>
        </row>
        <row r="1314">
          <cell r="A1314">
            <v>1313</v>
          </cell>
          <cell r="B1314">
            <v>8599</v>
          </cell>
          <cell r="C1314">
            <v>7</v>
          </cell>
          <cell r="D1314" t="str">
            <v xml:space="preserve"> Siemens WM14T321NL iSensoric </v>
          </cell>
          <cell r="E1314">
            <v>499</v>
          </cell>
          <cell r="F1314" t="str">
            <v>Siemens</v>
          </cell>
          <cell r="G1314">
            <v>143</v>
          </cell>
        </row>
        <row r="1315">
          <cell r="A1315">
            <v>1314</v>
          </cell>
          <cell r="B1315">
            <v>6192</v>
          </cell>
          <cell r="C1315">
            <v>7</v>
          </cell>
          <cell r="D1315" t="str">
            <v xml:space="preserve"> Bosch WAW28542NL </v>
          </cell>
          <cell r="E1315">
            <v>649</v>
          </cell>
          <cell r="F1315" t="str">
            <v>Bosch</v>
          </cell>
          <cell r="G1315">
            <v>242</v>
          </cell>
        </row>
        <row r="1316">
          <cell r="A1316">
            <v>1315</v>
          </cell>
          <cell r="B1316">
            <v>8600</v>
          </cell>
          <cell r="C1316">
            <v>7</v>
          </cell>
          <cell r="D1316" t="str">
            <v xml:space="preserve"> Bosch WAT28644NL i-DOS </v>
          </cell>
          <cell r="E1316">
            <v>699</v>
          </cell>
          <cell r="F1316" t="str">
            <v>Bosch</v>
          </cell>
          <cell r="G1316">
            <v>143</v>
          </cell>
        </row>
        <row r="1317">
          <cell r="A1317">
            <v>1316</v>
          </cell>
          <cell r="B1317">
            <v>11946</v>
          </cell>
          <cell r="C1317">
            <v>7</v>
          </cell>
          <cell r="D1317" t="str">
            <v xml:space="preserve"> AEG L76472FL </v>
          </cell>
          <cell r="E1317">
            <v>479</v>
          </cell>
          <cell r="F1317" t="str">
            <v>AEG</v>
          </cell>
          <cell r="G1317">
            <v>2</v>
          </cell>
        </row>
        <row r="1318">
          <cell r="A1318">
            <v>1317</v>
          </cell>
          <cell r="B1318">
            <v>11980</v>
          </cell>
          <cell r="C1318">
            <v>7</v>
          </cell>
          <cell r="D1318" t="str">
            <v xml:space="preserve"> AEG L7FE84EW </v>
          </cell>
          <cell r="E1318">
            <v>649</v>
          </cell>
          <cell r="F1318" t="str">
            <v>AEG</v>
          </cell>
          <cell r="G1318">
            <v>0</v>
          </cell>
        </row>
        <row r="1319">
          <cell r="A1319">
            <v>1318</v>
          </cell>
          <cell r="B1319">
            <v>6428</v>
          </cell>
          <cell r="C1319">
            <v>7</v>
          </cell>
          <cell r="D1319" t="str">
            <v xml:space="preserve"> Whirlpool TDLR 70230 </v>
          </cell>
          <cell r="E1319">
            <v>599</v>
          </cell>
          <cell r="F1319" t="str">
            <v>Whirlpool</v>
          </cell>
          <cell r="G1319">
            <v>232</v>
          </cell>
        </row>
        <row r="1320">
          <cell r="A1320">
            <v>1319</v>
          </cell>
          <cell r="B1320">
            <v>11356</v>
          </cell>
          <cell r="C1320">
            <v>7</v>
          </cell>
          <cell r="D1320" t="str">
            <v xml:space="preserve"> Siemens WM14T640NL iQ500 iSensoric </v>
          </cell>
          <cell r="E1320">
            <v>664</v>
          </cell>
          <cell r="F1320" t="str">
            <v>Siemens</v>
          </cell>
          <cell r="G1320">
            <v>27</v>
          </cell>
        </row>
        <row r="1321">
          <cell r="A1321">
            <v>1320</v>
          </cell>
          <cell r="B1321">
            <v>8782</v>
          </cell>
          <cell r="C1321">
            <v>7</v>
          </cell>
          <cell r="D1321" t="str">
            <v xml:space="preserve"> Samsung WW90K7605OW AddWash </v>
          </cell>
          <cell r="E1321">
            <v>999</v>
          </cell>
          <cell r="F1321" t="str">
            <v>Samsung</v>
          </cell>
          <cell r="G1321">
            <v>136</v>
          </cell>
        </row>
        <row r="1322">
          <cell r="A1322">
            <v>1321</v>
          </cell>
          <cell r="B1322">
            <v>8783</v>
          </cell>
          <cell r="C1322">
            <v>7</v>
          </cell>
          <cell r="D1322" t="str">
            <v xml:space="preserve"> Miele WDB 030 WCS W1 Classic </v>
          </cell>
          <cell r="E1322">
            <v>899</v>
          </cell>
          <cell r="F1322" t="str">
            <v>Miele</v>
          </cell>
          <cell r="G1322">
            <v>136</v>
          </cell>
        </row>
        <row r="1323">
          <cell r="A1323">
            <v>1322</v>
          </cell>
          <cell r="B1323">
            <v>8937</v>
          </cell>
          <cell r="C1323">
            <v>7</v>
          </cell>
          <cell r="D1323" t="str">
            <v xml:space="preserve"> LG FH48T </v>
          </cell>
          <cell r="E1323">
            <v>519</v>
          </cell>
          <cell r="F1323" t="str">
            <v>LG</v>
          </cell>
          <cell r="G1323">
            <v>130</v>
          </cell>
        </row>
        <row r="1324">
          <cell r="A1324">
            <v>1323</v>
          </cell>
          <cell r="B1324">
            <v>9802</v>
          </cell>
          <cell r="C1324">
            <v>7</v>
          </cell>
          <cell r="D1324" t="str">
            <v xml:space="preserve"> Beko WTE 10735 X COST </v>
          </cell>
          <cell r="E1324">
            <v>529</v>
          </cell>
          <cell r="F1324" t="str">
            <v>Beko</v>
          </cell>
          <cell r="G1324">
            <v>94</v>
          </cell>
        </row>
        <row r="1325">
          <cell r="A1325">
            <v>1324</v>
          </cell>
          <cell r="B1325">
            <v>8784</v>
          </cell>
          <cell r="C1325">
            <v>7</v>
          </cell>
          <cell r="D1325" t="str">
            <v xml:space="preserve"> AEG L8FB84ES </v>
          </cell>
          <cell r="E1325">
            <v>739</v>
          </cell>
          <cell r="F1325" t="str">
            <v>AEG</v>
          </cell>
          <cell r="G1325">
            <v>136</v>
          </cell>
        </row>
        <row r="1326">
          <cell r="A1326">
            <v>1325</v>
          </cell>
          <cell r="B1326">
            <v>11131</v>
          </cell>
          <cell r="C1326">
            <v>7</v>
          </cell>
          <cell r="D1326" t="str">
            <v xml:space="preserve"> Bosch WAE28267NL </v>
          </cell>
          <cell r="E1326">
            <v>418</v>
          </cell>
          <cell r="F1326" t="str">
            <v>Bosch</v>
          </cell>
          <cell r="G1326">
            <v>37</v>
          </cell>
        </row>
        <row r="1327">
          <cell r="A1327">
            <v>1326</v>
          </cell>
          <cell r="B1327">
            <v>7136</v>
          </cell>
          <cell r="C1327">
            <v>7</v>
          </cell>
          <cell r="D1327" t="str">
            <v xml:space="preserve"> Samsung WW80K7605OW AddWash </v>
          </cell>
          <cell r="E1327">
            <v>949</v>
          </cell>
          <cell r="F1327" t="str">
            <v>Samsung</v>
          </cell>
          <cell r="G1327">
            <v>204</v>
          </cell>
        </row>
        <row r="1328">
          <cell r="A1328">
            <v>1327</v>
          </cell>
          <cell r="B1328">
            <v>7348</v>
          </cell>
          <cell r="C1328">
            <v>7</v>
          </cell>
          <cell r="D1328" t="str">
            <v xml:space="preserve"> Indesit BWE 101483X W NL </v>
          </cell>
          <cell r="E1328">
            <v>449</v>
          </cell>
          <cell r="F1328" t="str">
            <v>Indesit</v>
          </cell>
          <cell r="G1328">
            <v>196</v>
          </cell>
        </row>
        <row r="1329">
          <cell r="A1329">
            <v>1328</v>
          </cell>
          <cell r="B1329">
            <v>7788</v>
          </cell>
          <cell r="C1329">
            <v>7</v>
          </cell>
          <cell r="D1329" t="str">
            <v xml:space="preserve"> AEG L8FB86ES </v>
          </cell>
          <cell r="E1329">
            <v>849</v>
          </cell>
          <cell r="F1329" t="str">
            <v>AEG</v>
          </cell>
          <cell r="G1329">
            <v>177</v>
          </cell>
        </row>
        <row r="1330">
          <cell r="A1330">
            <v>1329</v>
          </cell>
          <cell r="B1330">
            <v>9744</v>
          </cell>
          <cell r="C1330">
            <v>7</v>
          </cell>
          <cell r="D1330" t="str">
            <v xml:space="preserve"> AEG L72472NFL </v>
          </cell>
          <cell r="E1330">
            <v>429</v>
          </cell>
          <cell r="F1330" t="str">
            <v>AEG</v>
          </cell>
          <cell r="G1330">
            <v>96</v>
          </cell>
        </row>
        <row r="1331">
          <cell r="A1331">
            <v>1330</v>
          </cell>
          <cell r="B1331">
            <v>11623</v>
          </cell>
          <cell r="C1331">
            <v>7</v>
          </cell>
          <cell r="D1331" t="str">
            <v xml:space="preserve"> AEG L8FE96ES </v>
          </cell>
          <cell r="E1331">
            <v>898</v>
          </cell>
          <cell r="F1331" t="str">
            <v>AEG</v>
          </cell>
          <cell r="G1331">
            <v>15</v>
          </cell>
        </row>
        <row r="1332">
          <cell r="A1332">
            <v>1331</v>
          </cell>
          <cell r="B1332">
            <v>10161</v>
          </cell>
          <cell r="C1332">
            <v>7</v>
          </cell>
          <cell r="D1332" t="str">
            <v xml:space="preserve"> Miele W 667 </v>
          </cell>
          <cell r="E1332">
            <v>1080.4000000000001</v>
          </cell>
          <cell r="F1332" t="str">
            <v>Miele</v>
          </cell>
          <cell r="G1332">
            <v>78</v>
          </cell>
        </row>
        <row r="1333">
          <cell r="A1333">
            <v>1332</v>
          </cell>
          <cell r="B1333">
            <v>10547</v>
          </cell>
          <cell r="C1333">
            <v>7</v>
          </cell>
          <cell r="D1333" t="str">
            <v xml:space="preserve"> Indesit XWE 61452 W EU </v>
          </cell>
          <cell r="E1333">
            <v>299</v>
          </cell>
          <cell r="F1333" t="str">
            <v>Indesit</v>
          </cell>
          <cell r="G1333">
            <v>62</v>
          </cell>
        </row>
        <row r="1334">
          <cell r="A1334">
            <v>1333</v>
          </cell>
          <cell r="B1334">
            <v>9011</v>
          </cell>
          <cell r="C1334">
            <v>7</v>
          </cell>
          <cell r="D1334" t="str">
            <v xml:space="preserve"> Samsung WW10H9600EW Crystal Blue </v>
          </cell>
          <cell r="E1334">
            <v>1249</v>
          </cell>
          <cell r="F1334" t="str">
            <v>Samsung</v>
          </cell>
          <cell r="G1334">
            <v>127</v>
          </cell>
        </row>
        <row r="1335">
          <cell r="A1335">
            <v>1334</v>
          </cell>
          <cell r="B1335">
            <v>11962</v>
          </cell>
          <cell r="C1335">
            <v>7</v>
          </cell>
          <cell r="D1335" t="str">
            <v xml:space="preserve"> Miele WDA 101 WCS </v>
          </cell>
          <cell r="E1335">
            <v>779</v>
          </cell>
          <cell r="F1335" t="str">
            <v>Miele</v>
          </cell>
          <cell r="G1335">
            <v>1</v>
          </cell>
        </row>
        <row r="1336">
          <cell r="A1336">
            <v>1335</v>
          </cell>
          <cell r="B1336">
            <v>8523</v>
          </cell>
          <cell r="C1336">
            <v>7</v>
          </cell>
          <cell r="D1336" t="str">
            <v xml:space="preserve"> Indesit BWE 81683X WSSS NL </v>
          </cell>
          <cell r="E1336">
            <v>399</v>
          </cell>
          <cell r="F1336" t="str">
            <v>Indesit</v>
          </cell>
          <cell r="G1336">
            <v>146</v>
          </cell>
        </row>
        <row r="1337">
          <cell r="A1337">
            <v>1336</v>
          </cell>
          <cell r="B1337">
            <v>8438</v>
          </cell>
          <cell r="C1337">
            <v>7</v>
          </cell>
          <cell r="D1337" t="str">
            <v xml:space="preserve"> Whirlpool AWO 174S3 </v>
          </cell>
          <cell r="E1337">
            <v>449</v>
          </cell>
          <cell r="F1337" t="str">
            <v>Whirlpool</v>
          </cell>
          <cell r="G1337">
            <v>150</v>
          </cell>
        </row>
        <row r="1338">
          <cell r="A1338">
            <v>1337</v>
          </cell>
          <cell r="B1338">
            <v>6213</v>
          </cell>
          <cell r="C1338">
            <v>7</v>
          </cell>
          <cell r="D1338" t="str">
            <v xml:space="preserve"> Miele WMG 120 WCS W1 TwinDos </v>
          </cell>
          <cell r="E1338">
            <v>1299</v>
          </cell>
          <cell r="F1338" t="str">
            <v>Miele</v>
          </cell>
          <cell r="G1338">
            <v>241</v>
          </cell>
        </row>
        <row r="1339">
          <cell r="A1339">
            <v>1338</v>
          </cell>
          <cell r="B1339">
            <v>8265</v>
          </cell>
          <cell r="C1339">
            <v>7</v>
          </cell>
          <cell r="D1339" t="str">
            <v xml:space="preserve"> Beko WTC 8733XB0B </v>
          </cell>
          <cell r="E1339">
            <v>479</v>
          </cell>
          <cell r="F1339" t="str">
            <v>Beko</v>
          </cell>
          <cell r="G1339">
            <v>156</v>
          </cell>
        </row>
        <row r="1340">
          <cell r="A1340">
            <v>1339</v>
          </cell>
          <cell r="B1340">
            <v>7227</v>
          </cell>
          <cell r="C1340">
            <v>7</v>
          </cell>
          <cell r="D1340" t="str">
            <v xml:space="preserve"> AEG L7FE96EW </v>
          </cell>
          <cell r="E1340">
            <v>685</v>
          </cell>
          <cell r="F1340" t="str">
            <v>AEG</v>
          </cell>
          <cell r="G1340">
            <v>201</v>
          </cell>
        </row>
        <row r="1341">
          <cell r="A1341">
            <v>1340</v>
          </cell>
          <cell r="B1341">
            <v>11981</v>
          </cell>
          <cell r="C1341">
            <v>7</v>
          </cell>
          <cell r="D1341" t="str">
            <v xml:space="preserve"> Siemens WM14W7G2NL iSensoric </v>
          </cell>
          <cell r="E1341">
            <v>949</v>
          </cell>
          <cell r="F1341" t="str">
            <v>Siemens</v>
          </cell>
          <cell r="G1341">
            <v>0</v>
          </cell>
        </row>
        <row r="1342">
          <cell r="A1342">
            <v>1341</v>
          </cell>
          <cell r="B1342">
            <v>6193</v>
          </cell>
          <cell r="C1342">
            <v>7</v>
          </cell>
          <cell r="D1342" t="str">
            <v xml:space="preserve"> AEG LVOGUE </v>
          </cell>
          <cell r="E1342">
            <v>528</v>
          </cell>
          <cell r="F1342" t="str">
            <v>AEG</v>
          </cell>
          <cell r="G1342">
            <v>242</v>
          </cell>
        </row>
        <row r="1343">
          <cell r="A1343">
            <v>1342</v>
          </cell>
          <cell r="B1343">
            <v>10093</v>
          </cell>
          <cell r="C1343">
            <v>7</v>
          </cell>
          <cell r="D1343" t="str">
            <v xml:space="preserve"> Zanussi ZWY61205WA </v>
          </cell>
          <cell r="E1343">
            <v>427</v>
          </cell>
          <cell r="F1343" t="str">
            <v>Zanussi</v>
          </cell>
          <cell r="G1343">
            <v>81</v>
          </cell>
        </row>
        <row r="1344">
          <cell r="A1344">
            <v>1343</v>
          </cell>
          <cell r="B1344">
            <v>7725</v>
          </cell>
          <cell r="C1344">
            <v>7</v>
          </cell>
          <cell r="D1344" t="str">
            <v xml:space="preserve"> Samsung WW12K8402OW AddWash </v>
          </cell>
          <cell r="E1344">
            <v>1249</v>
          </cell>
          <cell r="F1344" t="str">
            <v>Samsung</v>
          </cell>
          <cell r="G1344">
            <v>180</v>
          </cell>
        </row>
        <row r="1345">
          <cell r="A1345">
            <v>1344</v>
          </cell>
          <cell r="B1345">
            <v>6403</v>
          </cell>
          <cell r="C1345">
            <v>7</v>
          </cell>
          <cell r="D1345" t="str">
            <v xml:space="preserve"> Miele WDB 020 WCS W1 Classic </v>
          </cell>
          <cell r="E1345">
            <v>899</v>
          </cell>
          <cell r="F1345" t="str">
            <v>Miele</v>
          </cell>
          <cell r="G1345">
            <v>233</v>
          </cell>
        </row>
        <row r="1346">
          <cell r="A1346">
            <v>1345</v>
          </cell>
          <cell r="B1346">
            <v>7137</v>
          </cell>
          <cell r="C1346">
            <v>7</v>
          </cell>
          <cell r="D1346" t="str">
            <v xml:space="preserve"> Miele W 695 F WPM </v>
          </cell>
          <cell r="E1346">
            <v>1285</v>
          </cell>
          <cell r="F1346" t="str">
            <v>Miele</v>
          </cell>
          <cell r="G1346">
            <v>204</v>
          </cell>
        </row>
        <row r="1347">
          <cell r="A1347">
            <v>1346</v>
          </cell>
          <cell r="B1347">
            <v>7990</v>
          </cell>
          <cell r="C1347">
            <v>7</v>
          </cell>
          <cell r="D1347" t="str">
            <v xml:space="preserve"> Indesit XWE 91483X WSSS EU </v>
          </cell>
          <cell r="E1347">
            <v>429</v>
          </cell>
          <cell r="F1347" t="str">
            <v>Indesit</v>
          </cell>
          <cell r="G1347">
            <v>168</v>
          </cell>
        </row>
        <row r="1348">
          <cell r="A1348">
            <v>1347</v>
          </cell>
          <cell r="B1348">
            <v>9919</v>
          </cell>
          <cell r="C1348">
            <v>7</v>
          </cell>
          <cell r="D1348" t="str">
            <v xml:space="preserve"> Bosch WAW32790NL </v>
          </cell>
          <cell r="E1348">
            <v>839</v>
          </cell>
          <cell r="F1348" t="str">
            <v>Bosch</v>
          </cell>
          <cell r="G1348">
            <v>89</v>
          </cell>
        </row>
        <row r="1349">
          <cell r="A1349">
            <v>1348</v>
          </cell>
          <cell r="B1349">
            <v>8368</v>
          </cell>
          <cell r="C1349">
            <v>7</v>
          </cell>
          <cell r="D1349" t="str">
            <v xml:space="preserve"> Bosch WAN28062NL </v>
          </cell>
          <cell r="E1349">
            <v>444</v>
          </cell>
          <cell r="F1349" t="str">
            <v>Bosch</v>
          </cell>
          <cell r="G1349">
            <v>152</v>
          </cell>
        </row>
        <row r="1350">
          <cell r="A1350">
            <v>1349</v>
          </cell>
          <cell r="B1350">
            <v>6033</v>
          </cell>
          <cell r="C1350">
            <v>7</v>
          </cell>
          <cell r="D1350" t="str">
            <v xml:space="preserve"> Zanussi ZWF9147NW </v>
          </cell>
          <cell r="E1350">
            <v>429</v>
          </cell>
          <cell r="F1350" t="str">
            <v>Zanussi</v>
          </cell>
          <cell r="G1350">
            <v>249</v>
          </cell>
        </row>
        <row r="1351">
          <cell r="A1351">
            <v>1350</v>
          </cell>
          <cell r="B1351">
            <v>11089</v>
          </cell>
          <cell r="C1351">
            <v>7</v>
          </cell>
          <cell r="D1351" t="str">
            <v xml:space="preserve"> Miele WMV 960 WPS W1 TwinDos </v>
          </cell>
          <cell r="E1351">
            <v>2149</v>
          </cell>
          <cell r="F1351" t="str">
            <v>Miele</v>
          </cell>
          <cell r="G1351">
            <v>39</v>
          </cell>
        </row>
        <row r="1352">
          <cell r="A1352">
            <v>1351</v>
          </cell>
          <cell r="B1352">
            <v>10731</v>
          </cell>
          <cell r="C1352">
            <v>7</v>
          </cell>
          <cell r="D1352" t="str">
            <v xml:space="preserve"> Hoover HL 14102D3-S </v>
          </cell>
          <cell r="E1352">
            <v>449</v>
          </cell>
          <cell r="F1352" t="str">
            <v>Hoover</v>
          </cell>
          <cell r="G1352">
            <v>54</v>
          </cell>
        </row>
        <row r="1353">
          <cell r="A1353">
            <v>1352</v>
          </cell>
          <cell r="B1353">
            <v>11700</v>
          </cell>
          <cell r="C1353">
            <v>7</v>
          </cell>
          <cell r="D1353" t="str">
            <v xml:space="preserve"> LG F1412KG </v>
          </cell>
          <cell r="E1353">
            <v>1099</v>
          </cell>
          <cell r="F1353" t="str">
            <v>LG</v>
          </cell>
          <cell r="G1353">
            <v>12</v>
          </cell>
        </row>
        <row r="1354">
          <cell r="A1354">
            <v>1353</v>
          </cell>
          <cell r="B1354">
            <v>10346</v>
          </cell>
          <cell r="C1354">
            <v>7</v>
          </cell>
          <cell r="D1354" t="str">
            <v xml:space="preserve"> Bosch WAT28442NL </v>
          </cell>
          <cell r="E1354">
            <v>629</v>
          </cell>
          <cell r="F1354" t="str">
            <v>Bosch</v>
          </cell>
          <cell r="G1354">
            <v>70</v>
          </cell>
        </row>
        <row r="1355">
          <cell r="A1355">
            <v>1354</v>
          </cell>
          <cell r="B1355">
            <v>11312</v>
          </cell>
          <cell r="C1355">
            <v>7</v>
          </cell>
          <cell r="D1355" t="str">
            <v xml:space="preserve"> AEG L72672NFL </v>
          </cell>
          <cell r="E1355">
            <v>469</v>
          </cell>
          <cell r="F1355" t="str">
            <v>AEG</v>
          </cell>
          <cell r="G1355">
            <v>29</v>
          </cell>
        </row>
        <row r="1356">
          <cell r="A1356">
            <v>1355</v>
          </cell>
          <cell r="B1356">
            <v>7396</v>
          </cell>
          <cell r="C1356">
            <v>7</v>
          </cell>
          <cell r="D1356" t="str">
            <v xml:space="preserve"> Whirlpool FSCR 10430 </v>
          </cell>
          <cell r="E1356">
            <v>759</v>
          </cell>
          <cell r="F1356" t="str">
            <v>Whirlpool</v>
          </cell>
          <cell r="G1356">
            <v>194</v>
          </cell>
        </row>
        <row r="1357">
          <cell r="A1357">
            <v>1356</v>
          </cell>
          <cell r="B1357">
            <v>10855</v>
          </cell>
          <cell r="C1357">
            <v>7</v>
          </cell>
          <cell r="D1357" t="str">
            <v xml:space="preserve"> Siemens WMH6Y741NL iSensoric </v>
          </cell>
          <cell r="E1357">
            <v>999</v>
          </cell>
          <cell r="F1357" t="str">
            <v>Siemens</v>
          </cell>
          <cell r="G1357">
            <v>48</v>
          </cell>
        </row>
        <row r="1358">
          <cell r="A1358">
            <v>1357</v>
          </cell>
          <cell r="B1358">
            <v>10001</v>
          </cell>
          <cell r="C1358">
            <v>7</v>
          </cell>
          <cell r="D1358" t="str">
            <v xml:space="preserve"> Siemens WM14T472NL iSensoric </v>
          </cell>
          <cell r="E1358">
            <v>649</v>
          </cell>
          <cell r="F1358" t="str">
            <v>Siemens</v>
          </cell>
          <cell r="G1358">
            <v>85</v>
          </cell>
        </row>
        <row r="1359">
          <cell r="A1359">
            <v>1358</v>
          </cell>
          <cell r="B1359">
            <v>9478</v>
          </cell>
          <cell r="C1359">
            <v>7</v>
          </cell>
          <cell r="D1359" t="str">
            <v xml:space="preserve"> Miele WKH 132 WPS W1 TwinDos </v>
          </cell>
          <cell r="E1359">
            <v>1499</v>
          </cell>
          <cell r="F1359" t="str">
            <v>Miele</v>
          </cell>
          <cell r="G1359">
            <v>107</v>
          </cell>
        </row>
        <row r="1360">
          <cell r="A1360">
            <v>1359</v>
          </cell>
          <cell r="B1360">
            <v>6924</v>
          </cell>
          <cell r="C1360">
            <v>7</v>
          </cell>
          <cell r="D1360" t="str">
            <v xml:space="preserve"> Bosch WAT28361NL </v>
          </cell>
          <cell r="E1360">
            <v>549</v>
          </cell>
          <cell r="F1360" t="str">
            <v>Bosch</v>
          </cell>
          <cell r="G1360">
            <v>213</v>
          </cell>
        </row>
        <row r="1361">
          <cell r="A1361">
            <v>1360</v>
          </cell>
          <cell r="B1361">
            <v>9632</v>
          </cell>
          <cell r="C1361">
            <v>7</v>
          </cell>
          <cell r="D1361" t="str">
            <v xml:space="preserve"> Bauknecht TBKR 65230 </v>
          </cell>
          <cell r="E1361">
            <v>699</v>
          </cell>
          <cell r="F1361" t="str">
            <v>Bauknecht</v>
          </cell>
          <cell r="G1361">
            <v>100</v>
          </cell>
        </row>
        <row r="1362">
          <cell r="A1362">
            <v>1361</v>
          </cell>
          <cell r="B1362">
            <v>10037</v>
          </cell>
          <cell r="C1362">
            <v>7</v>
          </cell>
          <cell r="D1362" t="str">
            <v xml:space="preserve"> Beko WMY 91446 HLB1 </v>
          </cell>
          <cell r="E1362">
            <v>449</v>
          </cell>
          <cell r="F1362" t="str">
            <v>Beko</v>
          </cell>
          <cell r="G1362">
            <v>83</v>
          </cell>
        </row>
        <row r="1363">
          <cell r="A1363">
            <v>1362</v>
          </cell>
          <cell r="B1363">
            <v>7921</v>
          </cell>
          <cell r="C1363">
            <v>7</v>
          </cell>
          <cell r="D1363" t="str">
            <v xml:space="preserve"> Whirlpool AWO/D 7224 </v>
          </cell>
          <cell r="E1363">
            <v>399</v>
          </cell>
          <cell r="F1363" t="str">
            <v>Whirlpool</v>
          </cell>
          <cell r="G1363">
            <v>171</v>
          </cell>
        </row>
        <row r="1364">
          <cell r="A1364">
            <v>1363</v>
          </cell>
          <cell r="B1364">
            <v>9083</v>
          </cell>
          <cell r="C1364">
            <v>7</v>
          </cell>
          <cell r="D1364" t="str">
            <v xml:space="preserve"> Siemens WM16Y541FG iQ800 iSensoric </v>
          </cell>
          <cell r="E1364">
            <v>799</v>
          </cell>
          <cell r="F1364" t="str">
            <v>Siemens</v>
          </cell>
          <cell r="G1364">
            <v>124</v>
          </cell>
        </row>
        <row r="1365">
          <cell r="A1365">
            <v>1364</v>
          </cell>
          <cell r="B1365">
            <v>10569</v>
          </cell>
          <cell r="C1365">
            <v>7</v>
          </cell>
          <cell r="D1365" t="str">
            <v xml:space="preserve"> Siemens WM16W4G2NL iSensoric </v>
          </cell>
          <cell r="E1365">
            <v>779</v>
          </cell>
          <cell r="F1365" t="str">
            <v>Siemens</v>
          </cell>
          <cell r="G1365">
            <v>61</v>
          </cell>
        </row>
        <row r="1366">
          <cell r="A1366">
            <v>1365</v>
          </cell>
          <cell r="B1366">
            <v>10591</v>
          </cell>
          <cell r="C1366">
            <v>7</v>
          </cell>
          <cell r="D1366" t="str">
            <v xml:space="preserve"> Siemens WM14N030NL iQ300 iSensoric </v>
          </cell>
          <cell r="E1366">
            <v>499</v>
          </cell>
          <cell r="F1366" t="str">
            <v>Siemens</v>
          </cell>
          <cell r="G1366">
            <v>60</v>
          </cell>
        </row>
        <row r="1367">
          <cell r="A1367">
            <v>1366</v>
          </cell>
          <cell r="B1367">
            <v>8890</v>
          </cell>
          <cell r="C1367">
            <v>7</v>
          </cell>
          <cell r="D1367" t="str">
            <v xml:space="preserve"> Miele WDD 030 WCS W1 Classic </v>
          </cell>
          <cell r="E1367">
            <v>999</v>
          </cell>
          <cell r="F1367" t="str">
            <v>Miele</v>
          </cell>
          <cell r="G1367">
            <v>132</v>
          </cell>
        </row>
        <row r="1368">
          <cell r="A1368">
            <v>1367</v>
          </cell>
          <cell r="B1368">
            <v>8785</v>
          </cell>
          <cell r="C1368">
            <v>7</v>
          </cell>
          <cell r="D1368" t="str">
            <v xml:space="preserve"> LG FH47T </v>
          </cell>
          <cell r="E1368">
            <v>399</v>
          </cell>
          <cell r="F1368" t="str">
            <v>LG</v>
          </cell>
          <cell r="G1368">
            <v>136</v>
          </cell>
        </row>
        <row r="1369">
          <cell r="A1369">
            <v>1368</v>
          </cell>
          <cell r="B1369">
            <v>9343</v>
          </cell>
          <cell r="C1369">
            <v>7</v>
          </cell>
          <cell r="D1369" t="str">
            <v xml:space="preserve"> Bauknecht WA ECO 7180 </v>
          </cell>
          <cell r="E1369">
            <v>549</v>
          </cell>
          <cell r="F1369" t="str">
            <v>Bauknecht</v>
          </cell>
          <cell r="G1369">
            <v>113</v>
          </cell>
        </row>
        <row r="1370">
          <cell r="A1370">
            <v>1369</v>
          </cell>
          <cell r="B1370">
            <v>10469</v>
          </cell>
          <cell r="C1370">
            <v>7</v>
          </cell>
          <cell r="D1370" t="str">
            <v xml:space="preserve"> AEG L76475NFL </v>
          </cell>
          <cell r="E1370">
            <v>539</v>
          </cell>
          <cell r="F1370" t="str">
            <v>AEG</v>
          </cell>
          <cell r="G1370">
            <v>65</v>
          </cell>
        </row>
        <row r="1371">
          <cell r="A1371">
            <v>1370</v>
          </cell>
          <cell r="B1371">
            <v>7199</v>
          </cell>
          <cell r="C1371">
            <v>7</v>
          </cell>
          <cell r="D1371" t="str">
            <v xml:space="preserve"> AEG L73474NFL </v>
          </cell>
          <cell r="E1371">
            <v>459</v>
          </cell>
          <cell r="F1371" t="str">
            <v>AEG</v>
          </cell>
          <cell r="G1371">
            <v>202</v>
          </cell>
        </row>
        <row r="1372">
          <cell r="A1372">
            <v>1371</v>
          </cell>
          <cell r="B1372">
            <v>9546</v>
          </cell>
          <cell r="C1372">
            <v>7</v>
          </cell>
          <cell r="D1372" t="str">
            <v xml:space="preserve"> Siemens WM14E249NL iSensoric </v>
          </cell>
          <cell r="E1372">
            <v>388</v>
          </cell>
          <cell r="F1372" t="str">
            <v>Siemens</v>
          </cell>
          <cell r="G1372">
            <v>104</v>
          </cell>
        </row>
        <row r="1373">
          <cell r="A1373">
            <v>1372</v>
          </cell>
          <cell r="B1373">
            <v>8625</v>
          </cell>
          <cell r="C1373">
            <v>7</v>
          </cell>
          <cell r="D1373" t="str">
            <v xml:space="preserve"> Miele WMH 122 WPS W1 TwinDos </v>
          </cell>
          <cell r="E1373">
            <v>1499</v>
          </cell>
          <cell r="F1373" t="str">
            <v>Miele</v>
          </cell>
          <cell r="G1373">
            <v>142</v>
          </cell>
        </row>
        <row r="1374">
          <cell r="A1374">
            <v>1373</v>
          </cell>
          <cell r="B1374">
            <v>7851</v>
          </cell>
          <cell r="C1374">
            <v>7</v>
          </cell>
          <cell r="D1374" t="str">
            <v xml:space="preserve"> Whirlpool FSCR 80418 </v>
          </cell>
          <cell r="E1374">
            <v>499</v>
          </cell>
          <cell r="F1374" t="str">
            <v>Whirlpool</v>
          </cell>
          <cell r="G1374">
            <v>174</v>
          </cell>
        </row>
        <row r="1375">
          <cell r="A1375">
            <v>1374</v>
          </cell>
          <cell r="B1375">
            <v>8653</v>
          </cell>
          <cell r="C1375">
            <v>7</v>
          </cell>
          <cell r="D1375" t="str">
            <v xml:space="preserve"> Whirlpool FSCR 70421 </v>
          </cell>
          <cell r="E1375">
            <v>599</v>
          </cell>
          <cell r="F1375" t="str">
            <v>Whirlpool</v>
          </cell>
          <cell r="G1375">
            <v>141</v>
          </cell>
        </row>
        <row r="1376">
          <cell r="A1376">
            <v>1375</v>
          </cell>
          <cell r="B1376">
            <v>7169</v>
          </cell>
          <cell r="C1376">
            <v>7</v>
          </cell>
          <cell r="D1376" t="str">
            <v xml:space="preserve"> Siemens WM14U640NL avantgarde </v>
          </cell>
          <cell r="E1376">
            <v>1299</v>
          </cell>
          <cell r="F1376" t="str">
            <v>Siemens</v>
          </cell>
          <cell r="G1376">
            <v>203</v>
          </cell>
        </row>
        <row r="1377">
          <cell r="A1377">
            <v>1376</v>
          </cell>
          <cell r="B1377">
            <v>9364</v>
          </cell>
          <cell r="C1377">
            <v>7</v>
          </cell>
          <cell r="D1377" t="str">
            <v xml:space="preserve"> Miele WMG 820 WPS W1 TwinDos </v>
          </cell>
          <cell r="E1377">
            <v>1498</v>
          </cell>
          <cell r="F1377" t="str">
            <v>Miele</v>
          </cell>
          <cell r="G1377">
            <v>112</v>
          </cell>
        </row>
        <row r="1378">
          <cell r="A1378">
            <v>1377</v>
          </cell>
          <cell r="B1378">
            <v>6894</v>
          </cell>
          <cell r="C1378">
            <v>7</v>
          </cell>
          <cell r="D1378" t="str">
            <v xml:space="preserve"> AEG L9FE96CS </v>
          </cell>
          <cell r="E1378">
            <v>1099</v>
          </cell>
          <cell r="F1378" t="str">
            <v>AEG</v>
          </cell>
          <cell r="G1378">
            <v>214</v>
          </cell>
        </row>
        <row r="1379">
          <cell r="A1379">
            <v>1378</v>
          </cell>
          <cell r="B1379">
            <v>10771</v>
          </cell>
          <cell r="C1379">
            <v>7</v>
          </cell>
          <cell r="D1379" t="str">
            <v xml:space="preserve"> AEG L7FE06ES </v>
          </cell>
          <cell r="E1379">
            <v>849</v>
          </cell>
          <cell r="F1379" t="str">
            <v>AEG</v>
          </cell>
          <cell r="G1379">
            <v>52</v>
          </cell>
        </row>
        <row r="1380">
          <cell r="A1380">
            <v>1379</v>
          </cell>
          <cell r="B1380">
            <v>10621</v>
          </cell>
          <cell r="C1380">
            <v>7</v>
          </cell>
          <cell r="D1380" t="str">
            <v xml:space="preserve"> AEG L6FB74GW </v>
          </cell>
          <cell r="E1380">
            <v>549</v>
          </cell>
          <cell r="F1380" t="str">
            <v>AEG</v>
          </cell>
          <cell r="G1380">
            <v>59</v>
          </cell>
        </row>
        <row r="1381">
          <cell r="A1381">
            <v>1380</v>
          </cell>
          <cell r="B1381">
            <v>8912</v>
          </cell>
          <cell r="C1381">
            <v>7</v>
          </cell>
          <cell r="D1381" t="str">
            <v xml:space="preserve"> Siemens WM14N272NL iSensoric </v>
          </cell>
          <cell r="E1381">
            <v>539</v>
          </cell>
          <cell r="F1381" t="str">
            <v>Siemens</v>
          </cell>
          <cell r="G1381">
            <v>131</v>
          </cell>
        </row>
        <row r="1382">
          <cell r="A1382">
            <v>1381</v>
          </cell>
          <cell r="B1382">
            <v>9280</v>
          </cell>
          <cell r="C1382">
            <v>7</v>
          </cell>
          <cell r="D1382" t="str">
            <v xml:space="preserve"> AEG L6FB84IW </v>
          </cell>
          <cell r="E1382">
            <v>549</v>
          </cell>
          <cell r="F1382" t="str">
            <v>AEG</v>
          </cell>
          <cell r="G1382">
            <v>116</v>
          </cell>
        </row>
        <row r="1383">
          <cell r="A1383">
            <v>1382</v>
          </cell>
          <cell r="B1383">
            <v>7623</v>
          </cell>
          <cell r="C1383">
            <v>7</v>
          </cell>
          <cell r="D1383" t="str">
            <v xml:space="preserve"> Zanussi ZWF8143NS </v>
          </cell>
          <cell r="E1383">
            <v>399</v>
          </cell>
          <cell r="F1383" t="str">
            <v>Zanussi</v>
          </cell>
          <cell r="G1383">
            <v>185</v>
          </cell>
        </row>
        <row r="1384">
          <cell r="A1384">
            <v>1383</v>
          </cell>
          <cell r="B1384">
            <v>6707</v>
          </cell>
          <cell r="C1384">
            <v>7</v>
          </cell>
          <cell r="D1384" t="str">
            <v xml:space="preserve"> Zanussi ZWF8143BW </v>
          </cell>
          <cell r="E1384">
            <v>349</v>
          </cell>
          <cell r="F1384" t="str">
            <v>Zanussi</v>
          </cell>
          <cell r="G1384">
            <v>221</v>
          </cell>
        </row>
        <row r="1385">
          <cell r="A1385">
            <v>1384</v>
          </cell>
          <cell r="B1385">
            <v>7086</v>
          </cell>
          <cell r="C1385">
            <v>7</v>
          </cell>
          <cell r="D1385" t="str">
            <v xml:space="preserve"> Whirlpool AWG912/PRO </v>
          </cell>
          <cell r="E1385">
            <v>1099</v>
          </cell>
          <cell r="F1385" t="str">
            <v>Whirlpool</v>
          </cell>
          <cell r="G1385">
            <v>206</v>
          </cell>
        </row>
        <row r="1386">
          <cell r="A1386">
            <v>1385</v>
          </cell>
          <cell r="B1386">
            <v>10902</v>
          </cell>
          <cell r="C1386">
            <v>7</v>
          </cell>
          <cell r="D1386" t="str">
            <v xml:space="preserve"> Whirlpool AWG812/PRO </v>
          </cell>
          <cell r="E1386">
            <v>899</v>
          </cell>
          <cell r="F1386" t="str">
            <v>Whirlpool</v>
          </cell>
          <cell r="G1386">
            <v>46</v>
          </cell>
        </row>
        <row r="1387">
          <cell r="A1387">
            <v>1386</v>
          </cell>
          <cell r="B1387">
            <v>7494</v>
          </cell>
          <cell r="C1387">
            <v>7</v>
          </cell>
          <cell r="D1387" t="str">
            <v xml:space="preserve"> Whirlpool AWG 1212/PRO </v>
          </cell>
          <cell r="E1387">
            <v>1499</v>
          </cell>
          <cell r="F1387" t="str">
            <v>Whirlpool</v>
          </cell>
          <cell r="G1387">
            <v>190</v>
          </cell>
        </row>
        <row r="1388">
          <cell r="A1388">
            <v>1387</v>
          </cell>
          <cell r="B1388">
            <v>9586</v>
          </cell>
          <cell r="C1388">
            <v>7</v>
          </cell>
          <cell r="D1388" t="str">
            <v xml:space="preserve"> Siemens WMH6Y841NL iSensoric </v>
          </cell>
          <cell r="E1388">
            <v>1249</v>
          </cell>
          <cell r="F1388" t="str">
            <v>Siemens</v>
          </cell>
          <cell r="G1388">
            <v>102</v>
          </cell>
        </row>
        <row r="1389">
          <cell r="A1389">
            <v>1388</v>
          </cell>
          <cell r="B1389">
            <v>11675</v>
          </cell>
          <cell r="C1389">
            <v>7</v>
          </cell>
          <cell r="D1389" t="str">
            <v xml:space="preserve"> Siemens WM14T2G2NL iSensoric </v>
          </cell>
          <cell r="E1389">
            <v>694</v>
          </cell>
          <cell r="F1389" t="str">
            <v>Siemens</v>
          </cell>
          <cell r="G1389">
            <v>13</v>
          </cell>
        </row>
        <row r="1390">
          <cell r="A1390">
            <v>1389</v>
          </cell>
          <cell r="B1390">
            <v>7522</v>
          </cell>
          <cell r="C1390">
            <v>7</v>
          </cell>
          <cell r="D1390" t="str">
            <v xml:space="preserve"> Miele WKH 272 WPS W1 TwinDos </v>
          </cell>
          <cell r="E1390">
            <v>1799</v>
          </cell>
          <cell r="F1390" t="str">
            <v>Miele</v>
          </cell>
          <cell r="G1390">
            <v>189</v>
          </cell>
        </row>
        <row r="1391">
          <cell r="A1391">
            <v>1390</v>
          </cell>
          <cell r="B1391">
            <v>11925</v>
          </cell>
          <cell r="C1391">
            <v>7</v>
          </cell>
          <cell r="D1391" t="str">
            <v xml:space="preserve"> Miele WDD 020 WCS W1 Classic </v>
          </cell>
          <cell r="E1391">
            <v>999</v>
          </cell>
          <cell r="F1391" t="str">
            <v>Miele</v>
          </cell>
          <cell r="G1391">
            <v>3</v>
          </cell>
        </row>
        <row r="1392">
          <cell r="A1392">
            <v>1391</v>
          </cell>
          <cell r="B1392">
            <v>11898</v>
          </cell>
          <cell r="C1392">
            <v>7</v>
          </cell>
          <cell r="D1392" t="str">
            <v xml:space="preserve"> LG FH4J6TS8 </v>
          </cell>
          <cell r="E1392">
            <v>549</v>
          </cell>
          <cell r="F1392" t="str">
            <v>LG</v>
          </cell>
          <cell r="G1392">
            <v>4</v>
          </cell>
        </row>
        <row r="1393">
          <cell r="A1393">
            <v>1392</v>
          </cell>
          <cell r="B1393">
            <v>9037</v>
          </cell>
          <cell r="C1393">
            <v>7</v>
          </cell>
          <cell r="D1393" t="str">
            <v xml:space="preserve"> LG FH4J5TN8 </v>
          </cell>
          <cell r="E1393">
            <v>399</v>
          </cell>
          <cell r="F1393" t="str">
            <v>LG</v>
          </cell>
          <cell r="G1393">
            <v>126</v>
          </cell>
        </row>
        <row r="1394">
          <cell r="A1394">
            <v>1393</v>
          </cell>
          <cell r="B1394">
            <v>8213</v>
          </cell>
          <cell r="C1394">
            <v>7</v>
          </cell>
          <cell r="D1394" t="str">
            <v xml:space="preserve"> Indesit XWE 81484X WSSS EU </v>
          </cell>
          <cell r="E1394">
            <v>379</v>
          </cell>
          <cell r="F1394" t="str">
            <v>Indesit</v>
          </cell>
          <cell r="G1394">
            <v>158</v>
          </cell>
        </row>
        <row r="1395">
          <cell r="A1395">
            <v>1394</v>
          </cell>
          <cell r="B1395">
            <v>8400</v>
          </cell>
          <cell r="C1395">
            <v>7</v>
          </cell>
          <cell r="D1395" t="str">
            <v xml:space="preserve"> Bosch WAN281G1FG </v>
          </cell>
          <cell r="E1395">
            <v>449</v>
          </cell>
          <cell r="F1395" t="str">
            <v>Bosch</v>
          </cell>
          <cell r="G1395">
            <v>151</v>
          </cell>
        </row>
        <row r="1396">
          <cell r="A1396">
            <v>1395</v>
          </cell>
          <cell r="B1396">
            <v>10066</v>
          </cell>
          <cell r="C1396">
            <v>7</v>
          </cell>
          <cell r="D1396" t="str">
            <v xml:space="preserve"> Beko WMY111444LB1 </v>
          </cell>
          <cell r="E1396">
            <v>639</v>
          </cell>
          <cell r="F1396" t="str">
            <v>Beko</v>
          </cell>
          <cell r="G1396">
            <v>82</v>
          </cell>
        </row>
        <row r="1397">
          <cell r="A1397">
            <v>1396</v>
          </cell>
          <cell r="B1397">
            <v>7279</v>
          </cell>
          <cell r="C1397">
            <v>7</v>
          </cell>
          <cell r="D1397" t="str">
            <v xml:space="preserve"> Bauknecht WA ECO 9281 </v>
          </cell>
          <cell r="E1397">
            <v>749</v>
          </cell>
          <cell r="F1397" t="str">
            <v>Bauknecht</v>
          </cell>
          <cell r="G1397">
            <v>199</v>
          </cell>
        </row>
        <row r="1398">
          <cell r="A1398">
            <v>1397</v>
          </cell>
          <cell r="B1398">
            <v>6214</v>
          </cell>
          <cell r="C1398">
            <v>7</v>
          </cell>
          <cell r="D1398" t="str">
            <v xml:space="preserve"> Bauknecht WA ECO 9181 </v>
          </cell>
          <cell r="E1398">
            <v>599</v>
          </cell>
          <cell r="F1398" t="str">
            <v>Bauknecht</v>
          </cell>
          <cell r="G1398">
            <v>241</v>
          </cell>
        </row>
        <row r="1399">
          <cell r="A1399">
            <v>1398</v>
          </cell>
          <cell r="B1399">
            <v>7825</v>
          </cell>
          <cell r="C1399">
            <v>7</v>
          </cell>
          <cell r="D1399" t="str">
            <v xml:space="preserve"> Bauknecht WA ECO 8280 </v>
          </cell>
          <cell r="E1399">
            <v>649</v>
          </cell>
          <cell r="F1399" t="str">
            <v>Bauknecht</v>
          </cell>
          <cell r="G1399">
            <v>175</v>
          </cell>
        </row>
        <row r="1400">
          <cell r="A1400">
            <v>1399</v>
          </cell>
          <cell r="B1400">
            <v>9587</v>
          </cell>
          <cell r="C1400">
            <v>7</v>
          </cell>
          <cell r="D1400" t="str">
            <v xml:space="preserve"> AEG L87404FL </v>
          </cell>
          <cell r="E1400">
            <v>649</v>
          </cell>
          <cell r="F1400" t="str">
            <v>AEG</v>
          </cell>
          <cell r="G1400">
            <v>102</v>
          </cell>
        </row>
        <row r="1401">
          <cell r="A1401">
            <v>1400</v>
          </cell>
          <cell r="B1401">
            <v>7852</v>
          </cell>
          <cell r="C1401">
            <v>7</v>
          </cell>
          <cell r="D1401" t="str">
            <v xml:space="preserve"> AEG L6FBXLWASH </v>
          </cell>
          <cell r="E1401">
            <v>649</v>
          </cell>
          <cell r="F1401" t="str">
            <v>AEG</v>
          </cell>
          <cell r="G1401">
            <v>174</v>
          </cell>
        </row>
        <row r="1402">
          <cell r="A1402">
            <v>1401</v>
          </cell>
          <cell r="B1402">
            <v>8601</v>
          </cell>
          <cell r="C1402">
            <v>8</v>
          </cell>
          <cell r="D1402" t="str">
            <v xml:space="preserve"> Samsung RB29FERNCSA </v>
          </cell>
          <cell r="E1402">
            <v>399</v>
          </cell>
          <cell r="F1402" t="str">
            <v>Samsung</v>
          </cell>
          <cell r="G1402">
            <v>143</v>
          </cell>
        </row>
        <row r="1403">
          <cell r="A1403">
            <v>1402</v>
          </cell>
          <cell r="B1403">
            <v>10264</v>
          </cell>
          <cell r="C1403">
            <v>8</v>
          </cell>
          <cell r="D1403" t="str">
            <v xml:space="preserve"> Inventum CKK500 </v>
          </cell>
          <cell r="E1403">
            <v>139</v>
          </cell>
          <cell r="F1403" t="str">
            <v>Inventum</v>
          </cell>
          <cell r="G1403">
            <v>73</v>
          </cell>
        </row>
        <row r="1404">
          <cell r="A1404">
            <v>1403</v>
          </cell>
          <cell r="B1404">
            <v>9434</v>
          </cell>
          <cell r="C1404">
            <v>8</v>
          </cell>
          <cell r="D1404" t="str">
            <v xml:space="preserve"> Inventum CKV500 </v>
          </cell>
          <cell r="E1404">
            <v>149</v>
          </cell>
          <cell r="F1404" t="str">
            <v>Inventum</v>
          </cell>
          <cell r="G1404">
            <v>109</v>
          </cell>
        </row>
        <row r="1405">
          <cell r="A1405">
            <v>1404</v>
          </cell>
          <cell r="B1405">
            <v>11855</v>
          </cell>
          <cell r="C1405">
            <v>8</v>
          </cell>
          <cell r="D1405" t="str">
            <v xml:space="preserve"> LG GBP20PZCFS </v>
          </cell>
          <cell r="E1405">
            <v>549</v>
          </cell>
          <cell r="F1405" t="str">
            <v>LG</v>
          </cell>
          <cell r="G1405">
            <v>6</v>
          </cell>
        </row>
        <row r="1406">
          <cell r="A1406">
            <v>1405</v>
          </cell>
          <cell r="B1406">
            <v>9415</v>
          </cell>
          <cell r="C1406">
            <v>8</v>
          </cell>
          <cell r="D1406" t="str">
            <v xml:space="preserve"> Exquisit KGC230/60-5A+ </v>
          </cell>
          <cell r="E1406">
            <v>249</v>
          </cell>
          <cell r="F1406" t="str">
            <v>Exquisit</v>
          </cell>
          <cell r="G1406">
            <v>110</v>
          </cell>
        </row>
        <row r="1407">
          <cell r="A1407">
            <v>1406</v>
          </cell>
          <cell r="B1407">
            <v>8321</v>
          </cell>
          <cell r="C1407">
            <v>8</v>
          </cell>
          <cell r="D1407" t="str">
            <v xml:space="preserve"> Bosch KGN33NL20 </v>
          </cell>
          <cell r="E1407">
            <v>379</v>
          </cell>
          <cell r="F1407" t="str">
            <v>Bosch</v>
          </cell>
          <cell r="G1407">
            <v>154</v>
          </cell>
        </row>
        <row r="1408">
          <cell r="A1408">
            <v>1407</v>
          </cell>
          <cell r="B1408">
            <v>11498</v>
          </cell>
          <cell r="C1408">
            <v>8</v>
          </cell>
          <cell r="D1408" t="str">
            <v xml:space="preserve"> Samsung RB37J5018SA </v>
          </cell>
          <cell r="E1408">
            <v>679</v>
          </cell>
          <cell r="F1408" t="str">
            <v>Samsung</v>
          </cell>
          <cell r="G1408">
            <v>21</v>
          </cell>
        </row>
        <row r="1409">
          <cell r="A1409">
            <v>1408</v>
          </cell>
          <cell r="B1409">
            <v>10732</v>
          </cell>
          <cell r="C1409">
            <v>8</v>
          </cell>
          <cell r="D1409" t="str">
            <v xml:space="preserve"> Zanussi ZRG16605WA </v>
          </cell>
          <cell r="E1409">
            <v>199</v>
          </cell>
          <cell r="F1409" t="str">
            <v>Zanussi</v>
          </cell>
          <cell r="G1409">
            <v>54</v>
          </cell>
        </row>
        <row r="1410">
          <cell r="A1410">
            <v>1409</v>
          </cell>
          <cell r="B1410">
            <v>10367</v>
          </cell>
          <cell r="C1410">
            <v>8</v>
          </cell>
          <cell r="D1410" t="str">
            <v xml:space="preserve"> Zanussi ZRB23100WA </v>
          </cell>
          <cell r="E1410">
            <v>289</v>
          </cell>
          <cell r="F1410" t="str">
            <v>Zanussi</v>
          </cell>
          <cell r="G1410">
            <v>69</v>
          </cell>
        </row>
        <row r="1411">
          <cell r="A1411">
            <v>1410</v>
          </cell>
          <cell r="B1411">
            <v>8369</v>
          </cell>
          <cell r="C1411">
            <v>8</v>
          </cell>
          <cell r="D1411" t="str">
            <v xml:space="preserve"> Exquisit KS17-4RVA++ </v>
          </cell>
          <cell r="E1411">
            <v>209</v>
          </cell>
          <cell r="F1411" t="str">
            <v>Exquisit</v>
          </cell>
          <cell r="G1411">
            <v>152</v>
          </cell>
        </row>
        <row r="1412">
          <cell r="A1412">
            <v>1411</v>
          </cell>
          <cell r="B1412">
            <v>9525</v>
          </cell>
          <cell r="C1412">
            <v>8</v>
          </cell>
          <cell r="D1412" t="str">
            <v xml:space="preserve"> Samsung RB29HSR2DSA </v>
          </cell>
          <cell r="E1412">
            <v>379</v>
          </cell>
          <cell r="F1412" t="str">
            <v>Samsung</v>
          </cell>
          <cell r="G1412">
            <v>105</v>
          </cell>
        </row>
        <row r="1413">
          <cell r="A1413">
            <v>1412</v>
          </cell>
          <cell r="B1413">
            <v>7138</v>
          </cell>
          <cell r="C1413">
            <v>8</v>
          </cell>
          <cell r="D1413" t="str">
            <v xml:space="preserve"> Zanussi ZBB28430SL </v>
          </cell>
          <cell r="E1413">
            <v>399</v>
          </cell>
          <cell r="F1413" t="str">
            <v>Zanussi</v>
          </cell>
          <cell r="G1413">
            <v>204</v>
          </cell>
        </row>
        <row r="1414">
          <cell r="A1414">
            <v>1413</v>
          </cell>
          <cell r="B1414">
            <v>11313</v>
          </cell>
          <cell r="C1414">
            <v>8</v>
          </cell>
          <cell r="D1414" t="str">
            <v xml:space="preserve"> Zanussi ZRG15805WA </v>
          </cell>
          <cell r="E1414">
            <v>189</v>
          </cell>
          <cell r="F1414" t="str">
            <v>Zanussi</v>
          </cell>
          <cell r="G1414">
            <v>29</v>
          </cell>
        </row>
        <row r="1415">
          <cell r="A1415">
            <v>1414</v>
          </cell>
          <cell r="B1415">
            <v>8478</v>
          </cell>
          <cell r="C1415">
            <v>8</v>
          </cell>
          <cell r="D1415" t="str">
            <v xml:space="preserve"> LG GSL360ICEV </v>
          </cell>
          <cell r="E1415">
            <v>799</v>
          </cell>
          <cell r="F1415" t="str">
            <v>LG</v>
          </cell>
          <cell r="G1415">
            <v>148</v>
          </cell>
        </row>
        <row r="1416">
          <cell r="A1416">
            <v>1415</v>
          </cell>
          <cell r="B1416">
            <v>11061</v>
          </cell>
          <cell r="C1416">
            <v>8</v>
          </cell>
          <cell r="D1416" t="str">
            <v xml:space="preserve"> Exquisit KS17-5RVA+ </v>
          </cell>
          <cell r="E1416">
            <v>149.99</v>
          </cell>
          <cell r="F1416" t="str">
            <v>Exquisit</v>
          </cell>
          <cell r="G1416">
            <v>40</v>
          </cell>
        </row>
        <row r="1417">
          <cell r="A1417">
            <v>1416</v>
          </cell>
          <cell r="B1417">
            <v>10999</v>
          </cell>
          <cell r="C1417">
            <v>8</v>
          </cell>
          <cell r="D1417" t="str">
            <v xml:space="preserve"> Exquisit KS85-9RVA+ </v>
          </cell>
          <cell r="E1417">
            <v>139</v>
          </cell>
          <cell r="F1417" t="str">
            <v>Exquisit</v>
          </cell>
          <cell r="G1417">
            <v>42</v>
          </cell>
        </row>
        <row r="1418">
          <cell r="A1418">
            <v>1417</v>
          </cell>
          <cell r="B1418">
            <v>10790</v>
          </cell>
          <cell r="C1418">
            <v>8</v>
          </cell>
          <cell r="D1418" t="str">
            <v xml:space="preserve"> Zanussi ZBA15021SV </v>
          </cell>
          <cell r="E1418">
            <v>248</v>
          </cell>
          <cell r="F1418" t="str">
            <v>Zanussi</v>
          </cell>
          <cell r="G1418">
            <v>51</v>
          </cell>
        </row>
        <row r="1419">
          <cell r="A1419">
            <v>1418</v>
          </cell>
          <cell r="B1419">
            <v>6743</v>
          </cell>
          <cell r="C1419">
            <v>8</v>
          </cell>
          <cell r="D1419" t="str">
            <v xml:space="preserve"> Exquisit SBS550-4A+ INOX </v>
          </cell>
          <cell r="E1419">
            <v>599</v>
          </cell>
          <cell r="F1419" t="str">
            <v>Exquisit</v>
          </cell>
          <cell r="G1419">
            <v>220</v>
          </cell>
        </row>
        <row r="1420">
          <cell r="A1420">
            <v>1419</v>
          </cell>
          <cell r="B1420">
            <v>8786</v>
          </cell>
          <cell r="C1420">
            <v>8</v>
          </cell>
          <cell r="D1420" t="str">
            <v xml:space="preserve"> Indesit LR8 S1 W </v>
          </cell>
          <cell r="E1420">
            <v>333</v>
          </cell>
          <cell r="F1420" t="str">
            <v>Indesit</v>
          </cell>
          <cell r="G1420">
            <v>136</v>
          </cell>
        </row>
        <row r="1421">
          <cell r="A1421">
            <v>1420</v>
          </cell>
          <cell r="B1421">
            <v>6548</v>
          </cell>
          <cell r="C1421">
            <v>8</v>
          </cell>
          <cell r="D1421" t="str">
            <v xml:space="preserve"> Zanussi ZRT23100WA </v>
          </cell>
          <cell r="E1421">
            <v>249</v>
          </cell>
          <cell r="F1421" t="str">
            <v>Zanussi</v>
          </cell>
          <cell r="G1421">
            <v>227</v>
          </cell>
        </row>
        <row r="1422">
          <cell r="A1422">
            <v>1421</v>
          </cell>
          <cell r="B1422">
            <v>9850</v>
          </cell>
          <cell r="C1422">
            <v>8</v>
          </cell>
          <cell r="D1422" t="str">
            <v xml:space="preserve"> Inventum KK501 </v>
          </cell>
          <cell r="E1422">
            <v>168</v>
          </cell>
          <cell r="F1422" t="str">
            <v>Inventum</v>
          </cell>
          <cell r="G1422">
            <v>92</v>
          </cell>
        </row>
        <row r="1423">
          <cell r="A1423">
            <v>1422</v>
          </cell>
          <cell r="B1423">
            <v>7331</v>
          </cell>
          <cell r="C1423">
            <v>8</v>
          </cell>
          <cell r="D1423" t="str">
            <v xml:space="preserve"> Haier HBM-576S </v>
          </cell>
          <cell r="E1423">
            <v>299</v>
          </cell>
          <cell r="F1423" t="str">
            <v>Haier</v>
          </cell>
          <cell r="G1423">
            <v>197</v>
          </cell>
        </row>
        <row r="1424">
          <cell r="A1424">
            <v>1423</v>
          </cell>
          <cell r="B1424">
            <v>10470</v>
          </cell>
          <cell r="C1424">
            <v>8</v>
          </cell>
          <cell r="D1424" t="str">
            <v xml:space="preserve"> Whirlpool ARC 104 A+ </v>
          </cell>
          <cell r="E1424">
            <v>198</v>
          </cell>
          <cell r="F1424" t="str">
            <v>Whirlpool</v>
          </cell>
          <cell r="G1424">
            <v>65</v>
          </cell>
        </row>
        <row r="1425">
          <cell r="A1425">
            <v>1424</v>
          </cell>
          <cell r="B1425">
            <v>10347</v>
          </cell>
          <cell r="C1425">
            <v>8</v>
          </cell>
          <cell r="D1425" t="str">
            <v xml:space="preserve"> Indesit NCAA 55 </v>
          </cell>
          <cell r="E1425">
            <v>279</v>
          </cell>
          <cell r="F1425" t="str">
            <v>Indesit</v>
          </cell>
          <cell r="G1425">
            <v>70</v>
          </cell>
        </row>
        <row r="1426">
          <cell r="A1426">
            <v>1425</v>
          </cell>
          <cell r="B1426">
            <v>9281</v>
          </cell>
          <cell r="C1426">
            <v>8</v>
          </cell>
          <cell r="D1426" t="str">
            <v xml:space="preserve"> Exquisit KGC320/90-5A++INOX </v>
          </cell>
          <cell r="E1426">
            <v>343</v>
          </cell>
          <cell r="F1426" t="str">
            <v>Exquisit</v>
          </cell>
          <cell r="G1426">
            <v>116</v>
          </cell>
        </row>
        <row r="1427">
          <cell r="A1427">
            <v>1426</v>
          </cell>
          <cell r="B1427">
            <v>11000</v>
          </cell>
          <cell r="C1427">
            <v>8</v>
          </cell>
          <cell r="D1427" t="str">
            <v xml:space="preserve"> Samsung RS53K4400SA/EF </v>
          </cell>
          <cell r="E1427">
            <v>888</v>
          </cell>
          <cell r="F1427" t="str">
            <v>Samsung</v>
          </cell>
          <cell r="G1427">
            <v>42</v>
          </cell>
        </row>
        <row r="1428">
          <cell r="A1428">
            <v>1427</v>
          </cell>
          <cell r="B1428">
            <v>9164</v>
          </cell>
          <cell r="C1428">
            <v>8</v>
          </cell>
          <cell r="D1428" t="str">
            <v xml:space="preserve"> Inventum KV501 </v>
          </cell>
          <cell r="E1428">
            <v>184</v>
          </cell>
          <cell r="F1428" t="str">
            <v>Inventum</v>
          </cell>
          <cell r="G1428">
            <v>120</v>
          </cell>
        </row>
        <row r="1429">
          <cell r="A1429">
            <v>1428</v>
          </cell>
          <cell r="B1429">
            <v>9302</v>
          </cell>
          <cell r="C1429">
            <v>8</v>
          </cell>
          <cell r="D1429" t="str">
            <v xml:space="preserve"> Exquisit KGC270/45-5A+ </v>
          </cell>
          <cell r="E1429">
            <v>245</v>
          </cell>
          <cell r="F1429" t="str">
            <v>Exquisit</v>
          </cell>
          <cell r="G1429">
            <v>115</v>
          </cell>
        </row>
        <row r="1430">
          <cell r="A1430">
            <v>1429</v>
          </cell>
          <cell r="B1430">
            <v>11521</v>
          </cell>
          <cell r="C1430">
            <v>8</v>
          </cell>
          <cell r="D1430" t="str">
            <v xml:space="preserve"> Exquisit KS15-5A+ </v>
          </cell>
          <cell r="E1430">
            <v>159</v>
          </cell>
          <cell r="F1430" t="str">
            <v>Exquisit</v>
          </cell>
          <cell r="G1430">
            <v>20</v>
          </cell>
        </row>
        <row r="1431">
          <cell r="A1431">
            <v>1430</v>
          </cell>
          <cell r="B1431">
            <v>9562</v>
          </cell>
          <cell r="C1431">
            <v>8</v>
          </cell>
          <cell r="D1431" t="str">
            <v xml:space="preserve"> Exquisit KGC250/70-1A+++ </v>
          </cell>
          <cell r="E1431">
            <v>379</v>
          </cell>
          <cell r="F1431" t="str">
            <v>Exquisit</v>
          </cell>
          <cell r="G1431">
            <v>103</v>
          </cell>
        </row>
        <row r="1432">
          <cell r="A1432">
            <v>1431</v>
          </cell>
          <cell r="B1432">
            <v>11422</v>
          </cell>
          <cell r="C1432">
            <v>8</v>
          </cell>
          <cell r="D1432" t="str">
            <v xml:space="preserve"> Samsung RS7568BHCSP </v>
          </cell>
          <cell r="E1432">
            <v>1099</v>
          </cell>
          <cell r="F1432" t="str">
            <v>Samsung</v>
          </cell>
          <cell r="G1432">
            <v>24</v>
          </cell>
        </row>
        <row r="1433">
          <cell r="A1433">
            <v>1432</v>
          </cell>
          <cell r="B1433">
            <v>10698</v>
          </cell>
          <cell r="C1433">
            <v>8</v>
          </cell>
          <cell r="D1433" t="str">
            <v xml:space="preserve"> Samsung RB29HSR2DWW </v>
          </cell>
          <cell r="E1433">
            <v>379</v>
          </cell>
          <cell r="F1433" t="str">
            <v>Samsung</v>
          </cell>
          <cell r="G1433">
            <v>55</v>
          </cell>
        </row>
        <row r="1434">
          <cell r="A1434">
            <v>1433</v>
          </cell>
          <cell r="B1434">
            <v>11499</v>
          </cell>
          <cell r="C1434">
            <v>8</v>
          </cell>
          <cell r="D1434" t="str">
            <v xml:space="preserve"> Whirlpool ARC 2353 AL </v>
          </cell>
          <cell r="E1434">
            <v>266</v>
          </cell>
          <cell r="F1434" t="str">
            <v>Whirlpool</v>
          </cell>
          <cell r="G1434">
            <v>21</v>
          </cell>
        </row>
        <row r="1435">
          <cell r="A1435">
            <v>1434</v>
          </cell>
          <cell r="B1435">
            <v>10402</v>
          </cell>
          <cell r="C1435">
            <v>8</v>
          </cell>
          <cell r="D1435" t="str">
            <v xml:space="preserve"> Beko CSA 22020 </v>
          </cell>
          <cell r="E1435">
            <v>279</v>
          </cell>
          <cell r="F1435" t="str">
            <v>Beko</v>
          </cell>
          <cell r="G1435">
            <v>68</v>
          </cell>
        </row>
        <row r="1436">
          <cell r="A1436">
            <v>1435</v>
          </cell>
          <cell r="B1436">
            <v>8439</v>
          </cell>
          <cell r="C1436">
            <v>8</v>
          </cell>
          <cell r="D1436" t="str">
            <v xml:space="preserve"> Bosch KSV36VW30 </v>
          </cell>
          <cell r="E1436">
            <v>499</v>
          </cell>
          <cell r="F1436" t="str">
            <v>Bosch</v>
          </cell>
          <cell r="G1436">
            <v>150</v>
          </cell>
        </row>
        <row r="1437">
          <cell r="A1437">
            <v>1436</v>
          </cell>
          <cell r="B1437">
            <v>9660</v>
          </cell>
          <cell r="C1437">
            <v>8</v>
          </cell>
          <cell r="D1437" t="str">
            <v xml:space="preserve"> Zanussi ZRG16602WA </v>
          </cell>
          <cell r="E1437">
            <v>257</v>
          </cell>
          <cell r="F1437" t="str">
            <v>Zanussi</v>
          </cell>
          <cell r="G1437">
            <v>99</v>
          </cell>
        </row>
        <row r="1438">
          <cell r="A1438">
            <v>1437</v>
          </cell>
          <cell r="B1438">
            <v>8322</v>
          </cell>
          <cell r="C1438">
            <v>8</v>
          </cell>
          <cell r="D1438" t="str">
            <v xml:space="preserve"> Samsung RS57K4000SA/EF </v>
          </cell>
          <cell r="E1438">
            <v>899</v>
          </cell>
          <cell r="F1438" t="str">
            <v>Samsung</v>
          </cell>
          <cell r="G1438">
            <v>154</v>
          </cell>
        </row>
        <row r="1439">
          <cell r="A1439">
            <v>1438</v>
          </cell>
          <cell r="B1439">
            <v>11624</v>
          </cell>
          <cell r="C1439">
            <v>8</v>
          </cell>
          <cell r="D1439" t="str">
            <v xml:space="preserve"> Exquisit KS117-4A++ </v>
          </cell>
          <cell r="E1439">
            <v>149</v>
          </cell>
          <cell r="F1439" t="str">
            <v>Exquisit</v>
          </cell>
          <cell r="G1439">
            <v>15</v>
          </cell>
        </row>
        <row r="1440">
          <cell r="A1440">
            <v>1439</v>
          </cell>
          <cell r="B1440">
            <v>9193</v>
          </cell>
          <cell r="C1440">
            <v>8</v>
          </cell>
          <cell r="D1440" t="str">
            <v xml:space="preserve"> AEG S71500TSW2 </v>
          </cell>
          <cell r="E1440">
            <v>279</v>
          </cell>
          <cell r="F1440" t="str">
            <v>AEG</v>
          </cell>
          <cell r="G1440">
            <v>119</v>
          </cell>
        </row>
        <row r="1441">
          <cell r="A1441">
            <v>1440</v>
          </cell>
          <cell r="B1441">
            <v>7349</v>
          </cell>
          <cell r="C1441">
            <v>8</v>
          </cell>
          <cell r="D1441" t="str">
            <v xml:space="preserve"> Zanussi ZBA19020SV </v>
          </cell>
          <cell r="E1441">
            <v>333</v>
          </cell>
          <cell r="F1441" t="str">
            <v>Zanussi</v>
          </cell>
          <cell r="G1441">
            <v>196</v>
          </cell>
        </row>
        <row r="1442">
          <cell r="A1442">
            <v>1441</v>
          </cell>
          <cell r="B1442">
            <v>8865</v>
          </cell>
          <cell r="C1442">
            <v>8</v>
          </cell>
          <cell r="D1442" t="str">
            <v xml:space="preserve"> Haier HTTF-506S </v>
          </cell>
          <cell r="E1442">
            <v>159</v>
          </cell>
          <cell r="F1442" t="str">
            <v>Haier</v>
          </cell>
          <cell r="G1442">
            <v>133</v>
          </cell>
        </row>
        <row r="1443">
          <cell r="A1443">
            <v>1442</v>
          </cell>
          <cell r="B1443">
            <v>9344</v>
          </cell>
          <cell r="C1443">
            <v>8</v>
          </cell>
          <cell r="D1443" t="str">
            <v xml:space="preserve"> Bosch KIR24V21FF </v>
          </cell>
          <cell r="E1443">
            <v>389</v>
          </cell>
          <cell r="F1443" t="str">
            <v>Bosch</v>
          </cell>
          <cell r="G1443">
            <v>113</v>
          </cell>
        </row>
        <row r="1444">
          <cell r="A1444">
            <v>1443</v>
          </cell>
          <cell r="B1444">
            <v>10184</v>
          </cell>
          <cell r="C1444">
            <v>8</v>
          </cell>
          <cell r="D1444" t="str">
            <v xml:space="preserve"> Liebherr CU 2311-20 </v>
          </cell>
          <cell r="E1444">
            <v>449</v>
          </cell>
          <cell r="F1444" t="str">
            <v>Liebherr</v>
          </cell>
          <cell r="G1444">
            <v>77</v>
          </cell>
        </row>
        <row r="1445">
          <cell r="A1445">
            <v>1444</v>
          </cell>
          <cell r="B1445">
            <v>9038</v>
          </cell>
          <cell r="C1445">
            <v>8</v>
          </cell>
          <cell r="D1445" t="str">
            <v xml:space="preserve"> Siemens KI41RAD40 </v>
          </cell>
          <cell r="E1445">
            <v>649</v>
          </cell>
          <cell r="F1445" t="str">
            <v>Siemens</v>
          </cell>
          <cell r="G1445">
            <v>126</v>
          </cell>
        </row>
        <row r="1446">
          <cell r="A1446">
            <v>1445</v>
          </cell>
          <cell r="B1446">
            <v>10471</v>
          </cell>
          <cell r="C1446">
            <v>8</v>
          </cell>
          <cell r="D1446" t="str">
            <v xml:space="preserve"> Samsung RB37J5015SS/EF </v>
          </cell>
          <cell r="E1446">
            <v>549</v>
          </cell>
          <cell r="F1446" t="str">
            <v>Samsung</v>
          </cell>
          <cell r="G1446">
            <v>65</v>
          </cell>
        </row>
        <row r="1447">
          <cell r="A1447">
            <v>1446</v>
          </cell>
          <cell r="B1447">
            <v>6385</v>
          </cell>
          <cell r="C1447">
            <v>8</v>
          </cell>
          <cell r="D1447" t="str">
            <v xml:space="preserve"> Exquisit KB45-4A++ </v>
          </cell>
          <cell r="E1447">
            <v>129</v>
          </cell>
          <cell r="F1447" t="str">
            <v>Exquisit</v>
          </cell>
          <cell r="G1447">
            <v>234</v>
          </cell>
        </row>
        <row r="1448">
          <cell r="A1448">
            <v>1447</v>
          </cell>
          <cell r="B1448">
            <v>7040</v>
          </cell>
          <cell r="C1448">
            <v>8</v>
          </cell>
          <cell r="D1448" t="str">
            <v xml:space="preserve"> Exquisit KS15-4A++ </v>
          </cell>
          <cell r="E1448">
            <v>199</v>
          </cell>
          <cell r="F1448" t="str">
            <v>Exquisit</v>
          </cell>
          <cell r="G1448">
            <v>208</v>
          </cell>
        </row>
        <row r="1449">
          <cell r="A1449">
            <v>1448</v>
          </cell>
          <cell r="B1449">
            <v>8346</v>
          </cell>
          <cell r="C1449">
            <v>8</v>
          </cell>
          <cell r="D1449" t="str">
            <v xml:space="preserve"> Siemens KG33VUW30 iQ300 </v>
          </cell>
          <cell r="E1449">
            <v>379</v>
          </cell>
          <cell r="F1449" t="str">
            <v>Siemens</v>
          </cell>
          <cell r="G1449">
            <v>153</v>
          </cell>
        </row>
        <row r="1450">
          <cell r="A1450">
            <v>1449</v>
          </cell>
          <cell r="B1450">
            <v>8654</v>
          </cell>
          <cell r="C1450">
            <v>8</v>
          </cell>
          <cell r="D1450" t="str">
            <v xml:space="preserve"> Frilec BERLIN165-4A+++ </v>
          </cell>
          <cell r="E1450">
            <v>229</v>
          </cell>
          <cell r="F1450" t="str">
            <v>Frilec</v>
          </cell>
          <cell r="G1450">
            <v>141</v>
          </cell>
        </row>
        <row r="1451">
          <cell r="A1451">
            <v>1450</v>
          </cell>
          <cell r="B1451">
            <v>8266</v>
          </cell>
          <cell r="C1451">
            <v>8</v>
          </cell>
          <cell r="D1451" t="str">
            <v xml:space="preserve"> Samsung RB33J3315SA/EF </v>
          </cell>
          <cell r="E1451">
            <v>549</v>
          </cell>
          <cell r="F1451" t="str">
            <v>Samsung</v>
          </cell>
          <cell r="G1451">
            <v>156</v>
          </cell>
        </row>
        <row r="1452">
          <cell r="A1452">
            <v>1451</v>
          </cell>
          <cell r="B1452">
            <v>10831</v>
          </cell>
          <cell r="C1452">
            <v>8</v>
          </cell>
          <cell r="D1452" t="str">
            <v xml:space="preserve"> Zanussi ZRG15807WA </v>
          </cell>
          <cell r="E1452">
            <v>248.95</v>
          </cell>
          <cell r="F1452" t="str">
            <v>Zanussi</v>
          </cell>
          <cell r="G1452">
            <v>49</v>
          </cell>
        </row>
        <row r="1453">
          <cell r="A1453">
            <v>1452</v>
          </cell>
          <cell r="B1453">
            <v>7015</v>
          </cell>
          <cell r="C1453">
            <v>8</v>
          </cell>
          <cell r="D1453" t="str">
            <v xml:space="preserve"> Exquisit KGC087/25-4A+ </v>
          </cell>
          <cell r="E1453">
            <v>199</v>
          </cell>
          <cell r="F1453" t="str">
            <v>Exquisit</v>
          </cell>
          <cell r="G1453">
            <v>209</v>
          </cell>
        </row>
        <row r="1454">
          <cell r="A1454">
            <v>1453</v>
          </cell>
          <cell r="B1454">
            <v>10832</v>
          </cell>
          <cell r="C1454">
            <v>8</v>
          </cell>
          <cell r="D1454" t="str">
            <v xml:space="preserve"> Siemens KG36EBW40 iQ500 </v>
          </cell>
          <cell r="E1454">
            <v>518</v>
          </cell>
          <cell r="F1454" t="str">
            <v>Siemens</v>
          </cell>
          <cell r="G1454">
            <v>49</v>
          </cell>
        </row>
        <row r="1455">
          <cell r="A1455">
            <v>1454</v>
          </cell>
          <cell r="B1455">
            <v>6172</v>
          </cell>
          <cell r="C1455">
            <v>8</v>
          </cell>
          <cell r="D1455" t="str">
            <v xml:space="preserve"> Indesit SIAA 12 </v>
          </cell>
          <cell r="E1455">
            <v>309</v>
          </cell>
          <cell r="F1455" t="str">
            <v>Indesit</v>
          </cell>
          <cell r="G1455">
            <v>243</v>
          </cell>
        </row>
        <row r="1456">
          <cell r="A1456">
            <v>1455</v>
          </cell>
          <cell r="B1456">
            <v>7922</v>
          </cell>
          <cell r="C1456">
            <v>8</v>
          </cell>
          <cell r="D1456" t="str">
            <v xml:space="preserve"> Exquisit KS116/2RVA+ </v>
          </cell>
          <cell r="E1456">
            <v>119</v>
          </cell>
          <cell r="F1456" t="str">
            <v>Exquisit</v>
          </cell>
          <cell r="G1456">
            <v>171</v>
          </cell>
        </row>
        <row r="1457">
          <cell r="A1457">
            <v>1456</v>
          </cell>
          <cell r="B1457">
            <v>10318</v>
          </cell>
          <cell r="C1457">
            <v>8</v>
          </cell>
          <cell r="D1457" t="str">
            <v xml:space="preserve"> Bosch KGV33VL31 </v>
          </cell>
          <cell r="E1457">
            <v>428</v>
          </cell>
          <cell r="F1457" t="str">
            <v>Bosch</v>
          </cell>
          <cell r="G1457">
            <v>71</v>
          </cell>
        </row>
        <row r="1458">
          <cell r="A1458">
            <v>1457</v>
          </cell>
          <cell r="B1458">
            <v>9606</v>
          </cell>
          <cell r="C1458">
            <v>8</v>
          </cell>
          <cell r="D1458" t="str">
            <v xml:space="preserve"> Beko RSSA290M33W </v>
          </cell>
          <cell r="E1458">
            <v>329</v>
          </cell>
          <cell r="F1458" t="str">
            <v>Beko</v>
          </cell>
          <cell r="G1458">
            <v>101</v>
          </cell>
        </row>
        <row r="1459">
          <cell r="A1459">
            <v>1458</v>
          </cell>
          <cell r="B1459">
            <v>10203</v>
          </cell>
          <cell r="C1459">
            <v>8</v>
          </cell>
          <cell r="D1459" t="str">
            <v xml:space="preserve"> Exquisit EKGC270/70A+ </v>
          </cell>
          <cell r="E1459">
            <v>349.95</v>
          </cell>
          <cell r="F1459" t="str">
            <v>Exquisit</v>
          </cell>
          <cell r="G1459">
            <v>76</v>
          </cell>
        </row>
        <row r="1460">
          <cell r="A1460">
            <v>1459</v>
          </cell>
          <cell r="B1460">
            <v>9661</v>
          </cell>
          <cell r="C1460">
            <v>8</v>
          </cell>
          <cell r="D1460" t="str">
            <v xml:space="preserve"> AEG S72300DSX1 </v>
          </cell>
          <cell r="E1460">
            <v>399</v>
          </cell>
          <cell r="F1460" t="str">
            <v>AEG</v>
          </cell>
          <cell r="G1460">
            <v>99</v>
          </cell>
        </row>
        <row r="1461">
          <cell r="A1461">
            <v>1460</v>
          </cell>
          <cell r="B1461">
            <v>11248</v>
          </cell>
          <cell r="C1461">
            <v>8</v>
          </cell>
          <cell r="D1461" t="str">
            <v xml:space="preserve"> Indesit LI80 FF2 W </v>
          </cell>
          <cell r="E1461">
            <v>359</v>
          </cell>
          <cell r="F1461" t="str">
            <v>Indesit</v>
          </cell>
          <cell r="G1461">
            <v>32</v>
          </cell>
        </row>
        <row r="1462">
          <cell r="A1462">
            <v>1461</v>
          </cell>
          <cell r="B1462">
            <v>6173</v>
          </cell>
          <cell r="C1462">
            <v>8</v>
          </cell>
          <cell r="D1462" t="str">
            <v xml:space="preserve"> Samsung RS7578THCSL </v>
          </cell>
          <cell r="E1462">
            <v>1189</v>
          </cell>
          <cell r="F1462" t="str">
            <v>Samsung</v>
          </cell>
          <cell r="G1462">
            <v>243</v>
          </cell>
        </row>
        <row r="1463">
          <cell r="A1463">
            <v>1462</v>
          </cell>
          <cell r="B1463">
            <v>10265</v>
          </cell>
          <cell r="C1463">
            <v>8</v>
          </cell>
          <cell r="D1463" t="str">
            <v xml:space="preserve"> LG GBF59PZDZB </v>
          </cell>
          <cell r="E1463">
            <v>569</v>
          </cell>
          <cell r="F1463" t="str">
            <v>LG</v>
          </cell>
          <cell r="G1463">
            <v>73</v>
          </cell>
        </row>
        <row r="1464">
          <cell r="A1464">
            <v>1463</v>
          </cell>
          <cell r="B1464">
            <v>10403</v>
          </cell>
          <cell r="C1464">
            <v>8</v>
          </cell>
          <cell r="D1464" t="str">
            <v xml:space="preserve"> LG GBB59PZGFS </v>
          </cell>
          <cell r="E1464">
            <v>599</v>
          </cell>
          <cell r="F1464" t="str">
            <v>LG</v>
          </cell>
          <cell r="G1464">
            <v>68</v>
          </cell>
        </row>
        <row r="1465">
          <cell r="A1465">
            <v>1464</v>
          </cell>
          <cell r="B1465">
            <v>7548</v>
          </cell>
          <cell r="C1465">
            <v>8</v>
          </cell>
          <cell r="D1465" t="str">
            <v xml:space="preserve"> LG GBB329DSJZ </v>
          </cell>
          <cell r="E1465">
            <v>399</v>
          </cell>
          <cell r="F1465" t="str">
            <v>LG</v>
          </cell>
          <cell r="G1465">
            <v>188</v>
          </cell>
        </row>
        <row r="1466">
          <cell r="A1466">
            <v>1465</v>
          </cell>
          <cell r="B1466">
            <v>7624</v>
          </cell>
          <cell r="C1466">
            <v>8</v>
          </cell>
          <cell r="D1466" t="str">
            <v xml:space="preserve"> Whirlpool ARC 103 AP </v>
          </cell>
          <cell r="E1466">
            <v>189</v>
          </cell>
          <cell r="F1466" t="str">
            <v>Whirlpool</v>
          </cell>
          <cell r="G1466">
            <v>185</v>
          </cell>
        </row>
        <row r="1467">
          <cell r="A1467">
            <v>1466</v>
          </cell>
          <cell r="B1467">
            <v>8291</v>
          </cell>
          <cell r="C1467">
            <v>8</v>
          </cell>
          <cell r="D1467" t="str">
            <v xml:space="preserve"> Indesit LR7 S2 W </v>
          </cell>
          <cell r="E1467">
            <v>333</v>
          </cell>
          <cell r="F1467" t="str">
            <v>Indesit</v>
          </cell>
          <cell r="G1467">
            <v>155</v>
          </cell>
        </row>
        <row r="1468">
          <cell r="A1468">
            <v>1467</v>
          </cell>
          <cell r="B1468">
            <v>9563</v>
          </cell>
          <cell r="C1468">
            <v>8</v>
          </cell>
          <cell r="D1468" t="str">
            <v xml:space="preserve"> Liebherr CTP 2121-20 </v>
          </cell>
          <cell r="E1468">
            <v>349</v>
          </cell>
          <cell r="F1468" t="str">
            <v>Liebherr</v>
          </cell>
          <cell r="G1468">
            <v>103</v>
          </cell>
        </row>
        <row r="1469">
          <cell r="A1469">
            <v>1468</v>
          </cell>
          <cell r="B1469">
            <v>6386</v>
          </cell>
          <cell r="C1469">
            <v>8</v>
          </cell>
          <cell r="D1469" t="str">
            <v xml:space="preserve"> Bosch KIV38X20 </v>
          </cell>
          <cell r="E1469">
            <v>599</v>
          </cell>
          <cell r="F1469" t="str">
            <v>Bosch</v>
          </cell>
          <cell r="G1469">
            <v>234</v>
          </cell>
        </row>
        <row r="1470">
          <cell r="A1470">
            <v>1469</v>
          </cell>
          <cell r="B1470">
            <v>7139</v>
          </cell>
          <cell r="C1470">
            <v>8</v>
          </cell>
          <cell r="D1470" t="str">
            <v xml:space="preserve"> Beko TSE1422 </v>
          </cell>
          <cell r="E1470">
            <v>199</v>
          </cell>
          <cell r="F1470" t="str">
            <v>Beko</v>
          </cell>
          <cell r="G1470">
            <v>204</v>
          </cell>
        </row>
        <row r="1471">
          <cell r="A1471">
            <v>1470</v>
          </cell>
          <cell r="B1471">
            <v>7140</v>
          </cell>
          <cell r="C1471">
            <v>8</v>
          </cell>
          <cell r="D1471" t="str">
            <v xml:space="preserve"> Zanussi ZRA25600WA </v>
          </cell>
          <cell r="E1471">
            <v>299</v>
          </cell>
          <cell r="F1471" t="str">
            <v>Zanussi</v>
          </cell>
          <cell r="G1471">
            <v>204</v>
          </cell>
        </row>
        <row r="1472">
          <cell r="A1472">
            <v>1471</v>
          </cell>
          <cell r="B1472">
            <v>11249</v>
          </cell>
          <cell r="C1472">
            <v>8</v>
          </cell>
          <cell r="D1472" t="str">
            <v xml:space="preserve"> Indesit CAA 55 NX </v>
          </cell>
          <cell r="E1472">
            <v>339.99</v>
          </cell>
          <cell r="F1472" t="str">
            <v>Indesit</v>
          </cell>
          <cell r="G1472">
            <v>32</v>
          </cell>
        </row>
        <row r="1473">
          <cell r="A1473">
            <v>1472</v>
          </cell>
          <cell r="B1473">
            <v>11829</v>
          </cell>
          <cell r="C1473">
            <v>8</v>
          </cell>
          <cell r="D1473" t="str">
            <v xml:space="preserve"> Bosch KGV36VE32S </v>
          </cell>
          <cell r="E1473">
            <v>469</v>
          </cell>
          <cell r="F1473" t="str">
            <v>Bosch</v>
          </cell>
          <cell r="G1473">
            <v>7</v>
          </cell>
        </row>
        <row r="1474">
          <cell r="A1474">
            <v>1473</v>
          </cell>
          <cell r="B1474">
            <v>10368</v>
          </cell>
          <cell r="C1474">
            <v>8</v>
          </cell>
          <cell r="D1474" t="str">
            <v xml:space="preserve"> Bosch KGE39BL40 </v>
          </cell>
          <cell r="E1474">
            <v>639</v>
          </cell>
          <cell r="F1474" t="str">
            <v>Bosch</v>
          </cell>
          <cell r="G1474">
            <v>69</v>
          </cell>
        </row>
        <row r="1475">
          <cell r="A1475">
            <v>1474</v>
          </cell>
          <cell r="B1475">
            <v>7397</v>
          </cell>
          <cell r="C1475">
            <v>8</v>
          </cell>
          <cell r="D1475" t="str">
            <v xml:space="preserve"> Siemens KG36EBL41 iQ500 </v>
          </cell>
          <cell r="E1475">
            <v>569</v>
          </cell>
          <cell r="F1475" t="str">
            <v>Siemens</v>
          </cell>
          <cell r="G1475">
            <v>194</v>
          </cell>
        </row>
        <row r="1476">
          <cell r="A1476">
            <v>1475</v>
          </cell>
          <cell r="B1476">
            <v>8987</v>
          </cell>
          <cell r="C1476">
            <v>8</v>
          </cell>
          <cell r="D1476" t="str">
            <v xml:space="preserve"> Bosch KGE36BL41 </v>
          </cell>
          <cell r="E1476">
            <v>644</v>
          </cell>
          <cell r="F1476" t="str">
            <v>Bosch</v>
          </cell>
          <cell r="G1476">
            <v>128</v>
          </cell>
        </row>
        <row r="1477">
          <cell r="A1477">
            <v>1476</v>
          </cell>
          <cell r="B1477">
            <v>6034</v>
          </cell>
          <cell r="C1477">
            <v>8</v>
          </cell>
          <cell r="D1477" t="str">
            <v xml:space="preserve"> Beko SSA 24020 </v>
          </cell>
          <cell r="E1477">
            <v>259</v>
          </cell>
          <cell r="F1477" t="str">
            <v>Beko</v>
          </cell>
          <cell r="G1477">
            <v>249</v>
          </cell>
        </row>
        <row r="1478">
          <cell r="A1478">
            <v>1477</v>
          </cell>
          <cell r="B1478">
            <v>10348</v>
          </cell>
          <cell r="C1478">
            <v>8</v>
          </cell>
          <cell r="D1478" t="str">
            <v xml:space="preserve"> LG GBB59SWRVS </v>
          </cell>
          <cell r="E1478">
            <v>438</v>
          </cell>
          <cell r="F1478" t="str">
            <v>LG</v>
          </cell>
          <cell r="G1478">
            <v>70</v>
          </cell>
        </row>
        <row r="1479">
          <cell r="A1479">
            <v>1478</v>
          </cell>
          <cell r="B1479">
            <v>6954</v>
          </cell>
          <cell r="C1479">
            <v>8</v>
          </cell>
          <cell r="D1479" t="str">
            <v xml:space="preserve"> Beko CSA365K30S </v>
          </cell>
          <cell r="E1479">
            <v>369</v>
          </cell>
          <cell r="F1479" t="str">
            <v>Beko</v>
          </cell>
          <cell r="G1479">
            <v>211</v>
          </cell>
        </row>
        <row r="1480">
          <cell r="A1480">
            <v>1479</v>
          </cell>
          <cell r="B1480">
            <v>10495</v>
          </cell>
          <cell r="C1480">
            <v>8</v>
          </cell>
          <cell r="D1480" t="str">
            <v xml:space="preserve"> Zanussi ZRG16601WA </v>
          </cell>
          <cell r="E1480">
            <v>218</v>
          </cell>
          <cell r="F1480" t="str">
            <v>Zanussi</v>
          </cell>
          <cell r="G1480">
            <v>64</v>
          </cell>
        </row>
        <row r="1481">
          <cell r="A1481">
            <v>1480</v>
          </cell>
          <cell r="B1481">
            <v>10903</v>
          </cell>
          <cell r="C1481">
            <v>8</v>
          </cell>
          <cell r="D1481" t="str">
            <v xml:space="preserve"> Whirlpool ARZ 005/A+ </v>
          </cell>
          <cell r="E1481">
            <v>369</v>
          </cell>
          <cell r="F1481" t="str">
            <v>Whirlpool</v>
          </cell>
          <cell r="G1481">
            <v>46</v>
          </cell>
        </row>
        <row r="1482">
          <cell r="A1482">
            <v>1481</v>
          </cell>
          <cell r="B1482">
            <v>9225</v>
          </cell>
          <cell r="C1482">
            <v>8</v>
          </cell>
          <cell r="D1482" t="str">
            <v xml:space="preserve"> Samsung RB29FERNBWW </v>
          </cell>
          <cell r="E1482">
            <v>629</v>
          </cell>
          <cell r="F1482" t="str">
            <v>Samsung</v>
          </cell>
          <cell r="G1482">
            <v>118</v>
          </cell>
        </row>
        <row r="1483">
          <cell r="A1483">
            <v>1482</v>
          </cell>
          <cell r="B1483">
            <v>6794</v>
          </cell>
          <cell r="C1483">
            <v>8</v>
          </cell>
          <cell r="D1483" t="str">
            <v xml:space="preserve"> Inventum KK550 </v>
          </cell>
          <cell r="E1483">
            <v>229</v>
          </cell>
          <cell r="F1483" t="str">
            <v>Inventum</v>
          </cell>
          <cell r="G1483">
            <v>218</v>
          </cell>
        </row>
        <row r="1484">
          <cell r="A1484">
            <v>1483</v>
          </cell>
          <cell r="B1484">
            <v>6060</v>
          </cell>
          <cell r="C1484">
            <v>8</v>
          </cell>
          <cell r="D1484" t="str">
            <v xml:space="preserve"> Exquisit KGC205/70-1A++ </v>
          </cell>
          <cell r="E1484">
            <v>309.99</v>
          </cell>
          <cell r="F1484" t="str">
            <v>Exquisit</v>
          </cell>
          <cell r="G1484">
            <v>248</v>
          </cell>
        </row>
        <row r="1485">
          <cell r="A1485">
            <v>1484</v>
          </cell>
          <cell r="B1485">
            <v>8461</v>
          </cell>
          <cell r="C1485">
            <v>8</v>
          </cell>
          <cell r="D1485" t="str">
            <v xml:space="preserve"> Bosch KSV36AI41 </v>
          </cell>
          <cell r="E1485">
            <v>789</v>
          </cell>
          <cell r="F1485" t="str">
            <v>Bosch</v>
          </cell>
          <cell r="G1485">
            <v>149</v>
          </cell>
        </row>
        <row r="1486">
          <cell r="A1486">
            <v>1485</v>
          </cell>
          <cell r="B1486">
            <v>6510</v>
          </cell>
          <cell r="C1486">
            <v>8</v>
          </cell>
          <cell r="D1486" t="str">
            <v xml:space="preserve"> AEG SKS68800S2 </v>
          </cell>
          <cell r="E1486">
            <v>379</v>
          </cell>
          <cell r="F1486" t="str">
            <v>AEG</v>
          </cell>
          <cell r="G1486">
            <v>229</v>
          </cell>
        </row>
        <row r="1487">
          <cell r="A1487">
            <v>1486</v>
          </cell>
          <cell r="B1487">
            <v>7853</v>
          </cell>
          <cell r="C1487">
            <v>8</v>
          </cell>
          <cell r="D1487" t="str">
            <v xml:space="preserve"> Zanussi ZBA22021SV </v>
          </cell>
          <cell r="E1487">
            <v>352</v>
          </cell>
          <cell r="F1487" t="str">
            <v>Zanussi</v>
          </cell>
          <cell r="G1487">
            <v>174</v>
          </cell>
        </row>
        <row r="1488">
          <cell r="A1488">
            <v>1487</v>
          </cell>
          <cell r="B1488">
            <v>11522</v>
          </cell>
          <cell r="C1488">
            <v>8</v>
          </cell>
          <cell r="D1488" t="str">
            <v xml:space="preserve"> Samsung RS61681GDSR </v>
          </cell>
          <cell r="E1488">
            <v>1599</v>
          </cell>
          <cell r="F1488" t="str">
            <v>Samsung</v>
          </cell>
          <cell r="G1488">
            <v>20</v>
          </cell>
        </row>
        <row r="1489">
          <cell r="A1489">
            <v>1488</v>
          </cell>
          <cell r="B1489">
            <v>7350</v>
          </cell>
          <cell r="C1489">
            <v>8</v>
          </cell>
          <cell r="D1489" t="str">
            <v xml:space="preserve"> Whirlpool WM 1510 W </v>
          </cell>
          <cell r="E1489">
            <v>299</v>
          </cell>
          <cell r="F1489" t="str">
            <v>Whirlpool</v>
          </cell>
          <cell r="G1489">
            <v>196</v>
          </cell>
        </row>
        <row r="1490">
          <cell r="A1490">
            <v>1489</v>
          </cell>
          <cell r="B1490">
            <v>7991</v>
          </cell>
          <cell r="C1490">
            <v>8</v>
          </cell>
          <cell r="D1490" t="str">
            <v xml:space="preserve"> Siemens KU15RA65 </v>
          </cell>
          <cell r="E1490">
            <v>436</v>
          </cell>
          <cell r="F1490" t="str">
            <v>Siemens</v>
          </cell>
          <cell r="G1490">
            <v>168</v>
          </cell>
        </row>
        <row r="1491">
          <cell r="A1491">
            <v>1490</v>
          </cell>
          <cell r="B1491">
            <v>7523</v>
          </cell>
          <cell r="C1491">
            <v>8</v>
          </cell>
          <cell r="D1491" t="str">
            <v xml:space="preserve"> Siemens KI24RX30 </v>
          </cell>
          <cell r="E1491">
            <v>459</v>
          </cell>
          <cell r="F1491" t="str">
            <v>Siemens</v>
          </cell>
          <cell r="G1491">
            <v>189</v>
          </cell>
        </row>
        <row r="1492">
          <cell r="A1492">
            <v>1491</v>
          </cell>
          <cell r="B1492">
            <v>8479</v>
          </cell>
          <cell r="C1492">
            <v>8</v>
          </cell>
          <cell r="D1492" t="str">
            <v xml:space="preserve"> LG GSB760PZXV </v>
          </cell>
          <cell r="E1492">
            <v>983</v>
          </cell>
          <cell r="F1492" t="str">
            <v>LG</v>
          </cell>
          <cell r="G1492">
            <v>148</v>
          </cell>
        </row>
        <row r="1493">
          <cell r="A1493">
            <v>1492</v>
          </cell>
          <cell r="B1493">
            <v>10496</v>
          </cell>
          <cell r="C1493">
            <v>8</v>
          </cell>
          <cell r="D1493" t="str">
            <v xml:space="preserve"> Indesit LR7 S1 S </v>
          </cell>
          <cell r="E1493">
            <v>349</v>
          </cell>
          <cell r="F1493" t="str">
            <v>Indesit</v>
          </cell>
          <cell r="G1493">
            <v>64</v>
          </cell>
        </row>
        <row r="1494">
          <cell r="A1494">
            <v>1493</v>
          </cell>
          <cell r="B1494">
            <v>10266</v>
          </cell>
          <cell r="C1494">
            <v>8</v>
          </cell>
          <cell r="D1494" t="str">
            <v xml:space="preserve"> Coca Cola Coolcube </v>
          </cell>
          <cell r="E1494">
            <v>219</v>
          </cell>
          <cell r="F1494" t="str">
            <v>Coca</v>
          </cell>
          <cell r="G1494">
            <v>73</v>
          </cell>
        </row>
        <row r="1495">
          <cell r="A1495">
            <v>1494</v>
          </cell>
          <cell r="B1495">
            <v>10638</v>
          </cell>
          <cell r="C1495">
            <v>8</v>
          </cell>
          <cell r="D1495" t="str">
            <v xml:space="preserve"> Whirlpool ARC 2353 </v>
          </cell>
          <cell r="E1495">
            <v>296</v>
          </cell>
          <cell r="F1495" t="str">
            <v>Whirlpool</v>
          </cell>
          <cell r="G1495">
            <v>58</v>
          </cell>
        </row>
        <row r="1496">
          <cell r="A1496">
            <v>1495</v>
          </cell>
          <cell r="B1496">
            <v>8866</v>
          </cell>
          <cell r="C1496">
            <v>8</v>
          </cell>
          <cell r="D1496" t="str">
            <v xml:space="preserve"> SMEG FQ55FX1 </v>
          </cell>
          <cell r="E1496">
            <v>1319</v>
          </cell>
          <cell r="F1496" t="str">
            <v>SMEG</v>
          </cell>
          <cell r="G1496">
            <v>133</v>
          </cell>
        </row>
        <row r="1497">
          <cell r="A1497">
            <v>1496</v>
          </cell>
          <cell r="B1497">
            <v>10220</v>
          </cell>
          <cell r="C1497">
            <v>8</v>
          </cell>
          <cell r="D1497" t="str">
            <v xml:space="preserve"> SMEG FAB28LNE1 Zwart </v>
          </cell>
          <cell r="E1497">
            <v>828</v>
          </cell>
          <cell r="F1497" t="str">
            <v>SMEG</v>
          </cell>
          <cell r="G1497">
            <v>75</v>
          </cell>
        </row>
        <row r="1498">
          <cell r="A1498">
            <v>1497</v>
          </cell>
          <cell r="B1498">
            <v>8787</v>
          </cell>
          <cell r="C1498">
            <v>8</v>
          </cell>
          <cell r="D1498" t="str">
            <v xml:space="preserve"> Indesit NCAA 55 NX </v>
          </cell>
          <cell r="E1498">
            <v>309</v>
          </cell>
          <cell r="F1498" t="str">
            <v>Indesit</v>
          </cell>
          <cell r="G1498">
            <v>136</v>
          </cell>
        </row>
        <row r="1499">
          <cell r="A1499">
            <v>1498</v>
          </cell>
          <cell r="B1499">
            <v>7111</v>
          </cell>
          <cell r="C1499">
            <v>8</v>
          </cell>
          <cell r="D1499" t="str">
            <v xml:space="preserve"> Frilec BERLIN160-4RVA++ </v>
          </cell>
          <cell r="E1499">
            <v>189</v>
          </cell>
          <cell r="F1499" t="str">
            <v>Frilec</v>
          </cell>
          <cell r="G1499">
            <v>205</v>
          </cell>
        </row>
        <row r="1500">
          <cell r="A1500">
            <v>1499</v>
          </cell>
          <cell r="B1500">
            <v>11357</v>
          </cell>
          <cell r="C1500">
            <v>8</v>
          </cell>
          <cell r="D1500" t="str">
            <v xml:space="preserve"> Bosch KDV29VL30 </v>
          </cell>
          <cell r="E1500">
            <v>469</v>
          </cell>
          <cell r="F1500" t="str">
            <v>Bosch</v>
          </cell>
          <cell r="G1500">
            <v>27</v>
          </cell>
        </row>
        <row r="1501">
          <cell r="A1501">
            <v>1500</v>
          </cell>
          <cell r="B1501">
            <v>10404</v>
          </cell>
          <cell r="C1501">
            <v>8</v>
          </cell>
          <cell r="D1501" t="str">
            <v xml:space="preserve"> Beko BK7725 </v>
          </cell>
          <cell r="E1501">
            <v>159</v>
          </cell>
          <cell r="F1501" t="str">
            <v>Beko</v>
          </cell>
          <cell r="G1501">
            <v>68</v>
          </cell>
        </row>
        <row r="1502">
          <cell r="A1502">
            <v>1501</v>
          </cell>
          <cell r="B1502">
            <v>6083</v>
          </cell>
          <cell r="C1502">
            <v>8</v>
          </cell>
          <cell r="D1502" t="str">
            <v xml:space="preserve"> Samsung RB29FERNDSA </v>
          </cell>
          <cell r="E1502">
            <v>429</v>
          </cell>
          <cell r="F1502" t="str">
            <v>Samsung</v>
          </cell>
          <cell r="G1502">
            <v>247</v>
          </cell>
        </row>
        <row r="1503">
          <cell r="A1503">
            <v>1502</v>
          </cell>
          <cell r="B1503">
            <v>9526</v>
          </cell>
          <cell r="C1503">
            <v>8</v>
          </cell>
          <cell r="D1503" t="str">
            <v xml:space="preserve"> Mobicool F16 AC Rood </v>
          </cell>
          <cell r="E1503">
            <v>109</v>
          </cell>
          <cell r="F1503" t="str">
            <v>Mobicool</v>
          </cell>
          <cell r="G1503">
            <v>105</v>
          </cell>
        </row>
        <row r="1504">
          <cell r="A1504">
            <v>1503</v>
          </cell>
          <cell r="B1504">
            <v>7427</v>
          </cell>
          <cell r="C1504">
            <v>8</v>
          </cell>
          <cell r="D1504" t="str">
            <v xml:space="preserve"> Liebherr TP 1760-22 </v>
          </cell>
          <cell r="E1504">
            <v>449</v>
          </cell>
          <cell r="F1504" t="str">
            <v>Liebherr</v>
          </cell>
          <cell r="G1504">
            <v>193</v>
          </cell>
        </row>
        <row r="1505">
          <cell r="A1505">
            <v>1504</v>
          </cell>
          <cell r="B1505">
            <v>7200</v>
          </cell>
          <cell r="C1505">
            <v>8</v>
          </cell>
          <cell r="D1505" t="str">
            <v xml:space="preserve"> Liebherr CU 2811-20 </v>
          </cell>
          <cell r="E1505">
            <v>499</v>
          </cell>
          <cell r="F1505" t="str">
            <v>Liebherr</v>
          </cell>
          <cell r="G1505">
            <v>202</v>
          </cell>
        </row>
        <row r="1506">
          <cell r="A1506">
            <v>1505</v>
          </cell>
          <cell r="B1506">
            <v>10883</v>
          </cell>
          <cell r="C1506">
            <v>8</v>
          </cell>
          <cell r="D1506" t="str">
            <v xml:space="preserve"> Exquisit EKS131-4A+ </v>
          </cell>
          <cell r="E1506">
            <v>210</v>
          </cell>
          <cell r="F1506" t="str">
            <v>Exquisit</v>
          </cell>
          <cell r="G1506">
            <v>47</v>
          </cell>
        </row>
        <row r="1507">
          <cell r="A1507">
            <v>1506</v>
          </cell>
          <cell r="B1507">
            <v>7141</v>
          </cell>
          <cell r="C1507">
            <v>8</v>
          </cell>
          <cell r="D1507" t="str">
            <v xml:space="preserve"> Siemens KS36VAI31 iQ500 </v>
          </cell>
          <cell r="E1507">
            <v>769</v>
          </cell>
          <cell r="F1507" t="str">
            <v>Siemens</v>
          </cell>
          <cell r="G1507">
            <v>204</v>
          </cell>
        </row>
        <row r="1508">
          <cell r="A1508">
            <v>1507</v>
          </cell>
          <cell r="B1508">
            <v>9103</v>
          </cell>
          <cell r="C1508">
            <v>8</v>
          </cell>
          <cell r="D1508" t="str">
            <v xml:space="preserve"> Exquisit KGC 250/70-5 WTA++ </v>
          </cell>
          <cell r="E1508">
            <v>364</v>
          </cell>
          <cell r="F1508" t="str">
            <v>Exquisit</v>
          </cell>
          <cell r="G1508">
            <v>123</v>
          </cell>
        </row>
        <row r="1509">
          <cell r="A1509">
            <v>1508</v>
          </cell>
          <cell r="B1509">
            <v>8761</v>
          </cell>
          <cell r="C1509">
            <v>8</v>
          </cell>
          <cell r="D1509" t="str">
            <v xml:space="preserve"> Bosch KIL20V51 </v>
          </cell>
          <cell r="E1509">
            <v>449</v>
          </cell>
          <cell r="F1509" t="str">
            <v>Bosch</v>
          </cell>
          <cell r="G1509">
            <v>137</v>
          </cell>
        </row>
        <row r="1510">
          <cell r="A1510">
            <v>1509</v>
          </cell>
          <cell r="B1510">
            <v>11548</v>
          </cell>
          <cell r="C1510">
            <v>8</v>
          </cell>
          <cell r="D1510" t="str">
            <v xml:space="preserve"> Bosch KGN36VI35 </v>
          </cell>
          <cell r="E1510">
            <v>629</v>
          </cell>
          <cell r="F1510" t="str">
            <v>Bosch</v>
          </cell>
          <cell r="G1510">
            <v>19</v>
          </cell>
        </row>
        <row r="1511">
          <cell r="A1511">
            <v>1510</v>
          </cell>
          <cell r="B1511">
            <v>9920</v>
          </cell>
          <cell r="C1511">
            <v>8</v>
          </cell>
          <cell r="D1511" t="str">
            <v xml:space="preserve"> AEG S71440TSW0 </v>
          </cell>
          <cell r="E1511">
            <v>314.95</v>
          </cell>
          <cell r="F1511" t="str">
            <v>AEG</v>
          </cell>
          <cell r="G1511">
            <v>89</v>
          </cell>
        </row>
        <row r="1512">
          <cell r="A1512">
            <v>1511</v>
          </cell>
          <cell r="B1512">
            <v>7652</v>
          </cell>
          <cell r="C1512">
            <v>8</v>
          </cell>
          <cell r="D1512" t="str">
            <v xml:space="preserve"> Scancool SKS200A++ </v>
          </cell>
          <cell r="E1512">
            <v>279</v>
          </cell>
          <cell r="F1512" t="str">
            <v>Scancool</v>
          </cell>
          <cell r="G1512">
            <v>183</v>
          </cell>
        </row>
        <row r="1513">
          <cell r="A1513">
            <v>1512</v>
          </cell>
          <cell r="B1513">
            <v>10140</v>
          </cell>
          <cell r="C1513">
            <v>8</v>
          </cell>
          <cell r="D1513" t="str">
            <v xml:space="preserve"> Liebherr TP 1724-21 </v>
          </cell>
          <cell r="E1513">
            <v>429</v>
          </cell>
          <cell r="F1513" t="str">
            <v>Liebherr</v>
          </cell>
          <cell r="G1513">
            <v>79</v>
          </cell>
        </row>
        <row r="1514">
          <cell r="A1514">
            <v>1513</v>
          </cell>
          <cell r="B1514">
            <v>6489</v>
          </cell>
          <cell r="C1514">
            <v>8</v>
          </cell>
          <cell r="D1514" t="str">
            <v xml:space="preserve"> Bosch KUR15A65 </v>
          </cell>
          <cell r="E1514">
            <v>429</v>
          </cell>
          <cell r="F1514" t="str">
            <v>Bosch</v>
          </cell>
          <cell r="G1514">
            <v>230</v>
          </cell>
        </row>
        <row r="1515">
          <cell r="A1515">
            <v>1514</v>
          </cell>
          <cell r="B1515">
            <v>7811</v>
          </cell>
          <cell r="C1515">
            <v>8</v>
          </cell>
          <cell r="D1515" t="str">
            <v xml:space="preserve"> Whirlpool SW8 AM2C XR </v>
          </cell>
          <cell r="E1515">
            <v>599</v>
          </cell>
          <cell r="F1515" t="str">
            <v>Whirlpool</v>
          </cell>
          <cell r="G1515">
            <v>176</v>
          </cell>
        </row>
        <row r="1516">
          <cell r="A1516">
            <v>1515</v>
          </cell>
          <cell r="B1516">
            <v>8626</v>
          </cell>
          <cell r="C1516">
            <v>8</v>
          </cell>
          <cell r="D1516" t="str">
            <v xml:space="preserve"> Siemens KI81RAD30 </v>
          </cell>
          <cell r="E1516">
            <v>719</v>
          </cell>
          <cell r="F1516" t="str">
            <v>Siemens</v>
          </cell>
          <cell r="G1516">
            <v>142</v>
          </cell>
        </row>
        <row r="1517">
          <cell r="A1517">
            <v>1516</v>
          </cell>
          <cell r="B1517">
            <v>8498</v>
          </cell>
          <cell r="C1517">
            <v>8</v>
          </cell>
          <cell r="D1517" t="str">
            <v xml:space="preserve"> Siemens KI34VV50 </v>
          </cell>
          <cell r="E1517">
            <v>550</v>
          </cell>
          <cell r="F1517" t="str">
            <v>Siemens</v>
          </cell>
          <cell r="G1517">
            <v>147</v>
          </cell>
        </row>
        <row r="1518">
          <cell r="A1518">
            <v>1517</v>
          </cell>
          <cell r="B1518">
            <v>7454</v>
          </cell>
          <cell r="C1518">
            <v>8</v>
          </cell>
          <cell r="D1518" t="str">
            <v xml:space="preserve"> Siemens KG39NXI46 </v>
          </cell>
          <cell r="E1518">
            <v>899</v>
          </cell>
          <cell r="F1518" t="str">
            <v>Siemens</v>
          </cell>
          <cell r="G1518">
            <v>192</v>
          </cell>
        </row>
        <row r="1519">
          <cell r="A1519">
            <v>1518</v>
          </cell>
          <cell r="B1519">
            <v>7757</v>
          </cell>
          <cell r="C1519">
            <v>8</v>
          </cell>
          <cell r="D1519" t="str">
            <v xml:space="preserve"> Scancool DKS142 </v>
          </cell>
          <cell r="E1519">
            <v>359</v>
          </cell>
          <cell r="F1519" t="str">
            <v>Scancool</v>
          </cell>
          <cell r="G1519">
            <v>179</v>
          </cell>
        </row>
        <row r="1520">
          <cell r="A1520">
            <v>1519</v>
          </cell>
          <cell r="B1520">
            <v>6174</v>
          </cell>
          <cell r="C1520">
            <v>8</v>
          </cell>
          <cell r="D1520" t="str">
            <v xml:space="preserve"> Mobicool F16 AC Blauw </v>
          </cell>
          <cell r="E1520">
            <v>109</v>
          </cell>
          <cell r="F1520" t="str">
            <v>Mobicool</v>
          </cell>
          <cell r="G1520">
            <v>243</v>
          </cell>
        </row>
        <row r="1521">
          <cell r="A1521">
            <v>1520</v>
          </cell>
          <cell r="B1521">
            <v>7992</v>
          </cell>
          <cell r="C1521">
            <v>8</v>
          </cell>
          <cell r="D1521" t="str">
            <v xml:space="preserve"> Miele K 12012 S2 </v>
          </cell>
          <cell r="E1521">
            <v>299</v>
          </cell>
          <cell r="F1521" t="str">
            <v>Miele</v>
          </cell>
          <cell r="G1521">
            <v>168</v>
          </cell>
        </row>
        <row r="1522">
          <cell r="A1522">
            <v>1521</v>
          </cell>
          <cell r="B1522">
            <v>11149</v>
          </cell>
          <cell r="C1522">
            <v>8</v>
          </cell>
          <cell r="D1522" t="str">
            <v xml:space="preserve"> Exquisit EKGC270/70-4EA+ </v>
          </cell>
          <cell r="E1522">
            <v>399</v>
          </cell>
          <cell r="F1522" t="str">
            <v>Exquisit</v>
          </cell>
          <cell r="G1522">
            <v>36</v>
          </cell>
        </row>
        <row r="1523">
          <cell r="A1523">
            <v>1522</v>
          </cell>
          <cell r="B1523">
            <v>9501</v>
          </cell>
          <cell r="C1523">
            <v>8</v>
          </cell>
          <cell r="D1523" t="str">
            <v xml:space="preserve"> Bosch KIR31AD40 </v>
          </cell>
          <cell r="E1523">
            <v>648</v>
          </cell>
          <cell r="F1523" t="str">
            <v>Bosch</v>
          </cell>
          <cell r="G1523">
            <v>106</v>
          </cell>
        </row>
        <row r="1524">
          <cell r="A1524">
            <v>1523</v>
          </cell>
          <cell r="B1524">
            <v>7789</v>
          </cell>
          <cell r="C1524">
            <v>8</v>
          </cell>
          <cell r="D1524" t="str">
            <v xml:space="preserve"> Bosch KGN39VL35 </v>
          </cell>
          <cell r="E1524">
            <v>679</v>
          </cell>
          <cell r="F1524" t="str">
            <v>Bosch</v>
          </cell>
          <cell r="G1524">
            <v>177</v>
          </cell>
        </row>
        <row r="1525">
          <cell r="A1525">
            <v>1524</v>
          </cell>
          <cell r="B1525">
            <v>6084</v>
          </cell>
          <cell r="C1525">
            <v>8</v>
          </cell>
          <cell r="D1525" t="str">
            <v xml:space="preserve"> Bosch KGE36BW41 </v>
          </cell>
          <cell r="E1525">
            <v>569</v>
          </cell>
          <cell r="F1525" t="str">
            <v>Bosch</v>
          </cell>
          <cell r="G1525">
            <v>247</v>
          </cell>
        </row>
        <row r="1526">
          <cell r="A1526">
            <v>1525</v>
          </cell>
          <cell r="B1526">
            <v>8214</v>
          </cell>
          <cell r="C1526">
            <v>8</v>
          </cell>
          <cell r="D1526" t="str">
            <v xml:space="preserve"> Beko TS1 90320 </v>
          </cell>
          <cell r="E1526">
            <v>159</v>
          </cell>
          <cell r="F1526" t="str">
            <v>Beko</v>
          </cell>
          <cell r="G1526">
            <v>158</v>
          </cell>
        </row>
        <row r="1527">
          <cell r="A1527">
            <v>1526</v>
          </cell>
          <cell r="B1527">
            <v>11132</v>
          </cell>
          <cell r="C1527">
            <v>8</v>
          </cell>
          <cell r="D1527" t="str">
            <v xml:space="preserve"> Beko RDSA240K20S </v>
          </cell>
          <cell r="E1527">
            <v>249</v>
          </cell>
          <cell r="F1527" t="str">
            <v>Beko</v>
          </cell>
          <cell r="G1527">
            <v>37</v>
          </cell>
        </row>
        <row r="1528">
          <cell r="A1528">
            <v>1527</v>
          </cell>
          <cell r="B1528">
            <v>10002</v>
          </cell>
          <cell r="C1528">
            <v>8</v>
          </cell>
          <cell r="D1528" t="str">
            <v xml:space="preserve"> Siemens KI41RVF30 </v>
          </cell>
          <cell r="E1528">
            <v>555</v>
          </cell>
          <cell r="F1528" t="str">
            <v>Siemens</v>
          </cell>
          <cell r="G1528">
            <v>85</v>
          </cell>
        </row>
        <row r="1529">
          <cell r="A1529">
            <v>1528</v>
          </cell>
          <cell r="B1529">
            <v>9060</v>
          </cell>
          <cell r="C1529">
            <v>8</v>
          </cell>
          <cell r="D1529" t="str">
            <v xml:space="preserve"> Candy CCTOS 542XH </v>
          </cell>
          <cell r="E1529">
            <v>239</v>
          </cell>
          <cell r="F1529" t="str">
            <v>Candy</v>
          </cell>
          <cell r="G1529">
            <v>125</v>
          </cell>
        </row>
        <row r="1530">
          <cell r="A1530">
            <v>1529</v>
          </cell>
          <cell r="B1530">
            <v>8524</v>
          </cell>
          <cell r="C1530">
            <v>8</v>
          </cell>
          <cell r="D1530" t="str">
            <v xml:space="preserve"> Beko RDSA240K20W </v>
          </cell>
          <cell r="E1530">
            <v>269</v>
          </cell>
          <cell r="F1530" t="str">
            <v>Beko</v>
          </cell>
          <cell r="G1530">
            <v>146</v>
          </cell>
        </row>
        <row r="1531">
          <cell r="A1531">
            <v>1530</v>
          </cell>
          <cell r="B1531">
            <v>11272</v>
          </cell>
          <cell r="C1531">
            <v>8</v>
          </cell>
          <cell r="D1531" t="str">
            <v xml:space="preserve"> AEG SCS31800S1 </v>
          </cell>
          <cell r="E1531">
            <v>569</v>
          </cell>
          <cell r="F1531" t="str">
            <v>AEG</v>
          </cell>
          <cell r="G1531">
            <v>31</v>
          </cell>
        </row>
        <row r="1532">
          <cell r="A1532">
            <v>1531</v>
          </cell>
          <cell r="B1532">
            <v>9226</v>
          </cell>
          <cell r="C1532">
            <v>8</v>
          </cell>
          <cell r="D1532" t="str">
            <v xml:space="preserve"> Zanussi ZRA40100XA </v>
          </cell>
          <cell r="E1532">
            <v>418.9</v>
          </cell>
          <cell r="F1532" t="str">
            <v>Zanussi</v>
          </cell>
          <cell r="G1532">
            <v>118</v>
          </cell>
        </row>
        <row r="1533">
          <cell r="A1533">
            <v>1532</v>
          </cell>
          <cell r="B1533">
            <v>8267</v>
          </cell>
          <cell r="C1533">
            <v>8</v>
          </cell>
          <cell r="D1533" t="str">
            <v xml:space="preserve"> SMEG FAB32RVN1 Watergroen </v>
          </cell>
          <cell r="E1533">
            <v>1429</v>
          </cell>
          <cell r="F1533" t="str">
            <v>SMEG</v>
          </cell>
          <cell r="G1533">
            <v>156</v>
          </cell>
        </row>
        <row r="1534">
          <cell r="A1534">
            <v>1533</v>
          </cell>
          <cell r="B1534">
            <v>9039</v>
          </cell>
          <cell r="C1534">
            <v>8</v>
          </cell>
          <cell r="D1534" t="str">
            <v xml:space="preserve"> Siemens KI77SAD30 </v>
          </cell>
          <cell r="E1534">
            <v>824</v>
          </cell>
          <cell r="F1534" t="str">
            <v>Siemens</v>
          </cell>
          <cell r="G1534">
            <v>126</v>
          </cell>
        </row>
        <row r="1535">
          <cell r="A1535">
            <v>1534</v>
          </cell>
          <cell r="B1535">
            <v>9921</v>
          </cell>
          <cell r="C1535">
            <v>8</v>
          </cell>
          <cell r="D1535" t="str">
            <v xml:space="preserve"> Liebherr TP 1424-21 </v>
          </cell>
          <cell r="E1535">
            <v>349</v>
          </cell>
          <cell r="F1535" t="str">
            <v>Liebherr</v>
          </cell>
          <cell r="G1535">
            <v>89</v>
          </cell>
        </row>
        <row r="1536">
          <cell r="A1536">
            <v>1535</v>
          </cell>
          <cell r="B1536">
            <v>9803</v>
          </cell>
          <cell r="C1536">
            <v>8</v>
          </cell>
          <cell r="D1536" t="str">
            <v xml:space="preserve"> Exquisit KGC233/60-4.2A+++ </v>
          </cell>
          <cell r="E1536">
            <v>349</v>
          </cell>
          <cell r="F1536" t="str">
            <v>Exquisit</v>
          </cell>
          <cell r="G1536">
            <v>94</v>
          </cell>
        </row>
        <row r="1537">
          <cell r="A1537">
            <v>1536</v>
          </cell>
          <cell r="B1537">
            <v>6576</v>
          </cell>
          <cell r="C1537">
            <v>8</v>
          </cell>
          <cell r="D1537" t="str">
            <v xml:space="preserve"> Coca Cola Highcube </v>
          </cell>
          <cell r="E1537">
            <v>349</v>
          </cell>
          <cell r="F1537" t="str">
            <v>Coca</v>
          </cell>
          <cell r="G1537">
            <v>226</v>
          </cell>
        </row>
        <row r="1538">
          <cell r="A1538">
            <v>1537</v>
          </cell>
          <cell r="B1538">
            <v>11625</v>
          </cell>
          <cell r="C1538">
            <v>8</v>
          </cell>
          <cell r="D1538" t="str">
            <v xml:space="preserve"> Bosch KGN33NW30 </v>
          </cell>
          <cell r="E1538">
            <v>449</v>
          </cell>
          <cell r="F1538" t="str">
            <v>Bosch</v>
          </cell>
          <cell r="G1538">
            <v>15</v>
          </cell>
        </row>
        <row r="1539">
          <cell r="A1539">
            <v>1538</v>
          </cell>
          <cell r="B1539">
            <v>10921</v>
          </cell>
          <cell r="C1539">
            <v>8</v>
          </cell>
          <cell r="D1539" t="str">
            <v xml:space="preserve"> Beko LBI2201 </v>
          </cell>
          <cell r="E1539">
            <v>300</v>
          </cell>
          <cell r="F1539" t="str">
            <v>Beko</v>
          </cell>
          <cell r="G1539">
            <v>45</v>
          </cell>
        </row>
        <row r="1540">
          <cell r="A1540">
            <v>1539</v>
          </cell>
          <cell r="B1540">
            <v>10791</v>
          </cell>
          <cell r="C1540">
            <v>8</v>
          </cell>
          <cell r="D1540" t="str">
            <v xml:space="preserve"> AEG S71540TSW2 </v>
          </cell>
          <cell r="E1540">
            <v>299</v>
          </cell>
          <cell r="F1540" t="str">
            <v>AEG</v>
          </cell>
          <cell r="G1540">
            <v>51</v>
          </cell>
        </row>
        <row r="1541">
          <cell r="A1541">
            <v>1540</v>
          </cell>
          <cell r="B1541">
            <v>6140</v>
          </cell>
          <cell r="C1541">
            <v>8</v>
          </cell>
          <cell r="D1541" t="str">
            <v xml:space="preserve"> AEG S52700DSW1 </v>
          </cell>
          <cell r="E1541">
            <v>349</v>
          </cell>
          <cell r="F1541" t="str">
            <v>AEG</v>
          </cell>
          <cell r="G1541">
            <v>245</v>
          </cell>
        </row>
        <row r="1542">
          <cell r="A1542">
            <v>1541</v>
          </cell>
          <cell r="B1542">
            <v>9502</v>
          </cell>
          <cell r="C1542">
            <v>8</v>
          </cell>
          <cell r="D1542" t="str">
            <v xml:space="preserve"> Zanussi ZRG14800WA </v>
          </cell>
          <cell r="E1542">
            <v>249</v>
          </cell>
          <cell r="F1542" t="str">
            <v>Zanussi</v>
          </cell>
          <cell r="G1542">
            <v>106</v>
          </cell>
        </row>
        <row r="1543">
          <cell r="A1543">
            <v>1542</v>
          </cell>
          <cell r="B1543">
            <v>9227</v>
          </cell>
          <cell r="C1543">
            <v>8</v>
          </cell>
          <cell r="D1543" t="str">
            <v xml:space="preserve"> Zanussi ZRB34103WA </v>
          </cell>
          <cell r="E1543">
            <v>399</v>
          </cell>
          <cell r="F1543" t="str">
            <v>Zanussi</v>
          </cell>
          <cell r="G1543">
            <v>118</v>
          </cell>
        </row>
        <row r="1544">
          <cell r="A1544">
            <v>1543</v>
          </cell>
          <cell r="B1544">
            <v>8627</v>
          </cell>
          <cell r="C1544">
            <v>8</v>
          </cell>
          <cell r="D1544" t="str">
            <v xml:space="preserve"> SMEG FAB30RNE1 Zwart </v>
          </cell>
          <cell r="E1544">
            <v>1119</v>
          </cell>
          <cell r="F1544" t="str">
            <v>SMEG</v>
          </cell>
          <cell r="G1544">
            <v>142</v>
          </cell>
        </row>
        <row r="1545">
          <cell r="A1545">
            <v>1544</v>
          </cell>
          <cell r="B1545">
            <v>11476</v>
          </cell>
          <cell r="C1545">
            <v>8</v>
          </cell>
          <cell r="D1545" t="str">
            <v xml:space="preserve"> SMEG FAB28RV1 groen </v>
          </cell>
          <cell r="E1545">
            <v>828</v>
          </cell>
          <cell r="F1545" t="str">
            <v>SMEG</v>
          </cell>
          <cell r="G1545">
            <v>22</v>
          </cell>
        </row>
        <row r="1546">
          <cell r="A1546">
            <v>1545</v>
          </cell>
          <cell r="B1546">
            <v>9012</v>
          </cell>
          <cell r="C1546">
            <v>8</v>
          </cell>
          <cell r="D1546" t="str">
            <v xml:space="preserve"> SMEG FAB28RNE1 Zwart </v>
          </cell>
          <cell r="E1546">
            <v>799</v>
          </cell>
          <cell r="F1546" t="str">
            <v>SMEG</v>
          </cell>
          <cell r="G1546">
            <v>127</v>
          </cell>
        </row>
        <row r="1547">
          <cell r="A1547">
            <v>1546</v>
          </cell>
          <cell r="B1547">
            <v>11174</v>
          </cell>
          <cell r="C1547">
            <v>8</v>
          </cell>
          <cell r="D1547" t="str">
            <v xml:space="preserve"> Siemens KI86SAF30 </v>
          </cell>
          <cell r="E1547">
            <v>889</v>
          </cell>
          <cell r="F1547" t="str">
            <v>Siemens</v>
          </cell>
          <cell r="G1547">
            <v>35</v>
          </cell>
        </row>
        <row r="1548">
          <cell r="A1548">
            <v>1547</v>
          </cell>
          <cell r="B1548">
            <v>10162</v>
          </cell>
          <cell r="C1548">
            <v>8</v>
          </cell>
          <cell r="D1548" t="str">
            <v xml:space="preserve"> Siemens KI42LVF30 </v>
          </cell>
          <cell r="E1548">
            <v>504</v>
          </cell>
          <cell r="F1548" t="str">
            <v>Siemens</v>
          </cell>
          <cell r="G1548">
            <v>78</v>
          </cell>
        </row>
        <row r="1549">
          <cell r="A1549">
            <v>1548</v>
          </cell>
          <cell r="B1549">
            <v>10792</v>
          </cell>
          <cell r="C1549">
            <v>8</v>
          </cell>
          <cell r="D1549" t="str">
            <v xml:space="preserve"> Samsung RL4363FBASL </v>
          </cell>
          <cell r="E1549">
            <v>919</v>
          </cell>
          <cell r="F1549" t="str">
            <v>Samsung</v>
          </cell>
          <cell r="G1549">
            <v>51</v>
          </cell>
        </row>
        <row r="1550">
          <cell r="A1550">
            <v>1549</v>
          </cell>
          <cell r="B1550">
            <v>8347</v>
          </cell>
          <cell r="C1550">
            <v>8</v>
          </cell>
          <cell r="D1550" t="str">
            <v xml:space="preserve"> Samsung RB41J7059SR/EF </v>
          </cell>
          <cell r="E1550">
            <v>1099</v>
          </cell>
          <cell r="F1550" t="str">
            <v>Samsung</v>
          </cell>
          <cell r="G1550">
            <v>153</v>
          </cell>
        </row>
        <row r="1551">
          <cell r="A1551">
            <v>1550</v>
          </cell>
          <cell r="B1551">
            <v>6549</v>
          </cell>
          <cell r="C1551">
            <v>8</v>
          </cell>
          <cell r="D1551" t="str">
            <v xml:space="preserve"> Samsung RB31FEJNCSA </v>
          </cell>
          <cell r="E1551">
            <v>489</v>
          </cell>
          <cell r="F1551" t="str">
            <v>Samsung</v>
          </cell>
          <cell r="G1551">
            <v>227</v>
          </cell>
        </row>
        <row r="1552">
          <cell r="A1552">
            <v>1551</v>
          </cell>
          <cell r="B1552">
            <v>10319</v>
          </cell>
          <cell r="C1552">
            <v>8</v>
          </cell>
          <cell r="D1552" t="str">
            <v xml:space="preserve"> Liebherr TX 1021-21 </v>
          </cell>
          <cell r="E1552">
            <v>299</v>
          </cell>
          <cell r="F1552" t="str">
            <v>Liebherr</v>
          </cell>
          <cell r="G1552">
            <v>71</v>
          </cell>
        </row>
        <row r="1553">
          <cell r="A1553">
            <v>1552</v>
          </cell>
          <cell r="B1553">
            <v>7871</v>
          </cell>
          <cell r="C1553">
            <v>8</v>
          </cell>
          <cell r="D1553" t="str">
            <v xml:space="preserve"> Liebherr T 1810-21 </v>
          </cell>
          <cell r="E1553">
            <v>349</v>
          </cell>
          <cell r="F1553" t="str">
            <v>Liebherr</v>
          </cell>
          <cell r="G1553">
            <v>173</v>
          </cell>
        </row>
        <row r="1554">
          <cell r="A1554">
            <v>1553</v>
          </cell>
          <cell r="B1554">
            <v>7524</v>
          </cell>
          <cell r="C1554">
            <v>8</v>
          </cell>
          <cell r="D1554" t="str">
            <v xml:space="preserve"> Liebherr ICUS 3314-20 </v>
          </cell>
          <cell r="E1554">
            <v>1049</v>
          </cell>
          <cell r="F1554" t="str">
            <v>Liebherr</v>
          </cell>
          <cell r="G1554">
            <v>189</v>
          </cell>
        </row>
        <row r="1555">
          <cell r="A1555">
            <v>1554</v>
          </cell>
          <cell r="B1555">
            <v>8813</v>
          </cell>
          <cell r="C1555">
            <v>8</v>
          </cell>
          <cell r="D1555" t="str">
            <v xml:space="preserve"> Liebherr CTP 2521-20 </v>
          </cell>
          <cell r="E1555">
            <v>399</v>
          </cell>
          <cell r="F1555" t="str">
            <v>Liebherr</v>
          </cell>
          <cell r="G1555">
            <v>135</v>
          </cell>
        </row>
        <row r="1556">
          <cell r="A1556">
            <v>1555</v>
          </cell>
          <cell r="B1556">
            <v>7600</v>
          </cell>
          <cell r="C1556">
            <v>8</v>
          </cell>
          <cell r="D1556" t="str">
            <v xml:space="preserve"> LG GSJ961PZBZ Door-in-door </v>
          </cell>
          <cell r="E1556">
            <v>1699</v>
          </cell>
          <cell r="F1556" t="str">
            <v>LG</v>
          </cell>
          <cell r="G1556">
            <v>186</v>
          </cell>
        </row>
        <row r="1557">
          <cell r="A1557">
            <v>1556</v>
          </cell>
          <cell r="B1557">
            <v>7758</v>
          </cell>
          <cell r="C1557">
            <v>8</v>
          </cell>
          <cell r="D1557" t="str">
            <v xml:space="preserve"> LG GBB59SWFZB </v>
          </cell>
          <cell r="E1557">
            <v>449</v>
          </cell>
          <cell r="F1557" t="str">
            <v>LG</v>
          </cell>
          <cell r="G1557">
            <v>179</v>
          </cell>
        </row>
        <row r="1558">
          <cell r="A1558">
            <v>1557</v>
          </cell>
          <cell r="B1558">
            <v>10733</v>
          </cell>
          <cell r="C1558">
            <v>8</v>
          </cell>
          <cell r="D1558" t="str">
            <v xml:space="preserve"> Frilec BONNSBS555-4WA++ INOX </v>
          </cell>
          <cell r="E1558">
            <v>749</v>
          </cell>
          <cell r="F1558" t="str">
            <v>Frilec</v>
          </cell>
          <cell r="G1558">
            <v>54</v>
          </cell>
        </row>
        <row r="1559">
          <cell r="A1559">
            <v>1558</v>
          </cell>
          <cell r="B1559">
            <v>8245</v>
          </cell>
          <cell r="C1559">
            <v>8</v>
          </cell>
          <cell r="D1559" t="str">
            <v xml:space="preserve"> Etna AK2122DA </v>
          </cell>
          <cell r="E1559">
            <v>379</v>
          </cell>
          <cell r="F1559" t="str">
            <v>Etna</v>
          </cell>
          <cell r="G1559">
            <v>157</v>
          </cell>
        </row>
        <row r="1560">
          <cell r="A1560">
            <v>1559</v>
          </cell>
          <cell r="B1560">
            <v>10221</v>
          </cell>
          <cell r="C1560">
            <v>8</v>
          </cell>
          <cell r="D1560" t="str">
            <v xml:space="preserve"> Bosch KDV29VW30 </v>
          </cell>
          <cell r="E1560">
            <v>469</v>
          </cell>
          <cell r="F1560" t="str">
            <v>Bosch</v>
          </cell>
          <cell r="G1560">
            <v>75</v>
          </cell>
        </row>
        <row r="1561">
          <cell r="A1561">
            <v>1560</v>
          </cell>
          <cell r="B1561">
            <v>8480</v>
          </cell>
          <cell r="C1561">
            <v>8</v>
          </cell>
          <cell r="D1561" t="str">
            <v xml:space="preserve"> Beko TSE 1282 A </v>
          </cell>
          <cell r="E1561">
            <v>189</v>
          </cell>
          <cell r="F1561" t="str">
            <v>Beko</v>
          </cell>
          <cell r="G1561">
            <v>148</v>
          </cell>
        </row>
        <row r="1562">
          <cell r="A1562">
            <v>1561</v>
          </cell>
          <cell r="B1562">
            <v>6607</v>
          </cell>
          <cell r="C1562">
            <v>8</v>
          </cell>
          <cell r="D1562" t="str">
            <v xml:space="preserve"> Beko RDM 6126 </v>
          </cell>
          <cell r="E1562">
            <v>262</v>
          </cell>
          <cell r="F1562" t="str">
            <v>Beko</v>
          </cell>
          <cell r="G1562">
            <v>225</v>
          </cell>
        </row>
        <row r="1563">
          <cell r="A1563">
            <v>1562</v>
          </cell>
          <cell r="B1563">
            <v>7112</v>
          </cell>
          <cell r="C1563">
            <v>8</v>
          </cell>
          <cell r="D1563" t="str">
            <v xml:space="preserve"> AEG S51600TSW2 </v>
          </cell>
          <cell r="E1563">
            <v>279</v>
          </cell>
          <cell r="F1563" t="str">
            <v>AEG</v>
          </cell>
          <cell r="G1563">
            <v>205</v>
          </cell>
        </row>
        <row r="1564">
          <cell r="A1564">
            <v>1563</v>
          </cell>
          <cell r="B1564">
            <v>6463</v>
          </cell>
          <cell r="C1564">
            <v>8</v>
          </cell>
          <cell r="D1564" t="str">
            <v xml:space="preserve"> Samsung RS53K4600SA/EF </v>
          </cell>
          <cell r="E1564">
            <v>999</v>
          </cell>
          <cell r="F1564" t="str">
            <v>Samsung</v>
          </cell>
          <cell r="G1564">
            <v>231</v>
          </cell>
        </row>
        <row r="1565">
          <cell r="A1565">
            <v>1564</v>
          </cell>
          <cell r="B1565">
            <v>9720</v>
          </cell>
          <cell r="C1565">
            <v>8</v>
          </cell>
          <cell r="D1565" t="str">
            <v xml:space="preserve"> Liebherr TP1410-21 </v>
          </cell>
          <cell r="E1565">
            <v>329</v>
          </cell>
          <cell r="F1565" t="str">
            <v>Liebherr</v>
          </cell>
          <cell r="G1565">
            <v>97</v>
          </cell>
        </row>
        <row r="1566">
          <cell r="A1566">
            <v>1565</v>
          </cell>
          <cell r="B1566">
            <v>7016</v>
          </cell>
          <cell r="C1566">
            <v>8</v>
          </cell>
          <cell r="D1566" t="str">
            <v xml:space="preserve"> Bosch KGN36VW35 </v>
          </cell>
          <cell r="E1566">
            <v>579</v>
          </cell>
          <cell r="F1566" t="str">
            <v>Bosch</v>
          </cell>
          <cell r="G1566">
            <v>209</v>
          </cell>
        </row>
        <row r="1567">
          <cell r="A1567">
            <v>1566</v>
          </cell>
          <cell r="B1567">
            <v>9922</v>
          </cell>
          <cell r="C1567">
            <v>8</v>
          </cell>
          <cell r="D1567" t="str">
            <v xml:space="preserve"> Beko SSE26026 </v>
          </cell>
          <cell r="E1567">
            <v>289</v>
          </cell>
          <cell r="F1567" t="str">
            <v>Beko</v>
          </cell>
          <cell r="G1567">
            <v>89</v>
          </cell>
        </row>
        <row r="1568">
          <cell r="A1568">
            <v>1567</v>
          </cell>
          <cell r="B1568">
            <v>8215</v>
          </cell>
          <cell r="C1568">
            <v>8</v>
          </cell>
          <cell r="D1568" t="str">
            <v xml:space="preserve"> AEG S91440TSW0 </v>
          </cell>
          <cell r="E1568">
            <v>399</v>
          </cell>
          <cell r="F1568" t="str">
            <v>AEG</v>
          </cell>
          <cell r="G1568">
            <v>158</v>
          </cell>
        </row>
        <row r="1569">
          <cell r="A1569">
            <v>1568</v>
          </cell>
          <cell r="B1569">
            <v>10675</v>
          </cell>
          <cell r="C1569">
            <v>8</v>
          </cell>
          <cell r="D1569" t="str">
            <v xml:space="preserve"> Whirlpool BSF 8353 W </v>
          </cell>
          <cell r="E1569">
            <v>599</v>
          </cell>
          <cell r="F1569" t="str">
            <v>Whirlpool</v>
          </cell>
          <cell r="G1569">
            <v>56</v>
          </cell>
        </row>
        <row r="1570">
          <cell r="A1570">
            <v>1569</v>
          </cell>
          <cell r="B1570">
            <v>11382</v>
          </cell>
          <cell r="C1570">
            <v>8</v>
          </cell>
          <cell r="D1570" t="str">
            <v xml:space="preserve"> Siemens KI18RV30 </v>
          </cell>
          <cell r="E1570">
            <v>529</v>
          </cell>
          <cell r="F1570" t="str">
            <v>Siemens</v>
          </cell>
          <cell r="G1570">
            <v>26</v>
          </cell>
        </row>
        <row r="1571">
          <cell r="A1571">
            <v>1570</v>
          </cell>
          <cell r="B1571">
            <v>8628</v>
          </cell>
          <cell r="C1571">
            <v>8</v>
          </cell>
          <cell r="D1571" t="str">
            <v xml:space="preserve"> Scancool SKS150A++ </v>
          </cell>
          <cell r="E1571">
            <v>199</v>
          </cell>
          <cell r="F1571" t="str">
            <v>Scancool</v>
          </cell>
          <cell r="G1571">
            <v>142</v>
          </cell>
        </row>
        <row r="1572">
          <cell r="A1572">
            <v>1571</v>
          </cell>
          <cell r="B1572">
            <v>8323</v>
          </cell>
          <cell r="C1572">
            <v>8</v>
          </cell>
          <cell r="D1572" t="str">
            <v xml:space="preserve"> Pelgrim PKV154 Beige </v>
          </cell>
          <cell r="E1572">
            <v>679</v>
          </cell>
          <cell r="F1572" t="str">
            <v>Pelgrim</v>
          </cell>
          <cell r="G1572">
            <v>154</v>
          </cell>
        </row>
        <row r="1573">
          <cell r="A1573">
            <v>1572</v>
          </cell>
          <cell r="B1573">
            <v>11899</v>
          </cell>
          <cell r="C1573">
            <v>8</v>
          </cell>
          <cell r="D1573" t="str">
            <v xml:space="preserve"> LG GSJ560PZXV Door-in-door </v>
          </cell>
          <cell r="E1573">
            <v>1149</v>
          </cell>
          <cell r="F1573" t="str">
            <v>LG</v>
          </cell>
          <cell r="G1573">
            <v>4</v>
          </cell>
        </row>
        <row r="1574">
          <cell r="A1574">
            <v>1573</v>
          </cell>
          <cell r="B1574">
            <v>9040</v>
          </cell>
          <cell r="C1574">
            <v>8</v>
          </cell>
          <cell r="D1574" t="str">
            <v xml:space="preserve"> Exquisit EKS201-1A+ </v>
          </cell>
          <cell r="E1574">
            <v>319</v>
          </cell>
          <cell r="F1574" t="str">
            <v>Exquisit</v>
          </cell>
          <cell r="G1574">
            <v>126</v>
          </cell>
        </row>
        <row r="1575">
          <cell r="A1575">
            <v>1574</v>
          </cell>
          <cell r="B1575">
            <v>10369</v>
          </cell>
          <cell r="C1575">
            <v>8</v>
          </cell>
          <cell r="D1575" t="str">
            <v xml:space="preserve"> Etna EEK262VA </v>
          </cell>
          <cell r="E1575">
            <v>449</v>
          </cell>
          <cell r="F1575" t="str">
            <v>Etna</v>
          </cell>
          <cell r="G1575">
            <v>69</v>
          </cell>
        </row>
        <row r="1576">
          <cell r="A1576">
            <v>1575</v>
          </cell>
          <cell r="B1576">
            <v>9923</v>
          </cell>
          <cell r="C1576">
            <v>8</v>
          </cell>
          <cell r="D1576" t="str">
            <v xml:space="preserve"> Bosch KUL15A65 </v>
          </cell>
          <cell r="E1576">
            <v>482.57</v>
          </cell>
          <cell r="F1576" t="str">
            <v>Bosch</v>
          </cell>
          <cell r="G1576">
            <v>89</v>
          </cell>
        </row>
        <row r="1577">
          <cell r="A1577">
            <v>1576</v>
          </cell>
          <cell r="B1577">
            <v>8268</v>
          </cell>
          <cell r="C1577">
            <v>8</v>
          </cell>
          <cell r="D1577" t="str">
            <v xml:space="preserve"> Bosch KGN36NL30 </v>
          </cell>
          <cell r="E1577">
            <v>479</v>
          </cell>
          <cell r="F1577" t="str">
            <v>Bosch</v>
          </cell>
          <cell r="G1577">
            <v>156</v>
          </cell>
        </row>
        <row r="1578">
          <cell r="A1578">
            <v>1577</v>
          </cell>
          <cell r="B1578">
            <v>10772</v>
          </cell>
          <cell r="C1578">
            <v>8</v>
          </cell>
          <cell r="D1578" t="str">
            <v xml:space="preserve"> Bosch KGE39BW40 </v>
          </cell>
          <cell r="E1578">
            <v>679</v>
          </cell>
          <cell r="F1578" t="str">
            <v>Bosch</v>
          </cell>
          <cell r="G1578">
            <v>52</v>
          </cell>
        </row>
        <row r="1579">
          <cell r="A1579">
            <v>1578</v>
          </cell>
          <cell r="B1579">
            <v>11273</v>
          </cell>
          <cell r="C1579">
            <v>8</v>
          </cell>
          <cell r="D1579" t="str">
            <v xml:space="preserve"> Zanussi ZRX51101WA </v>
          </cell>
          <cell r="E1579">
            <v>179</v>
          </cell>
          <cell r="F1579" t="str">
            <v>Zanussi</v>
          </cell>
          <cell r="G1579">
            <v>31</v>
          </cell>
        </row>
        <row r="1580">
          <cell r="A1580">
            <v>1579</v>
          </cell>
          <cell r="B1580">
            <v>10548</v>
          </cell>
          <cell r="C1580">
            <v>8</v>
          </cell>
          <cell r="D1580" t="str">
            <v xml:space="preserve"> Zanussi ZRT18100WA </v>
          </cell>
          <cell r="E1580">
            <v>285</v>
          </cell>
          <cell r="F1580" t="str">
            <v>Zanussi</v>
          </cell>
          <cell r="G1580">
            <v>62</v>
          </cell>
        </row>
        <row r="1581">
          <cell r="A1581">
            <v>1580</v>
          </cell>
          <cell r="B1581">
            <v>6895</v>
          </cell>
          <cell r="C1581">
            <v>8</v>
          </cell>
          <cell r="D1581" t="str">
            <v xml:space="preserve"> Whirlpool SW6 A2Q W </v>
          </cell>
          <cell r="E1581">
            <v>449</v>
          </cell>
          <cell r="F1581" t="str">
            <v>Whirlpool</v>
          </cell>
          <cell r="G1581">
            <v>214</v>
          </cell>
        </row>
        <row r="1582">
          <cell r="A1582">
            <v>1581</v>
          </cell>
          <cell r="B1582">
            <v>7170</v>
          </cell>
          <cell r="C1582">
            <v>8</v>
          </cell>
          <cell r="D1582" t="str">
            <v xml:space="preserve"> Whirlpool BSNF 8102 OX </v>
          </cell>
          <cell r="E1582">
            <v>499</v>
          </cell>
          <cell r="F1582" t="str">
            <v>Whirlpool</v>
          </cell>
          <cell r="G1582">
            <v>203</v>
          </cell>
        </row>
        <row r="1583">
          <cell r="A1583">
            <v>1582</v>
          </cell>
          <cell r="B1583">
            <v>6688</v>
          </cell>
          <cell r="C1583">
            <v>8</v>
          </cell>
          <cell r="D1583" t="str">
            <v xml:space="preserve"> SMEG FAB30LV1 (linksdraaiend) </v>
          </cell>
          <cell r="E1583">
            <v>1187</v>
          </cell>
          <cell r="F1583" t="str">
            <v>SMEG</v>
          </cell>
          <cell r="G1583">
            <v>222</v>
          </cell>
        </row>
        <row r="1584">
          <cell r="A1584">
            <v>1583</v>
          </cell>
          <cell r="B1584">
            <v>7479</v>
          </cell>
          <cell r="C1584">
            <v>8</v>
          </cell>
          <cell r="D1584" t="str">
            <v xml:space="preserve"> SMEG FAB28RAZ1 blauw </v>
          </cell>
          <cell r="E1584">
            <v>828</v>
          </cell>
          <cell r="F1584" t="str">
            <v>SMEG</v>
          </cell>
          <cell r="G1584">
            <v>191</v>
          </cell>
        </row>
        <row r="1585">
          <cell r="A1585">
            <v>1584</v>
          </cell>
          <cell r="B1585">
            <v>10622</v>
          </cell>
          <cell r="C1585">
            <v>8</v>
          </cell>
          <cell r="D1585" t="str">
            <v xml:space="preserve"> Siemens KI86VVS30 </v>
          </cell>
          <cell r="E1585">
            <v>685</v>
          </cell>
          <cell r="F1585" t="str">
            <v>Siemens</v>
          </cell>
          <cell r="G1585">
            <v>59</v>
          </cell>
        </row>
        <row r="1586">
          <cell r="A1586">
            <v>1585</v>
          </cell>
          <cell r="B1586">
            <v>10067</v>
          </cell>
          <cell r="C1586">
            <v>8</v>
          </cell>
          <cell r="D1586" t="str">
            <v xml:space="preserve"> Siemens KI32LVF30 </v>
          </cell>
          <cell r="E1586">
            <v>519</v>
          </cell>
          <cell r="F1586" t="str">
            <v>Siemens</v>
          </cell>
          <cell r="G1586">
            <v>82</v>
          </cell>
        </row>
        <row r="1587">
          <cell r="A1587">
            <v>1586</v>
          </cell>
          <cell r="B1587">
            <v>8629</v>
          </cell>
          <cell r="C1587">
            <v>8</v>
          </cell>
          <cell r="D1587" t="str">
            <v xml:space="preserve"> Siemens KI24LV30 </v>
          </cell>
          <cell r="E1587">
            <v>599</v>
          </cell>
          <cell r="F1587" t="str">
            <v>Siemens</v>
          </cell>
          <cell r="G1587">
            <v>142</v>
          </cell>
        </row>
        <row r="1588">
          <cell r="A1588">
            <v>1587</v>
          </cell>
          <cell r="B1588">
            <v>9547</v>
          </cell>
          <cell r="C1588">
            <v>8</v>
          </cell>
          <cell r="D1588" t="str">
            <v xml:space="preserve"> Siemens KG39EBW40 </v>
          </cell>
          <cell r="E1588">
            <v>659</v>
          </cell>
          <cell r="F1588" t="str">
            <v>Siemens</v>
          </cell>
          <cell r="G1588">
            <v>104</v>
          </cell>
        </row>
        <row r="1589">
          <cell r="A1589">
            <v>1588</v>
          </cell>
          <cell r="B1589">
            <v>8938</v>
          </cell>
          <cell r="C1589">
            <v>8</v>
          </cell>
          <cell r="D1589" t="str">
            <v xml:space="preserve"> Siemens KG36NVW35 </v>
          </cell>
          <cell r="E1589">
            <v>569</v>
          </cell>
          <cell r="F1589" t="str">
            <v>Siemens</v>
          </cell>
          <cell r="G1589">
            <v>130</v>
          </cell>
        </row>
        <row r="1590">
          <cell r="A1590">
            <v>1589</v>
          </cell>
          <cell r="B1590">
            <v>7812</v>
          </cell>
          <cell r="C1590">
            <v>8</v>
          </cell>
          <cell r="D1590" t="str">
            <v xml:space="preserve"> Siemens KA90DVI20 </v>
          </cell>
          <cell r="E1590">
            <v>1499</v>
          </cell>
          <cell r="F1590" t="str">
            <v>Siemens</v>
          </cell>
          <cell r="G1590">
            <v>176</v>
          </cell>
        </row>
        <row r="1591">
          <cell r="A1591">
            <v>1590</v>
          </cell>
          <cell r="B1591">
            <v>10141</v>
          </cell>
          <cell r="C1591">
            <v>8</v>
          </cell>
          <cell r="D1591" t="str">
            <v xml:space="preserve"> Pelgrim KK2088V </v>
          </cell>
          <cell r="E1591">
            <v>319</v>
          </cell>
          <cell r="F1591" t="str">
            <v>Pelgrim</v>
          </cell>
          <cell r="G1591">
            <v>79</v>
          </cell>
        </row>
        <row r="1592">
          <cell r="A1592">
            <v>1591</v>
          </cell>
          <cell r="B1592">
            <v>11250</v>
          </cell>
          <cell r="C1592">
            <v>8</v>
          </cell>
          <cell r="D1592" t="str">
            <v xml:space="preserve"> Miele K 35222 iD </v>
          </cell>
          <cell r="E1592">
            <v>999</v>
          </cell>
          <cell r="F1592" t="str">
            <v>Miele</v>
          </cell>
          <cell r="G1592">
            <v>32</v>
          </cell>
        </row>
        <row r="1593">
          <cell r="A1593">
            <v>1592</v>
          </cell>
          <cell r="B1593">
            <v>9564</v>
          </cell>
          <cell r="C1593">
            <v>8</v>
          </cell>
          <cell r="D1593" t="str">
            <v xml:space="preserve"> Liebherr CUef 3311-20 </v>
          </cell>
          <cell r="E1593">
            <v>749</v>
          </cell>
          <cell r="F1593" t="str">
            <v>Liebherr</v>
          </cell>
          <cell r="G1593">
            <v>103</v>
          </cell>
        </row>
        <row r="1594">
          <cell r="A1594">
            <v>1593</v>
          </cell>
          <cell r="B1594">
            <v>11407</v>
          </cell>
          <cell r="C1594">
            <v>8</v>
          </cell>
          <cell r="D1594" t="str">
            <v xml:space="preserve"> Liebherr CN 3915-20 </v>
          </cell>
          <cell r="E1594">
            <v>949</v>
          </cell>
          <cell r="F1594" t="str">
            <v>Liebherr</v>
          </cell>
          <cell r="G1594">
            <v>25</v>
          </cell>
        </row>
        <row r="1595">
          <cell r="A1595">
            <v>1594</v>
          </cell>
          <cell r="B1595">
            <v>8842</v>
          </cell>
          <cell r="C1595">
            <v>8</v>
          </cell>
          <cell r="D1595" t="str">
            <v xml:space="preserve"> Liebherr CBN 4815-20 </v>
          </cell>
          <cell r="E1595">
            <v>1199</v>
          </cell>
          <cell r="F1595" t="str">
            <v>Liebherr</v>
          </cell>
          <cell r="G1595">
            <v>134</v>
          </cell>
        </row>
        <row r="1596">
          <cell r="A1596">
            <v>1595</v>
          </cell>
          <cell r="B1596">
            <v>7699</v>
          </cell>
          <cell r="C1596">
            <v>8</v>
          </cell>
          <cell r="D1596" t="str">
            <v xml:space="preserve"> Liebherr C 3525-20 </v>
          </cell>
          <cell r="E1596">
            <v>649</v>
          </cell>
          <cell r="F1596" t="str">
            <v>Liebherr</v>
          </cell>
          <cell r="G1596">
            <v>181</v>
          </cell>
        </row>
        <row r="1597">
          <cell r="A1597">
            <v>1596</v>
          </cell>
          <cell r="B1597">
            <v>10755</v>
          </cell>
          <cell r="C1597">
            <v>8</v>
          </cell>
          <cell r="D1597" t="str">
            <v xml:space="preserve"> LG GSL761PZXV </v>
          </cell>
          <cell r="E1597">
            <v>1199</v>
          </cell>
          <cell r="F1597" t="str">
            <v>LG</v>
          </cell>
          <cell r="G1597">
            <v>53</v>
          </cell>
        </row>
        <row r="1598">
          <cell r="A1598">
            <v>1597</v>
          </cell>
          <cell r="B1598">
            <v>10970</v>
          </cell>
          <cell r="C1598">
            <v>8</v>
          </cell>
          <cell r="D1598" t="str">
            <v xml:space="preserve"> LG GBB59PZFZB </v>
          </cell>
          <cell r="E1598">
            <v>599</v>
          </cell>
          <cell r="F1598" t="str">
            <v>LG</v>
          </cell>
          <cell r="G1598">
            <v>43</v>
          </cell>
        </row>
        <row r="1599">
          <cell r="A1599">
            <v>1598</v>
          </cell>
          <cell r="B1599">
            <v>7398</v>
          </cell>
          <cell r="C1599">
            <v>8</v>
          </cell>
          <cell r="D1599" t="str">
            <v xml:space="preserve"> Inventum KK470 </v>
          </cell>
          <cell r="E1599">
            <v>145.9</v>
          </cell>
          <cell r="F1599" t="str">
            <v>Inventum</v>
          </cell>
          <cell r="G1599">
            <v>194</v>
          </cell>
        </row>
        <row r="1600">
          <cell r="A1600">
            <v>1599</v>
          </cell>
          <cell r="B1600">
            <v>11731</v>
          </cell>
          <cell r="C1600">
            <v>8</v>
          </cell>
          <cell r="D1600" t="str">
            <v xml:space="preserve"> Frilec BERLIN168-9A++ Wit </v>
          </cell>
          <cell r="E1600">
            <v>349</v>
          </cell>
          <cell r="F1600" t="str">
            <v>Frilec</v>
          </cell>
          <cell r="G1600">
            <v>11</v>
          </cell>
        </row>
        <row r="1601">
          <cell r="A1601">
            <v>1600</v>
          </cell>
          <cell r="B1601">
            <v>6689</v>
          </cell>
          <cell r="C1601">
            <v>8</v>
          </cell>
          <cell r="D1601" t="str">
            <v xml:space="preserve"> Exquisit KGC530NFW-5A+ INOXLOOK </v>
          </cell>
          <cell r="E1601">
            <v>549</v>
          </cell>
          <cell r="F1601" t="str">
            <v>Exquisit</v>
          </cell>
          <cell r="G1601">
            <v>222</v>
          </cell>
        </row>
        <row r="1602">
          <cell r="A1602">
            <v>1601</v>
          </cell>
          <cell r="B1602">
            <v>11025</v>
          </cell>
          <cell r="C1602">
            <v>8</v>
          </cell>
          <cell r="D1602" t="str">
            <v xml:space="preserve"> Bosch KSV36VL30 </v>
          </cell>
          <cell r="E1602">
            <v>649</v>
          </cell>
          <cell r="F1602" t="str">
            <v>Bosch</v>
          </cell>
          <cell r="G1602">
            <v>41</v>
          </cell>
        </row>
        <row r="1603">
          <cell r="A1603">
            <v>1602</v>
          </cell>
          <cell r="B1603">
            <v>11423</v>
          </cell>
          <cell r="C1603">
            <v>8</v>
          </cell>
          <cell r="D1603" t="str">
            <v xml:space="preserve"> Beko TS1 90020 </v>
          </cell>
          <cell r="E1603">
            <v>169.95</v>
          </cell>
          <cell r="F1603" t="str">
            <v>Beko</v>
          </cell>
          <cell r="G1603">
            <v>24</v>
          </cell>
        </row>
        <row r="1604">
          <cell r="A1604">
            <v>1603</v>
          </cell>
          <cell r="B1604">
            <v>6260</v>
          </cell>
          <cell r="C1604">
            <v>8</v>
          </cell>
          <cell r="D1604" t="str">
            <v xml:space="preserve"> Beko GNE60530X </v>
          </cell>
          <cell r="E1604">
            <v>1299</v>
          </cell>
          <cell r="F1604" t="str">
            <v>Beko</v>
          </cell>
          <cell r="G1604">
            <v>239</v>
          </cell>
        </row>
        <row r="1605">
          <cell r="A1605">
            <v>1604</v>
          </cell>
          <cell r="B1605">
            <v>7813</v>
          </cell>
          <cell r="C1605">
            <v>8</v>
          </cell>
          <cell r="D1605" t="str">
            <v xml:space="preserve"> Beko GNE114612X </v>
          </cell>
          <cell r="E1605">
            <v>1129</v>
          </cell>
          <cell r="F1605" t="str">
            <v>Beko</v>
          </cell>
          <cell r="G1605">
            <v>176</v>
          </cell>
        </row>
        <row r="1606">
          <cell r="A1606">
            <v>1605</v>
          </cell>
          <cell r="B1606">
            <v>8762</v>
          </cell>
          <cell r="C1606">
            <v>8</v>
          </cell>
          <cell r="D1606" t="str">
            <v xml:space="preserve"> AEG SFB51021AS </v>
          </cell>
          <cell r="E1606">
            <v>549</v>
          </cell>
          <cell r="F1606" t="str">
            <v>AEG</v>
          </cell>
          <cell r="G1606">
            <v>137</v>
          </cell>
        </row>
        <row r="1607">
          <cell r="A1607">
            <v>1606</v>
          </cell>
          <cell r="B1607">
            <v>7041</v>
          </cell>
          <cell r="C1607">
            <v>8</v>
          </cell>
          <cell r="D1607" t="str">
            <v xml:space="preserve"> AEG SCS71801F1 </v>
          </cell>
          <cell r="E1607">
            <v>669</v>
          </cell>
          <cell r="F1607" t="str">
            <v>AEG</v>
          </cell>
          <cell r="G1607">
            <v>208</v>
          </cell>
        </row>
        <row r="1608">
          <cell r="A1608">
            <v>1607</v>
          </cell>
          <cell r="B1608">
            <v>11856</v>
          </cell>
          <cell r="C1608">
            <v>8</v>
          </cell>
          <cell r="D1608" t="str">
            <v xml:space="preserve"> AEG S74010KDWF </v>
          </cell>
          <cell r="E1608">
            <v>599</v>
          </cell>
          <cell r="F1608" t="str">
            <v>AEG</v>
          </cell>
          <cell r="G1608">
            <v>6</v>
          </cell>
        </row>
        <row r="1609">
          <cell r="A1609">
            <v>1608</v>
          </cell>
          <cell r="B1609">
            <v>10021</v>
          </cell>
          <cell r="C1609">
            <v>8</v>
          </cell>
          <cell r="D1609" t="str">
            <v xml:space="preserve"> Whirlpool ART 6600 A+ S </v>
          </cell>
          <cell r="E1609">
            <v>509</v>
          </cell>
          <cell r="F1609" t="str">
            <v>Whirlpool</v>
          </cell>
          <cell r="G1609">
            <v>84</v>
          </cell>
        </row>
        <row r="1610">
          <cell r="A1610">
            <v>1609</v>
          </cell>
          <cell r="B1610">
            <v>9946</v>
          </cell>
          <cell r="C1610">
            <v>8</v>
          </cell>
          <cell r="D1610" t="str">
            <v xml:space="preserve"> Samsung RSG5PURS1 </v>
          </cell>
          <cell r="E1610">
            <v>1299</v>
          </cell>
          <cell r="F1610" t="str">
            <v>Samsung</v>
          </cell>
          <cell r="G1610">
            <v>88</v>
          </cell>
        </row>
        <row r="1611">
          <cell r="A1611">
            <v>1610</v>
          </cell>
          <cell r="B1611">
            <v>7455</v>
          </cell>
          <cell r="C1611">
            <v>8</v>
          </cell>
          <cell r="D1611" t="str">
            <v xml:space="preserve"> Whirlpool BLF 8121 OX </v>
          </cell>
          <cell r="E1611">
            <v>399</v>
          </cell>
          <cell r="F1611" t="str">
            <v>Whirlpool</v>
          </cell>
          <cell r="G1611">
            <v>192</v>
          </cell>
        </row>
        <row r="1612">
          <cell r="A1612">
            <v>1611</v>
          </cell>
          <cell r="B1612">
            <v>11626</v>
          </cell>
          <cell r="C1612">
            <v>8</v>
          </cell>
          <cell r="D1612" t="str">
            <v xml:space="preserve"> SMEG FAB10RNE </v>
          </cell>
          <cell r="E1612">
            <v>639</v>
          </cell>
          <cell r="F1612" t="str">
            <v>SMEG</v>
          </cell>
          <cell r="G1612">
            <v>15</v>
          </cell>
        </row>
        <row r="1613">
          <cell r="A1613">
            <v>1612</v>
          </cell>
          <cell r="B1613">
            <v>6690</v>
          </cell>
          <cell r="C1613">
            <v>8</v>
          </cell>
          <cell r="D1613" t="str">
            <v xml:space="preserve"> Siemens KI81RAF30 </v>
          </cell>
          <cell r="E1613">
            <v>669</v>
          </cell>
          <cell r="F1613" t="str">
            <v>Siemens</v>
          </cell>
          <cell r="G1613">
            <v>222</v>
          </cell>
        </row>
        <row r="1614">
          <cell r="A1614">
            <v>1613</v>
          </cell>
          <cell r="B1614">
            <v>8108</v>
          </cell>
          <cell r="C1614">
            <v>8</v>
          </cell>
          <cell r="D1614" t="str">
            <v xml:space="preserve"> Miele KF 37122 iD </v>
          </cell>
          <cell r="E1614">
            <v>1199</v>
          </cell>
          <cell r="F1614" t="str">
            <v>Miele</v>
          </cell>
          <cell r="G1614">
            <v>163</v>
          </cell>
        </row>
        <row r="1615">
          <cell r="A1615">
            <v>1614</v>
          </cell>
          <cell r="B1615">
            <v>10971</v>
          </cell>
          <cell r="C1615">
            <v>8</v>
          </cell>
          <cell r="D1615" t="str">
            <v xml:space="preserve"> Liebherr TP 1764-22 </v>
          </cell>
          <cell r="E1615">
            <v>479</v>
          </cell>
          <cell r="F1615" t="str">
            <v>Liebherr</v>
          </cell>
          <cell r="G1615">
            <v>43</v>
          </cell>
        </row>
        <row r="1616">
          <cell r="A1616">
            <v>1615</v>
          </cell>
          <cell r="B1616">
            <v>11549</v>
          </cell>
          <cell r="C1616">
            <v>8</v>
          </cell>
          <cell r="D1616" t="str">
            <v xml:space="preserve"> Liebherr TP 1434-21 </v>
          </cell>
          <cell r="E1616">
            <v>379</v>
          </cell>
          <cell r="F1616" t="str">
            <v>Liebherr</v>
          </cell>
          <cell r="G1616">
            <v>19</v>
          </cell>
        </row>
        <row r="1617">
          <cell r="A1617">
            <v>1616</v>
          </cell>
          <cell r="B1617">
            <v>8729</v>
          </cell>
          <cell r="C1617">
            <v>8</v>
          </cell>
          <cell r="D1617" t="str">
            <v xml:space="preserve"> Liebherr K 3130-20 </v>
          </cell>
          <cell r="E1617">
            <v>649</v>
          </cell>
          <cell r="F1617" t="str">
            <v>Liebherr</v>
          </cell>
          <cell r="G1617">
            <v>138</v>
          </cell>
        </row>
        <row r="1618">
          <cell r="A1618">
            <v>1617</v>
          </cell>
          <cell r="B1618">
            <v>7017</v>
          </cell>
          <cell r="C1618">
            <v>8</v>
          </cell>
          <cell r="D1618" t="str">
            <v xml:space="preserve"> Liebherr CUfr 3311-20 </v>
          </cell>
          <cell r="E1618">
            <v>699</v>
          </cell>
          <cell r="F1618" t="str">
            <v>Liebherr</v>
          </cell>
          <cell r="G1618">
            <v>209</v>
          </cell>
        </row>
        <row r="1619">
          <cell r="A1619">
            <v>1618</v>
          </cell>
          <cell r="B1619">
            <v>10003</v>
          </cell>
          <cell r="C1619">
            <v>8</v>
          </cell>
          <cell r="D1619" t="str">
            <v xml:space="preserve"> Liebherr CNef 4315-20 </v>
          </cell>
          <cell r="E1619">
            <v>999</v>
          </cell>
          <cell r="F1619" t="str">
            <v>Liebherr</v>
          </cell>
          <cell r="G1619">
            <v>85</v>
          </cell>
        </row>
        <row r="1620">
          <cell r="A1620">
            <v>1619</v>
          </cell>
          <cell r="B1620">
            <v>6387</v>
          </cell>
          <cell r="C1620">
            <v>8</v>
          </cell>
          <cell r="D1620" t="str">
            <v xml:space="preserve"> LG GSJ361DIDV Door-in-door </v>
          </cell>
          <cell r="E1620">
            <v>1149</v>
          </cell>
          <cell r="F1620" t="str">
            <v>LG</v>
          </cell>
          <cell r="G1620">
            <v>234</v>
          </cell>
        </row>
        <row r="1621">
          <cell r="A1621">
            <v>1620</v>
          </cell>
          <cell r="B1621">
            <v>7814</v>
          </cell>
          <cell r="C1621">
            <v>8</v>
          </cell>
          <cell r="D1621" t="str">
            <v xml:space="preserve"> Etna EEK151A </v>
          </cell>
          <cell r="E1621">
            <v>349</v>
          </cell>
          <cell r="F1621" t="str">
            <v>Etna</v>
          </cell>
          <cell r="G1621">
            <v>176</v>
          </cell>
        </row>
        <row r="1622">
          <cell r="A1622">
            <v>1621</v>
          </cell>
          <cell r="B1622">
            <v>9947</v>
          </cell>
          <cell r="C1622">
            <v>8</v>
          </cell>
          <cell r="D1622" t="str">
            <v xml:space="preserve"> Beko RSSE445M23X </v>
          </cell>
          <cell r="E1622">
            <v>504</v>
          </cell>
          <cell r="F1622" t="str">
            <v>Beko</v>
          </cell>
          <cell r="G1622">
            <v>88</v>
          </cell>
        </row>
        <row r="1623">
          <cell r="A1623">
            <v>1622</v>
          </cell>
          <cell r="B1623">
            <v>6429</v>
          </cell>
          <cell r="C1623">
            <v>8</v>
          </cell>
          <cell r="D1623" t="str">
            <v xml:space="preserve"> AEG S53220CSW2 </v>
          </cell>
          <cell r="E1623">
            <v>479</v>
          </cell>
          <cell r="F1623" t="str">
            <v>AEG</v>
          </cell>
          <cell r="G1623">
            <v>232</v>
          </cell>
        </row>
        <row r="1624">
          <cell r="A1624">
            <v>1623</v>
          </cell>
          <cell r="B1624">
            <v>8324</v>
          </cell>
          <cell r="C1624">
            <v>8</v>
          </cell>
          <cell r="D1624" t="str">
            <v xml:space="preserve"> AEG S32500KSW1 </v>
          </cell>
          <cell r="E1624">
            <v>359</v>
          </cell>
          <cell r="F1624" t="str">
            <v>AEG</v>
          </cell>
          <cell r="G1624">
            <v>154</v>
          </cell>
        </row>
        <row r="1625">
          <cell r="A1625">
            <v>1624</v>
          </cell>
          <cell r="B1625">
            <v>8041</v>
          </cell>
          <cell r="C1625">
            <v>8</v>
          </cell>
          <cell r="D1625" t="str">
            <v xml:space="preserve"> Zanussi ZRA21600WA </v>
          </cell>
          <cell r="E1625">
            <v>329</v>
          </cell>
          <cell r="F1625" t="str">
            <v>Zanussi</v>
          </cell>
          <cell r="G1625">
            <v>166</v>
          </cell>
        </row>
        <row r="1626">
          <cell r="A1626">
            <v>1625</v>
          </cell>
          <cell r="B1626">
            <v>11314</v>
          </cell>
          <cell r="C1626">
            <v>8</v>
          </cell>
          <cell r="D1626" t="str">
            <v xml:space="preserve"> SMEG FAB32RBLN1 Blauw </v>
          </cell>
          <cell r="E1626">
            <v>1429</v>
          </cell>
          <cell r="F1626" t="str">
            <v>SMEG</v>
          </cell>
          <cell r="G1626">
            <v>29</v>
          </cell>
        </row>
        <row r="1627">
          <cell r="A1627">
            <v>1626</v>
          </cell>
          <cell r="B1627">
            <v>8703</v>
          </cell>
          <cell r="C1627">
            <v>8</v>
          </cell>
          <cell r="D1627" t="str">
            <v xml:space="preserve"> SMEG FAB32RAZN1 Pastelblauw </v>
          </cell>
          <cell r="E1627">
            <v>1501.73</v>
          </cell>
          <cell r="F1627" t="str">
            <v>SMEG</v>
          </cell>
          <cell r="G1627">
            <v>139</v>
          </cell>
        </row>
        <row r="1628">
          <cell r="A1628">
            <v>1627</v>
          </cell>
          <cell r="B1628">
            <v>8216</v>
          </cell>
          <cell r="C1628">
            <v>8</v>
          </cell>
          <cell r="D1628" t="str">
            <v xml:space="preserve"> SMEG FAB32LVN1 groen </v>
          </cell>
          <cell r="E1628">
            <v>1499</v>
          </cell>
          <cell r="F1628" t="str">
            <v>SMEG</v>
          </cell>
          <cell r="G1628">
            <v>158</v>
          </cell>
        </row>
        <row r="1629">
          <cell r="A1629">
            <v>1628</v>
          </cell>
          <cell r="B1629">
            <v>7893</v>
          </cell>
          <cell r="C1629">
            <v>8</v>
          </cell>
          <cell r="D1629" t="str">
            <v xml:space="preserve"> SMEG FAB32LRN1 (linksdraaiend) </v>
          </cell>
          <cell r="E1629">
            <v>1409</v>
          </cell>
          <cell r="F1629" t="str">
            <v>SMEG</v>
          </cell>
          <cell r="G1629">
            <v>172</v>
          </cell>
        </row>
        <row r="1630">
          <cell r="A1630">
            <v>1629</v>
          </cell>
          <cell r="B1630">
            <v>9324</v>
          </cell>
          <cell r="C1630">
            <v>8</v>
          </cell>
          <cell r="D1630" t="str">
            <v xml:space="preserve"> SMEG FAB32LNEN1 </v>
          </cell>
          <cell r="E1630">
            <v>1499</v>
          </cell>
          <cell r="F1630" t="str">
            <v>SMEG</v>
          </cell>
          <cell r="G1630">
            <v>114</v>
          </cell>
        </row>
        <row r="1631">
          <cell r="A1631">
            <v>1630</v>
          </cell>
          <cell r="B1631">
            <v>7676</v>
          </cell>
          <cell r="C1631">
            <v>8</v>
          </cell>
          <cell r="D1631" t="str">
            <v xml:space="preserve"> SMEG FAB30RR1 Rood </v>
          </cell>
          <cell r="E1631">
            <v>1029</v>
          </cell>
          <cell r="F1631" t="str">
            <v>SMEG</v>
          </cell>
          <cell r="G1631">
            <v>182</v>
          </cell>
        </row>
        <row r="1632">
          <cell r="A1632">
            <v>1631</v>
          </cell>
          <cell r="B1632">
            <v>9084</v>
          </cell>
          <cell r="C1632">
            <v>8</v>
          </cell>
          <cell r="D1632" t="str">
            <v xml:space="preserve"> SMEG FAB30RAZ1 Pastelblauw </v>
          </cell>
          <cell r="E1632">
            <v>1099</v>
          </cell>
          <cell r="F1632" t="str">
            <v>SMEG</v>
          </cell>
          <cell r="G1632">
            <v>124</v>
          </cell>
        </row>
        <row r="1633">
          <cell r="A1633">
            <v>1632</v>
          </cell>
          <cell r="B1633">
            <v>9479</v>
          </cell>
          <cell r="C1633">
            <v>8</v>
          </cell>
          <cell r="D1633" t="str">
            <v xml:space="preserve"> SMEG FAB28RR1 Rood </v>
          </cell>
          <cell r="E1633">
            <v>828</v>
          </cell>
          <cell r="F1633" t="str">
            <v>SMEG</v>
          </cell>
          <cell r="G1633">
            <v>107</v>
          </cell>
        </row>
        <row r="1634">
          <cell r="A1634">
            <v>1633</v>
          </cell>
          <cell r="B1634">
            <v>11274</v>
          </cell>
          <cell r="C1634">
            <v>8</v>
          </cell>
          <cell r="D1634" t="str">
            <v xml:space="preserve"> SMEG FAB28RG1 Geel </v>
          </cell>
          <cell r="E1634">
            <v>830</v>
          </cell>
          <cell r="F1634" t="str">
            <v>SMEG</v>
          </cell>
          <cell r="G1634">
            <v>31</v>
          </cell>
        </row>
        <row r="1635">
          <cell r="A1635">
            <v>1634</v>
          </cell>
          <cell r="B1635">
            <v>11175</v>
          </cell>
          <cell r="C1635">
            <v>8</v>
          </cell>
          <cell r="D1635" t="str">
            <v xml:space="preserve"> SMEG FAB28LV1 </v>
          </cell>
          <cell r="E1635">
            <v>828</v>
          </cell>
          <cell r="F1635" t="str">
            <v>SMEG</v>
          </cell>
          <cell r="G1635">
            <v>35</v>
          </cell>
        </row>
        <row r="1636">
          <cell r="A1636">
            <v>1635</v>
          </cell>
          <cell r="B1636">
            <v>8499</v>
          </cell>
          <cell r="C1636">
            <v>8</v>
          </cell>
          <cell r="D1636" t="str">
            <v xml:space="preserve"> SMEG FAB28LAZ1 (linksdraaiend) </v>
          </cell>
          <cell r="E1636">
            <v>828</v>
          </cell>
          <cell r="F1636" t="str">
            <v>SMEG</v>
          </cell>
          <cell r="G1636">
            <v>147</v>
          </cell>
        </row>
        <row r="1637">
          <cell r="A1637">
            <v>1636</v>
          </cell>
          <cell r="B1637">
            <v>9228</v>
          </cell>
          <cell r="C1637">
            <v>8</v>
          </cell>
          <cell r="D1637" t="str">
            <v xml:space="preserve"> SMEG FAB10LNE </v>
          </cell>
          <cell r="E1637">
            <v>649</v>
          </cell>
          <cell r="F1637" t="str">
            <v>SMEG</v>
          </cell>
          <cell r="G1637">
            <v>118</v>
          </cell>
        </row>
        <row r="1638">
          <cell r="A1638">
            <v>1637</v>
          </cell>
          <cell r="B1638">
            <v>10526</v>
          </cell>
          <cell r="C1638">
            <v>8</v>
          </cell>
          <cell r="D1638" t="str">
            <v xml:space="preserve"> Siemens KI18RV52 </v>
          </cell>
          <cell r="E1638">
            <v>389</v>
          </cell>
          <cell r="F1638" t="str">
            <v>Siemens</v>
          </cell>
          <cell r="G1638">
            <v>63</v>
          </cell>
        </row>
        <row r="1639">
          <cell r="A1639">
            <v>1638</v>
          </cell>
          <cell r="B1639">
            <v>6113</v>
          </cell>
          <cell r="C1639">
            <v>8</v>
          </cell>
          <cell r="D1639" t="str">
            <v xml:space="preserve"> Samsung RH57H90707F Food Showcase </v>
          </cell>
          <cell r="E1639">
            <v>2499</v>
          </cell>
          <cell r="F1639" t="str">
            <v>Samsung</v>
          </cell>
          <cell r="G1639">
            <v>246</v>
          </cell>
        </row>
        <row r="1640">
          <cell r="A1640">
            <v>1639</v>
          </cell>
          <cell r="B1640">
            <v>11001</v>
          </cell>
          <cell r="C1640">
            <v>8</v>
          </cell>
          <cell r="D1640" t="str">
            <v xml:space="preserve"> Samsung RB33J3315WW/EF </v>
          </cell>
          <cell r="E1640">
            <v>529</v>
          </cell>
          <cell r="F1640" t="str">
            <v>Samsung</v>
          </cell>
          <cell r="G1640">
            <v>42</v>
          </cell>
        </row>
        <row r="1641">
          <cell r="A1641">
            <v>1640</v>
          </cell>
          <cell r="B1641">
            <v>6896</v>
          </cell>
          <cell r="C1641">
            <v>8</v>
          </cell>
          <cell r="D1641" t="str">
            <v xml:space="preserve"> Pelgrim OKG260 </v>
          </cell>
          <cell r="E1641">
            <v>499</v>
          </cell>
          <cell r="F1641" t="str">
            <v>Pelgrim</v>
          </cell>
          <cell r="G1641">
            <v>214</v>
          </cell>
        </row>
        <row r="1642">
          <cell r="A1642">
            <v>1641</v>
          </cell>
          <cell r="B1642">
            <v>8570</v>
          </cell>
          <cell r="C1642">
            <v>8</v>
          </cell>
          <cell r="D1642" t="str">
            <v xml:space="preserve"> Pelgrim KK2088K </v>
          </cell>
          <cell r="E1642">
            <v>299</v>
          </cell>
          <cell r="F1642" t="str">
            <v>Pelgrim</v>
          </cell>
          <cell r="G1642">
            <v>144</v>
          </cell>
        </row>
        <row r="1643">
          <cell r="A1643">
            <v>1642</v>
          </cell>
          <cell r="B1643">
            <v>10246</v>
          </cell>
          <cell r="C1643">
            <v>8</v>
          </cell>
          <cell r="D1643" t="str">
            <v xml:space="preserve"> Miele KFN 29042 D </v>
          </cell>
          <cell r="E1643">
            <v>999</v>
          </cell>
          <cell r="F1643" t="str">
            <v>Miele</v>
          </cell>
          <cell r="G1643">
            <v>74</v>
          </cell>
        </row>
        <row r="1644">
          <cell r="A1644">
            <v>1643</v>
          </cell>
          <cell r="B1644">
            <v>11963</v>
          </cell>
          <cell r="C1644">
            <v>8</v>
          </cell>
          <cell r="D1644" t="str">
            <v xml:space="preserve"> Miele KFN 28032 D </v>
          </cell>
          <cell r="E1644">
            <v>899</v>
          </cell>
          <cell r="F1644" t="str">
            <v>Miele</v>
          </cell>
          <cell r="G1644">
            <v>1</v>
          </cell>
        </row>
        <row r="1645">
          <cell r="A1645">
            <v>1644</v>
          </cell>
          <cell r="B1645">
            <v>10370</v>
          </cell>
          <cell r="C1645">
            <v>8</v>
          </cell>
          <cell r="D1645" t="str">
            <v xml:space="preserve"> Miele K 34222 i </v>
          </cell>
          <cell r="E1645">
            <v>649</v>
          </cell>
          <cell r="F1645" t="str">
            <v>Miele</v>
          </cell>
          <cell r="G1645">
            <v>69</v>
          </cell>
        </row>
        <row r="1646">
          <cell r="A1646">
            <v>1645</v>
          </cell>
          <cell r="B1646">
            <v>7171</v>
          </cell>
          <cell r="C1646">
            <v>8</v>
          </cell>
          <cell r="D1646" t="str">
            <v xml:space="preserve"> Miele K 12023 S2 </v>
          </cell>
          <cell r="E1646">
            <v>395</v>
          </cell>
          <cell r="F1646" t="str">
            <v>Miele</v>
          </cell>
          <cell r="G1646">
            <v>203</v>
          </cell>
        </row>
        <row r="1647">
          <cell r="A1647">
            <v>1646</v>
          </cell>
          <cell r="B1647">
            <v>11830</v>
          </cell>
          <cell r="C1647">
            <v>8</v>
          </cell>
          <cell r="D1647" t="str">
            <v xml:space="preserve"> Liebherr K 2630-20 </v>
          </cell>
          <cell r="E1647">
            <v>549</v>
          </cell>
          <cell r="F1647" t="str">
            <v>Liebherr</v>
          </cell>
          <cell r="G1647">
            <v>7</v>
          </cell>
        </row>
        <row r="1648">
          <cell r="A1648">
            <v>1647</v>
          </cell>
          <cell r="B1648">
            <v>8042</v>
          </cell>
          <cell r="C1648">
            <v>8</v>
          </cell>
          <cell r="D1648" t="str">
            <v xml:space="preserve"> Liebherr CUsl 2311-20 </v>
          </cell>
          <cell r="E1648">
            <v>549</v>
          </cell>
          <cell r="F1648" t="str">
            <v>Liebherr</v>
          </cell>
          <cell r="G1648">
            <v>166</v>
          </cell>
        </row>
        <row r="1649">
          <cell r="A1649">
            <v>1648</v>
          </cell>
          <cell r="B1649">
            <v>6577</v>
          </cell>
          <cell r="C1649">
            <v>8</v>
          </cell>
          <cell r="D1649" t="str">
            <v xml:space="preserve"> Liebherr CU 3311-20 </v>
          </cell>
          <cell r="E1649">
            <v>549</v>
          </cell>
          <cell r="F1649" t="str">
            <v>Liebherr</v>
          </cell>
          <cell r="G1649">
            <v>226</v>
          </cell>
        </row>
        <row r="1650">
          <cell r="A1650">
            <v>1649</v>
          </cell>
          <cell r="B1650">
            <v>8988</v>
          </cell>
          <cell r="C1650">
            <v>8</v>
          </cell>
          <cell r="D1650" t="str">
            <v xml:space="preserve"> Liebherr CNef 3515-20 </v>
          </cell>
          <cell r="E1650">
            <v>899</v>
          </cell>
          <cell r="F1650" t="str">
            <v>Liebherr</v>
          </cell>
          <cell r="G1650">
            <v>128</v>
          </cell>
        </row>
        <row r="1651">
          <cell r="A1651">
            <v>1650</v>
          </cell>
          <cell r="B1651">
            <v>8401</v>
          </cell>
          <cell r="C1651">
            <v>8</v>
          </cell>
          <cell r="D1651" t="str">
            <v xml:space="preserve"> Liebherr CNef 3115-20 </v>
          </cell>
          <cell r="E1651">
            <v>799</v>
          </cell>
          <cell r="F1651" t="str">
            <v>Liebherr</v>
          </cell>
          <cell r="G1651">
            <v>151</v>
          </cell>
        </row>
        <row r="1652">
          <cell r="A1652">
            <v>1651</v>
          </cell>
          <cell r="B1652">
            <v>6578</v>
          </cell>
          <cell r="C1652">
            <v>8</v>
          </cell>
          <cell r="D1652" t="str">
            <v xml:space="preserve"> LG GSJ960PZBV Door-in-door </v>
          </cell>
          <cell r="E1652">
            <v>1499</v>
          </cell>
          <cell r="F1652" t="str">
            <v>LG</v>
          </cell>
          <cell r="G1652">
            <v>226</v>
          </cell>
        </row>
        <row r="1653">
          <cell r="A1653">
            <v>1652</v>
          </cell>
          <cell r="B1653">
            <v>10676</v>
          </cell>
          <cell r="C1653">
            <v>8</v>
          </cell>
          <cell r="D1653" t="str">
            <v xml:space="preserve"> Inventum IKK1221S </v>
          </cell>
          <cell r="E1653">
            <v>399</v>
          </cell>
          <cell r="F1653" t="str">
            <v>Inventum</v>
          </cell>
          <cell r="G1653">
            <v>56</v>
          </cell>
        </row>
        <row r="1654">
          <cell r="A1654">
            <v>1653</v>
          </cell>
          <cell r="B1654">
            <v>10856</v>
          </cell>
          <cell r="C1654">
            <v>8</v>
          </cell>
          <cell r="D1654" t="str">
            <v xml:space="preserve"> Haier HRF-628AN6 </v>
          </cell>
          <cell r="E1654">
            <v>999</v>
          </cell>
          <cell r="F1654" t="str">
            <v>Haier</v>
          </cell>
          <cell r="G1654">
            <v>48</v>
          </cell>
        </row>
        <row r="1655">
          <cell r="A1655">
            <v>1654</v>
          </cell>
          <cell r="B1655">
            <v>6360</v>
          </cell>
          <cell r="C1655">
            <v>8</v>
          </cell>
          <cell r="D1655" t="str">
            <v xml:space="preserve"> Exquisit KS16-1RVA+++ </v>
          </cell>
          <cell r="E1655">
            <v>249</v>
          </cell>
          <cell r="F1655" t="str">
            <v>Exquisit</v>
          </cell>
          <cell r="G1655">
            <v>235</v>
          </cell>
        </row>
        <row r="1656">
          <cell r="A1656">
            <v>1655</v>
          </cell>
          <cell r="B1656">
            <v>7549</v>
          </cell>
          <cell r="C1656">
            <v>8</v>
          </cell>
          <cell r="D1656" t="str">
            <v xml:space="preserve"> Exquisit KS15-1A+ </v>
          </cell>
          <cell r="E1656">
            <v>212</v>
          </cell>
          <cell r="F1656" t="str">
            <v>Exquisit</v>
          </cell>
          <cell r="G1656">
            <v>188</v>
          </cell>
        </row>
        <row r="1657">
          <cell r="A1657">
            <v>1656</v>
          </cell>
          <cell r="B1657">
            <v>9104</v>
          </cell>
          <cell r="C1657">
            <v>8</v>
          </cell>
          <cell r="D1657" t="str">
            <v xml:space="preserve"> Exquisit EKS201-1RVA+ </v>
          </cell>
          <cell r="E1657">
            <v>269</v>
          </cell>
          <cell r="F1657" t="str">
            <v>Exquisit</v>
          </cell>
          <cell r="G1657">
            <v>123</v>
          </cell>
        </row>
        <row r="1658">
          <cell r="A1658">
            <v>1657</v>
          </cell>
          <cell r="B1658">
            <v>11251</v>
          </cell>
          <cell r="C1658">
            <v>8</v>
          </cell>
          <cell r="D1658" t="str">
            <v xml:space="preserve"> Bosch KSV33NW30 </v>
          </cell>
          <cell r="E1658">
            <v>519</v>
          </cell>
          <cell r="F1658" t="str">
            <v>Bosch</v>
          </cell>
          <cell r="G1658">
            <v>32</v>
          </cell>
        </row>
        <row r="1659">
          <cell r="A1659">
            <v>1658</v>
          </cell>
          <cell r="B1659">
            <v>7700</v>
          </cell>
          <cell r="C1659">
            <v>8</v>
          </cell>
          <cell r="D1659" t="str">
            <v xml:space="preserve"> Bosch KSV29VW40 </v>
          </cell>
          <cell r="E1659">
            <v>727</v>
          </cell>
          <cell r="F1659" t="str">
            <v>Bosch</v>
          </cell>
          <cell r="G1659">
            <v>181</v>
          </cell>
        </row>
        <row r="1660">
          <cell r="A1660">
            <v>1659</v>
          </cell>
          <cell r="B1660">
            <v>6795</v>
          </cell>
          <cell r="C1660">
            <v>8</v>
          </cell>
          <cell r="D1660" t="str">
            <v xml:space="preserve"> Bosch KIL18V51 </v>
          </cell>
          <cell r="E1660">
            <v>440</v>
          </cell>
          <cell r="F1660" t="str">
            <v>Bosch</v>
          </cell>
          <cell r="G1660">
            <v>218</v>
          </cell>
        </row>
        <row r="1661">
          <cell r="A1661">
            <v>1660</v>
          </cell>
          <cell r="B1661">
            <v>9145</v>
          </cell>
          <cell r="C1661">
            <v>8</v>
          </cell>
          <cell r="D1661" t="str">
            <v xml:space="preserve"> Beko RCSA240M20W </v>
          </cell>
          <cell r="E1661">
            <v>319</v>
          </cell>
          <cell r="F1661" t="str">
            <v>Beko</v>
          </cell>
          <cell r="G1661">
            <v>121</v>
          </cell>
        </row>
        <row r="1662">
          <cell r="A1662">
            <v>1661</v>
          </cell>
          <cell r="B1662">
            <v>8292</v>
          </cell>
          <cell r="C1662">
            <v>8</v>
          </cell>
          <cell r="D1662" t="str">
            <v xml:space="preserve"> AEG SCB61826NS </v>
          </cell>
          <cell r="E1662">
            <v>999</v>
          </cell>
          <cell r="F1662" t="str">
            <v>AEG</v>
          </cell>
          <cell r="G1662">
            <v>155</v>
          </cell>
        </row>
        <row r="1663">
          <cell r="A1663">
            <v>1662</v>
          </cell>
          <cell r="B1663">
            <v>10294</v>
          </cell>
          <cell r="C1663">
            <v>8</v>
          </cell>
          <cell r="D1663" t="str">
            <v xml:space="preserve"> AEG S53220CSX2 </v>
          </cell>
          <cell r="E1663">
            <v>489</v>
          </cell>
          <cell r="F1663" t="str">
            <v>AEG</v>
          </cell>
          <cell r="G1663">
            <v>72</v>
          </cell>
        </row>
        <row r="1664">
          <cell r="A1664">
            <v>1663</v>
          </cell>
          <cell r="B1664">
            <v>11879</v>
          </cell>
          <cell r="C1664">
            <v>8</v>
          </cell>
          <cell r="D1664" t="str">
            <v xml:space="preserve"> Siemens KI24RV30 </v>
          </cell>
          <cell r="E1664">
            <v>519</v>
          </cell>
          <cell r="F1664" t="str">
            <v>Siemens</v>
          </cell>
          <cell r="G1664">
            <v>5</v>
          </cell>
        </row>
        <row r="1665">
          <cell r="A1665">
            <v>1664</v>
          </cell>
          <cell r="B1665">
            <v>11760</v>
          </cell>
          <cell r="C1665">
            <v>8</v>
          </cell>
          <cell r="D1665" t="str">
            <v xml:space="preserve"> Severin KS 9775 </v>
          </cell>
          <cell r="E1665">
            <v>445</v>
          </cell>
          <cell r="F1665" t="str">
            <v>Severin</v>
          </cell>
          <cell r="G1665">
            <v>10</v>
          </cell>
        </row>
        <row r="1666">
          <cell r="A1666">
            <v>1665</v>
          </cell>
          <cell r="B1666">
            <v>10654</v>
          </cell>
          <cell r="C1666">
            <v>8</v>
          </cell>
          <cell r="D1666" t="str">
            <v xml:space="preserve"> Bosch KSV33VL30 </v>
          </cell>
          <cell r="E1666">
            <v>619</v>
          </cell>
          <cell r="F1666" t="str">
            <v>Bosch</v>
          </cell>
          <cell r="G1666">
            <v>57</v>
          </cell>
        </row>
        <row r="1667">
          <cell r="A1667">
            <v>1666</v>
          </cell>
          <cell r="B1667">
            <v>6744</v>
          </cell>
          <cell r="C1667">
            <v>8</v>
          </cell>
          <cell r="D1667" t="str">
            <v xml:space="preserve"> Whirlpool BSF 9353 OX </v>
          </cell>
          <cell r="E1667">
            <v>628</v>
          </cell>
          <cell r="F1667" t="str">
            <v>Whirlpool</v>
          </cell>
          <cell r="G1667">
            <v>220</v>
          </cell>
        </row>
        <row r="1668">
          <cell r="A1668">
            <v>1667</v>
          </cell>
          <cell r="B1668">
            <v>10655</v>
          </cell>
          <cell r="C1668">
            <v>8</v>
          </cell>
          <cell r="D1668" t="str">
            <v xml:space="preserve"> Whirlpool BLF 8121 W </v>
          </cell>
          <cell r="E1668">
            <v>399</v>
          </cell>
          <cell r="F1668" t="str">
            <v>Whirlpool</v>
          </cell>
          <cell r="G1668">
            <v>57</v>
          </cell>
        </row>
        <row r="1669">
          <cell r="A1669">
            <v>1668</v>
          </cell>
          <cell r="B1669">
            <v>6796</v>
          </cell>
          <cell r="C1669">
            <v>8</v>
          </cell>
          <cell r="D1669" t="str">
            <v xml:space="preserve"> Whirlpool ARG 451/A+ </v>
          </cell>
          <cell r="E1669">
            <v>299</v>
          </cell>
          <cell r="F1669" t="str">
            <v>Whirlpool</v>
          </cell>
          <cell r="G1669">
            <v>218</v>
          </cell>
        </row>
        <row r="1670">
          <cell r="A1670">
            <v>1669</v>
          </cell>
          <cell r="B1670">
            <v>8814</v>
          </cell>
          <cell r="C1670">
            <v>8</v>
          </cell>
          <cell r="D1670" t="str">
            <v xml:space="preserve"> SMEG FAB32RBN1 Wit </v>
          </cell>
          <cell r="E1670">
            <v>1429</v>
          </cell>
          <cell r="F1670" t="str">
            <v>SMEG</v>
          </cell>
          <cell r="G1670">
            <v>135</v>
          </cell>
        </row>
        <row r="1671">
          <cell r="A1671">
            <v>1670</v>
          </cell>
          <cell r="B1671">
            <v>6085</v>
          </cell>
          <cell r="C1671">
            <v>8</v>
          </cell>
          <cell r="D1671" t="str">
            <v xml:space="preserve"> SMEG FAB30RRO1 Roze </v>
          </cell>
          <cell r="E1671">
            <v>1142.3599999999999</v>
          </cell>
          <cell r="F1671" t="str">
            <v>SMEG</v>
          </cell>
          <cell r="G1671">
            <v>247</v>
          </cell>
        </row>
        <row r="1672">
          <cell r="A1672">
            <v>1671</v>
          </cell>
          <cell r="B1672">
            <v>10038</v>
          </cell>
          <cell r="C1672">
            <v>8</v>
          </cell>
          <cell r="D1672" t="str">
            <v xml:space="preserve"> SMEG FAB30RP1 Creme </v>
          </cell>
          <cell r="E1672">
            <v>1160</v>
          </cell>
          <cell r="F1672" t="str">
            <v>SMEG</v>
          </cell>
          <cell r="G1672">
            <v>83</v>
          </cell>
        </row>
        <row r="1673">
          <cell r="A1673">
            <v>1672</v>
          </cell>
          <cell r="B1673">
            <v>11477</v>
          </cell>
          <cell r="C1673">
            <v>8</v>
          </cell>
          <cell r="D1673" t="str">
            <v xml:space="preserve"> SMEG FAB30LNE1 Zwart </v>
          </cell>
          <cell r="E1673">
            <v>1142</v>
          </cell>
          <cell r="F1673" t="str">
            <v>SMEG</v>
          </cell>
          <cell r="G1673">
            <v>22</v>
          </cell>
        </row>
        <row r="1674">
          <cell r="A1674">
            <v>1673</v>
          </cell>
          <cell r="B1674">
            <v>10623</v>
          </cell>
          <cell r="C1674">
            <v>8</v>
          </cell>
          <cell r="D1674" t="str">
            <v xml:space="preserve"> SMEG FAB10HRP Creme </v>
          </cell>
          <cell r="E1674">
            <v>669</v>
          </cell>
          <cell r="F1674" t="str">
            <v>SMEG</v>
          </cell>
          <cell r="G1674">
            <v>59</v>
          </cell>
        </row>
        <row r="1675">
          <cell r="A1675">
            <v>1674</v>
          </cell>
          <cell r="B1675">
            <v>6086</v>
          </cell>
          <cell r="C1675">
            <v>8</v>
          </cell>
          <cell r="D1675" t="str">
            <v xml:space="preserve"> Samsung RS54HDRPBSR/EF </v>
          </cell>
          <cell r="E1675">
            <v>1999</v>
          </cell>
          <cell r="F1675" t="str">
            <v>Samsung</v>
          </cell>
          <cell r="G1675">
            <v>247</v>
          </cell>
        </row>
        <row r="1676">
          <cell r="A1676">
            <v>1675</v>
          </cell>
          <cell r="B1676">
            <v>6464</v>
          </cell>
          <cell r="C1676">
            <v>8</v>
          </cell>
          <cell r="D1676" t="str">
            <v xml:space="preserve"> Samsung RF62HEPN1 </v>
          </cell>
          <cell r="E1676">
            <v>1299</v>
          </cell>
          <cell r="F1676" t="str">
            <v>Samsung</v>
          </cell>
          <cell r="G1676">
            <v>231</v>
          </cell>
        </row>
        <row r="1677">
          <cell r="A1677">
            <v>1676</v>
          </cell>
          <cell r="B1677">
            <v>11811</v>
          </cell>
          <cell r="C1677">
            <v>8</v>
          </cell>
          <cell r="D1677" t="str">
            <v xml:space="preserve"> Pelgrim PKS5178K </v>
          </cell>
          <cell r="E1677">
            <v>899</v>
          </cell>
          <cell r="F1677" t="str">
            <v>Pelgrim</v>
          </cell>
          <cell r="G1677">
            <v>8</v>
          </cell>
        </row>
        <row r="1678">
          <cell r="A1678">
            <v>1677</v>
          </cell>
          <cell r="B1678">
            <v>9085</v>
          </cell>
          <cell r="C1678">
            <v>8</v>
          </cell>
          <cell r="D1678" t="str">
            <v xml:space="preserve"> Miele KFN 29233 D bb </v>
          </cell>
          <cell r="E1678">
            <v>1429</v>
          </cell>
          <cell r="F1678" t="str">
            <v>Miele</v>
          </cell>
          <cell r="G1678">
            <v>124</v>
          </cell>
        </row>
        <row r="1679">
          <cell r="A1679">
            <v>1678</v>
          </cell>
          <cell r="B1679">
            <v>7066</v>
          </cell>
          <cell r="C1679">
            <v>8</v>
          </cell>
          <cell r="D1679" t="str">
            <v xml:space="preserve"> Liebherr T 1410-21 </v>
          </cell>
          <cell r="E1679">
            <v>299</v>
          </cell>
          <cell r="F1679" t="str">
            <v>Liebherr</v>
          </cell>
          <cell r="G1679">
            <v>207</v>
          </cell>
        </row>
        <row r="1680">
          <cell r="A1680">
            <v>1679</v>
          </cell>
          <cell r="B1680">
            <v>7305</v>
          </cell>
          <cell r="C1680">
            <v>8</v>
          </cell>
          <cell r="D1680" t="str">
            <v xml:space="preserve"> Liebherr CUwb 3311-20 </v>
          </cell>
          <cell r="E1680">
            <v>699</v>
          </cell>
          <cell r="F1680" t="str">
            <v>Liebherr</v>
          </cell>
          <cell r="G1680">
            <v>198</v>
          </cell>
        </row>
        <row r="1681">
          <cell r="A1681">
            <v>1680</v>
          </cell>
          <cell r="B1681">
            <v>10699</v>
          </cell>
          <cell r="C1681">
            <v>8</v>
          </cell>
          <cell r="D1681" t="str">
            <v xml:space="preserve"> Liebherr CUsl 2811-20 </v>
          </cell>
          <cell r="E1681">
            <v>599</v>
          </cell>
          <cell r="F1681" t="str">
            <v>Liebherr</v>
          </cell>
          <cell r="G1681">
            <v>55</v>
          </cell>
        </row>
        <row r="1682">
          <cell r="A1682">
            <v>1681</v>
          </cell>
          <cell r="B1682">
            <v>11500</v>
          </cell>
          <cell r="C1682">
            <v>8</v>
          </cell>
          <cell r="D1682" t="str">
            <v xml:space="preserve"> Liebherr CN 4315-20 </v>
          </cell>
          <cell r="E1682">
            <v>899</v>
          </cell>
          <cell r="F1682" t="str">
            <v>Liebherr</v>
          </cell>
          <cell r="G1682">
            <v>21</v>
          </cell>
        </row>
        <row r="1683">
          <cell r="A1683">
            <v>1682</v>
          </cell>
          <cell r="B1683">
            <v>11339</v>
          </cell>
          <cell r="C1683">
            <v>8</v>
          </cell>
          <cell r="D1683" t="str">
            <v xml:space="preserve"> Liebherr C 3425-20 </v>
          </cell>
          <cell r="E1683">
            <v>699</v>
          </cell>
          <cell r="F1683" t="str">
            <v>Liebherr</v>
          </cell>
          <cell r="G1683">
            <v>28</v>
          </cell>
        </row>
        <row r="1684">
          <cell r="A1684">
            <v>1683</v>
          </cell>
          <cell r="B1684">
            <v>10922</v>
          </cell>
          <cell r="C1684">
            <v>8</v>
          </cell>
          <cell r="D1684" t="str">
            <v xml:space="preserve"> Frilec BONN340-4RVA++ INOX </v>
          </cell>
          <cell r="E1684">
            <v>419</v>
          </cell>
          <cell r="F1684" t="str">
            <v>Frilec</v>
          </cell>
          <cell r="G1684">
            <v>45</v>
          </cell>
        </row>
        <row r="1685">
          <cell r="A1685">
            <v>1684</v>
          </cell>
          <cell r="B1685">
            <v>10656</v>
          </cell>
          <cell r="C1685">
            <v>8</v>
          </cell>
          <cell r="D1685" t="str">
            <v xml:space="preserve"> Etna KVO182 </v>
          </cell>
          <cell r="E1685">
            <v>409</v>
          </cell>
          <cell r="F1685" t="str">
            <v>Etna</v>
          </cell>
          <cell r="G1685">
            <v>57</v>
          </cell>
        </row>
        <row r="1686">
          <cell r="A1686">
            <v>1685</v>
          </cell>
          <cell r="B1686">
            <v>10371</v>
          </cell>
          <cell r="C1686">
            <v>8</v>
          </cell>
          <cell r="D1686" t="str">
            <v xml:space="preserve"> Bosch KIR21AD40 </v>
          </cell>
          <cell r="E1686">
            <v>658.99</v>
          </cell>
          <cell r="F1686" t="str">
            <v>Bosch</v>
          </cell>
          <cell r="G1686">
            <v>69</v>
          </cell>
        </row>
        <row r="1687">
          <cell r="A1687">
            <v>1686</v>
          </cell>
          <cell r="B1687">
            <v>7495</v>
          </cell>
          <cell r="C1687">
            <v>8</v>
          </cell>
          <cell r="D1687" t="str">
            <v xml:space="preserve"> Bosch KGN33NL30 </v>
          </cell>
          <cell r="E1687">
            <v>459</v>
          </cell>
          <cell r="F1687" t="str">
            <v>Bosch</v>
          </cell>
          <cell r="G1687">
            <v>190</v>
          </cell>
        </row>
        <row r="1688">
          <cell r="A1688">
            <v>1687</v>
          </cell>
          <cell r="B1688">
            <v>8348</v>
          </cell>
          <cell r="C1688">
            <v>8</v>
          </cell>
          <cell r="D1688" t="str">
            <v xml:space="preserve"> Bosch KAD90VB20 </v>
          </cell>
          <cell r="E1688">
            <v>1585</v>
          </cell>
          <cell r="F1688" t="str">
            <v>Bosch</v>
          </cell>
          <cell r="G1688">
            <v>153</v>
          </cell>
        </row>
        <row r="1689">
          <cell r="A1689">
            <v>1688</v>
          </cell>
          <cell r="B1689">
            <v>8325</v>
          </cell>
          <cell r="C1689">
            <v>8</v>
          </cell>
          <cell r="D1689" t="str">
            <v xml:space="preserve"> Bauknecht KGLF 18 A3+ IN </v>
          </cell>
          <cell r="E1689">
            <v>699</v>
          </cell>
          <cell r="F1689" t="str">
            <v>Bauknecht</v>
          </cell>
          <cell r="G1689">
            <v>154</v>
          </cell>
        </row>
        <row r="1690">
          <cell r="A1690">
            <v>1689</v>
          </cell>
          <cell r="B1690">
            <v>8891</v>
          </cell>
          <cell r="C1690">
            <v>8</v>
          </cell>
          <cell r="D1690" t="str">
            <v xml:space="preserve"> AEG SKS41200S2 </v>
          </cell>
          <cell r="E1690">
            <v>399</v>
          </cell>
          <cell r="F1690" t="str">
            <v>AEG</v>
          </cell>
          <cell r="G1690">
            <v>132</v>
          </cell>
        </row>
        <row r="1691">
          <cell r="A1691">
            <v>1690</v>
          </cell>
          <cell r="B1691">
            <v>7550</v>
          </cell>
          <cell r="C1691">
            <v>8</v>
          </cell>
          <cell r="D1691" t="str">
            <v xml:space="preserve"> Whirlpool TTNF8111OX (BE) </v>
          </cell>
          <cell r="E1691">
            <v>749</v>
          </cell>
          <cell r="F1691" t="str">
            <v>Whirlpool</v>
          </cell>
          <cell r="G1691">
            <v>188</v>
          </cell>
        </row>
        <row r="1692">
          <cell r="A1692">
            <v>1691</v>
          </cell>
          <cell r="B1692">
            <v>11646</v>
          </cell>
          <cell r="C1692">
            <v>8</v>
          </cell>
          <cell r="D1692" t="str">
            <v xml:space="preserve"> Whirlpool BTNF5012OX (BE) </v>
          </cell>
          <cell r="E1692">
            <v>799</v>
          </cell>
          <cell r="F1692" t="str">
            <v>Whirlpool</v>
          </cell>
          <cell r="G1692">
            <v>14</v>
          </cell>
        </row>
        <row r="1693">
          <cell r="A1693">
            <v>1692</v>
          </cell>
          <cell r="B1693">
            <v>11112</v>
          </cell>
          <cell r="C1693">
            <v>8</v>
          </cell>
          <cell r="D1693" t="str">
            <v xml:space="preserve"> Whirlpool BSNF8123OX (BE) </v>
          </cell>
          <cell r="E1693">
            <v>749</v>
          </cell>
          <cell r="F1693" t="str">
            <v>Whirlpool</v>
          </cell>
          <cell r="G1693">
            <v>38</v>
          </cell>
        </row>
        <row r="1694">
          <cell r="A1694">
            <v>1693</v>
          </cell>
          <cell r="B1694">
            <v>6157</v>
          </cell>
          <cell r="C1694">
            <v>8</v>
          </cell>
          <cell r="D1694" t="str">
            <v xml:space="preserve"> Whirlpool BSNF8101OX </v>
          </cell>
          <cell r="E1694">
            <v>499</v>
          </cell>
          <cell r="F1694" t="str">
            <v>Whirlpool</v>
          </cell>
          <cell r="G1694">
            <v>244</v>
          </cell>
        </row>
        <row r="1695">
          <cell r="A1695">
            <v>1694</v>
          </cell>
          <cell r="B1695">
            <v>9303</v>
          </cell>
          <cell r="C1695">
            <v>8</v>
          </cell>
          <cell r="D1695" t="str">
            <v xml:space="preserve"> Whirlpool BSNF 8152 OX </v>
          </cell>
          <cell r="E1695">
            <v>599</v>
          </cell>
          <cell r="F1695" t="str">
            <v>Whirlpool</v>
          </cell>
          <cell r="G1695">
            <v>115</v>
          </cell>
        </row>
        <row r="1696">
          <cell r="A1696">
            <v>1695</v>
          </cell>
          <cell r="B1696">
            <v>7428</v>
          </cell>
          <cell r="C1696">
            <v>8</v>
          </cell>
          <cell r="D1696" t="str">
            <v xml:space="preserve"> Whirlpool ARG 852/A++ S </v>
          </cell>
          <cell r="E1696">
            <v>499</v>
          </cell>
          <cell r="F1696" t="str">
            <v>Whirlpool</v>
          </cell>
          <cell r="G1696">
            <v>193</v>
          </cell>
        </row>
        <row r="1697">
          <cell r="A1697">
            <v>1696</v>
          </cell>
          <cell r="B1697">
            <v>6708</v>
          </cell>
          <cell r="C1697">
            <v>8</v>
          </cell>
          <cell r="D1697" t="str">
            <v xml:space="preserve"> Whirlpool ARG 718/A+ </v>
          </cell>
          <cell r="E1697">
            <v>419</v>
          </cell>
          <cell r="F1697" t="str">
            <v>Whirlpool</v>
          </cell>
          <cell r="G1697">
            <v>221</v>
          </cell>
        </row>
        <row r="1698">
          <cell r="A1698">
            <v>1697</v>
          </cell>
          <cell r="B1698">
            <v>9948</v>
          </cell>
          <cell r="C1698">
            <v>8</v>
          </cell>
          <cell r="D1698" t="str">
            <v xml:space="preserve"> SMEG FQ60XPE </v>
          </cell>
          <cell r="E1698">
            <v>1749</v>
          </cell>
          <cell r="F1698" t="str">
            <v>SMEG</v>
          </cell>
          <cell r="G1698">
            <v>88</v>
          </cell>
        </row>
        <row r="1699">
          <cell r="A1699">
            <v>1698</v>
          </cell>
          <cell r="B1699">
            <v>6336</v>
          </cell>
          <cell r="C1699">
            <v>8</v>
          </cell>
          <cell r="D1699" t="str">
            <v xml:space="preserve"> SMEG FAB32RXN1 Zilvermetallic </v>
          </cell>
          <cell r="E1699">
            <v>1503.09</v>
          </cell>
          <cell r="F1699" t="str">
            <v>SMEG</v>
          </cell>
          <cell r="G1699">
            <v>236</v>
          </cell>
        </row>
        <row r="1700">
          <cell r="A1700">
            <v>1699</v>
          </cell>
          <cell r="B1700">
            <v>11291</v>
          </cell>
          <cell r="C1700">
            <v>8</v>
          </cell>
          <cell r="D1700" t="str">
            <v xml:space="preserve"> SMEG FAB32RRON1 Roze </v>
          </cell>
          <cell r="E1700">
            <v>1421</v>
          </cell>
          <cell r="F1700" t="str">
            <v>SMEG</v>
          </cell>
          <cell r="G1700">
            <v>30</v>
          </cell>
        </row>
        <row r="1701">
          <cell r="A1701">
            <v>1700</v>
          </cell>
          <cell r="B1701">
            <v>6361</v>
          </cell>
          <cell r="C1701">
            <v>8</v>
          </cell>
          <cell r="D1701" t="str">
            <v xml:space="preserve"> SMEG FAB32RRN1 Rood </v>
          </cell>
          <cell r="E1701">
            <v>1421</v>
          </cell>
          <cell r="F1701" t="str">
            <v>SMEG</v>
          </cell>
          <cell r="G1701">
            <v>235</v>
          </cell>
        </row>
        <row r="1702">
          <cell r="A1702">
            <v>1701</v>
          </cell>
          <cell r="B1702">
            <v>10142</v>
          </cell>
          <cell r="C1702">
            <v>8</v>
          </cell>
          <cell r="D1702" t="str">
            <v xml:space="preserve"> SMEG FAB32RPN1 Creme </v>
          </cell>
          <cell r="E1702">
            <v>1499</v>
          </cell>
          <cell r="F1702" t="str">
            <v>SMEG</v>
          </cell>
          <cell r="G1702">
            <v>79</v>
          </cell>
        </row>
        <row r="1703">
          <cell r="A1703">
            <v>1702</v>
          </cell>
          <cell r="B1703">
            <v>10372</v>
          </cell>
          <cell r="C1703">
            <v>8</v>
          </cell>
          <cell r="D1703" t="str">
            <v xml:space="preserve"> SMEG FAB32RNEN1 Zwart </v>
          </cell>
          <cell r="E1703">
            <v>1499</v>
          </cell>
          <cell r="F1703" t="str">
            <v>SMEG</v>
          </cell>
          <cell r="G1703">
            <v>69</v>
          </cell>
        </row>
        <row r="1704">
          <cell r="A1704">
            <v>1703</v>
          </cell>
          <cell r="B1704">
            <v>6745</v>
          </cell>
          <cell r="C1704">
            <v>8</v>
          </cell>
          <cell r="D1704" t="str">
            <v xml:space="preserve"> SMEG FAB32LPN1 (linksdraaiend) </v>
          </cell>
          <cell r="E1704">
            <v>1493</v>
          </cell>
          <cell r="F1704" t="str">
            <v>SMEG</v>
          </cell>
          <cell r="G1704">
            <v>220</v>
          </cell>
        </row>
        <row r="1705">
          <cell r="A1705">
            <v>1704</v>
          </cell>
          <cell r="B1705">
            <v>6281</v>
          </cell>
          <cell r="C1705">
            <v>8</v>
          </cell>
          <cell r="D1705" t="str">
            <v xml:space="preserve"> SMEG FAB32LAZN1 (linksdraaiend) </v>
          </cell>
          <cell r="E1705">
            <v>1429</v>
          </cell>
          <cell r="F1705" t="str">
            <v>SMEG</v>
          </cell>
          <cell r="G1705">
            <v>238</v>
          </cell>
        </row>
        <row r="1706">
          <cell r="A1706">
            <v>1705</v>
          </cell>
          <cell r="B1706">
            <v>6986</v>
          </cell>
          <cell r="C1706">
            <v>8</v>
          </cell>
          <cell r="D1706" t="str">
            <v xml:space="preserve"> SMEG FAB30RB1 Wit </v>
          </cell>
          <cell r="E1706">
            <v>1099</v>
          </cell>
          <cell r="F1706" t="str">
            <v>SMEG</v>
          </cell>
          <cell r="G1706">
            <v>210</v>
          </cell>
        </row>
        <row r="1707">
          <cell r="A1707">
            <v>1706</v>
          </cell>
          <cell r="B1707">
            <v>11982</v>
          </cell>
          <cell r="C1707">
            <v>8</v>
          </cell>
          <cell r="D1707" t="str">
            <v xml:space="preserve"> SMEG FAB30LR1 Rood </v>
          </cell>
          <cell r="E1707">
            <v>1143</v>
          </cell>
          <cell r="F1707" t="str">
            <v>SMEG</v>
          </cell>
          <cell r="G1707">
            <v>0</v>
          </cell>
        </row>
        <row r="1708">
          <cell r="A1708">
            <v>1707</v>
          </cell>
          <cell r="B1708">
            <v>8402</v>
          </cell>
          <cell r="C1708">
            <v>8</v>
          </cell>
          <cell r="D1708" t="str">
            <v xml:space="preserve"> SMEG FAB30LP1 Creme </v>
          </cell>
          <cell r="E1708">
            <v>1142</v>
          </cell>
          <cell r="F1708" t="str">
            <v>SMEG</v>
          </cell>
          <cell r="G1708">
            <v>151</v>
          </cell>
        </row>
        <row r="1709">
          <cell r="A1709">
            <v>1708</v>
          </cell>
          <cell r="B1709">
            <v>6465</v>
          </cell>
          <cell r="C1709">
            <v>8</v>
          </cell>
          <cell r="D1709" t="str">
            <v xml:space="preserve"> SMEG FAB30LB1 Wit </v>
          </cell>
          <cell r="E1709">
            <v>1142.3599999999999</v>
          </cell>
          <cell r="F1709" t="str">
            <v>SMEG</v>
          </cell>
          <cell r="G1709">
            <v>231</v>
          </cell>
        </row>
        <row r="1710">
          <cell r="A1710">
            <v>1709</v>
          </cell>
          <cell r="B1710">
            <v>10624</v>
          </cell>
          <cell r="C1710">
            <v>8</v>
          </cell>
          <cell r="D1710" t="str">
            <v xml:space="preserve"> SMEG FAB28RVE1 Limegroen </v>
          </cell>
          <cell r="E1710">
            <v>829</v>
          </cell>
          <cell r="F1710" t="str">
            <v>SMEG</v>
          </cell>
          <cell r="G1710">
            <v>59</v>
          </cell>
        </row>
        <row r="1711">
          <cell r="A1711">
            <v>1710</v>
          </cell>
          <cell r="B1711">
            <v>11523</v>
          </cell>
          <cell r="C1711">
            <v>8</v>
          </cell>
          <cell r="D1711" t="str">
            <v xml:space="preserve"> SMEG FAB28RCS1 Rigatino </v>
          </cell>
          <cell r="E1711">
            <v>1133.2</v>
          </cell>
          <cell r="F1711" t="str">
            <v>SMEG</v>
          </cell>
          <cell r="G1711">
            <v>20</v>
          </cell>
        </row>
        <row r="1712">
          <cell r="A1712">
            <v>1711</v>
          </cell>
          <cell r="B1712">
            <v>8989</v>
          </cell>
          <cell r="C1712">
            <v>8</v>
          </cell>
          <cell r="D1712" t="str">
            <v xml:space="preserve"> SMEG FAB28RBL1 Blauw </v>
          </cell>
          <cell r="E1712">
            <v>828</v>
          </cell>
          <cell r="F1712" t="str">
            <v>SMEG</v>
          </cell>
          <cell r="G1712">
            <v>128</v>
          </cell>
        </row>
        <row r="1713">
          <cell r="A1713">
            <v>1712</v>
          </cell>
          <cell r="B1713">
            <v>9779</v>
          </cell>
          <cell r="C1713">
            <v>8</v>
          </cell>
          <cell r="D1713" t="str">
            <v xml:space="preserve"> SMEG FAB28LX1 zilver </v>
          </cell>
          <cell r="E1713">
            <v>828</v>
          </cell>
          <cell r="F1713" t="str">
            <v>SMEG</v>
          </cell>
          <cell r="G1713">
            <v>95</v>
          </cell>
        </row>
        <row r="1714">
          <cell r="A1714">
            <v>1713</v>
          </cell>
          <cell r="B1714">
            <v>6261</v>
          </cell>
          <cell r="C1714">
            <v>8</v>
          </cell>
          <cell r="D1714" t="str">
            <v xml:space="preserve"> SMEG FAB28LR1 Rood </v>
          </cell>
          <cell r="E1714">
            <v>828</v>
          </cell>
          <cell r="F1714" t="str">
            <v>SMEG</v>
          </cell>
          <cell r="G1714">
            <v>239</v>
          </cell>
        </row>
        <row r="1715">
          <cell r="A1715">
            <v>1714</v>
          </cell>
          <cell r="B1715">
            <v>8704</v>
          </cell>
          <cell r="C1715">
            <v>8</v>
          </cell>
          <cell r="D1715" t="str">
            <v xml:space="preserve"> SMEG FAB10RR </v>
          </cell>
          <cell r="E1715">
            <v>749</v>
          </cell>
          <cell r="F1715" t="str">
            <v>SMEG</v>
          </cell>
          <cell r="G1715">
            <v>139</v>
          </cell>
        </row>
        <row r="1716">
          <cell r="A1716">
            <v>1715</v>
          </cell>
          <cell r="B1716">
            <v>7894</v>
          </cell>
          <cell r="C1716">
            <v>8</v>
          </cell>
          <cell r="D1716" t="str">
            <v xml:space="preserve"> SMEG FAB10RP </v>
          </cell>
          <cell r="E1716">
            <v>639</v>
          </cell>
          <cell r="F1716" t="str">
            <v>SMEG</v>
          </cell>
          <cell r="G1716">
            <v>172</v>
          </cell>
        </row>
        <row r="1717">
          <cell r="A1717">
            <v>1716</v>
          </cell>
          <cell r="B1717">
            <v>9416</v>
          </cell>
          <cell r="C1717">
            <v>8</v>
          </cell>
          <cell r="D1717" t="str">
            <v xml:space="preserve"> SMEG FAB10RB </v>
          </cell>
          <cell r="E1717">
            <v>659</v>
          </cell>
          <cell r="F1717" t="str">
            <v>SMEG</v>
          </cell>
          <cell r="G1717">
            <v>110</v>
          </cell>
        </row>
        <row r="1718">
          <cell r="A1718">
            <v>1717</v>
          </cell>
          <cell r="B1718">
            <v>10592</v>
          </cell>
          <cell r="C1718">
            <v>8</v>
          </cell>
          <cell r="D1718" t="str">
            <v xml:space="preserve"> SMEG FAB10LR </v>
          </cell>
          <cell r="E1718">
            <v>639</v>
          </cell>
          <cell r="F1718" t="str">
            <v>SMEG</v>
          </cell>
          <cell r="G1718">
            <v>60</v>
          </cell>
        </row>
        <row r="1719">
          <cell r="A1719">
            <v>1718</v>
          </cell>
          <cell r="B1719">
            <v>9390</v>
          </cell>
          <cell r="C1719">
            <v>8</v>
          </cell>
          <cell r="D1719" t="str">
            <v xml:space="preserve"> SMEG FAB10LB </v>
          </cell>
          <cell r="E1719">
            <v>729.01</v>
          </cell>
          <cell r="F1719" t="str">
            <v>SMEG</v>
          </cell>
          <cell r="G1719">
            <v>111</v>
          </cell>
        </row>
        <row r="1720">
          <cell r="A1720">
            <v>1719</v>
          </cell>
          <cell r="B1720">
            <v>8867</v>
          </cell>
          <cell r="C1720">
            <v>8</v>
          </cell>
          <cell r="D1720" t="str">
            <v xml:space="preserve"> SMEG FAB10HRR Rood </v>
          </cell>
          <cell r="E1720">
            <v>669</v>
          </cell>
          <cell r="F1720" t="str">
            <v>SMEG</v>
          </cell>
          <cell r="G1720">
            <v>133</v>
          </cell>
        </row>
        <row r="1721">
          <cell r="A1721">
            <v>1720</v>
          </cell>
          <cell r="B1721">
            <v>6746</v>
          </cell>
          <cell r="C1721">
            <v>8</v>
          </cell>
          <cell r="D1721" t="str">
            <v xml:space="preserve"> Siemens KS36VNW30 iQ100 </v>
          </cell>
          <cell r="E1721">
            <v>575.4</v>
          </cell>
          <cell r="F1721" t="str">
            <v>Siemens</v>
          </cell>
          <cell r="G1721">
            <v>220</v>
          </cell>
        </row>
        <row r="1722">
          <cell r="A1722">
            <v>1721</v>
          </cell>
          <cell r="B1722">
            <v>7042</v>
          </cell>
          <cell r="C1722">
            <v>8</v>
          </cell>
          <cell r="D1722" t="str">
            <v xml:space="preserve"> Siemens KI87SAF30 </v>
          </cell>
          <cell r="E1722">
            <v>845</v>
          </cell>
          <cell r="F1722" t="str">
            <v>Siemens</v>
          </cell>
          <cell r="G1722">
            <v>208</v>
          </cell>
        </row>
        <row r="1723">
          <cell r="A1723">
            <v>1722</v>
          </cell>
          <cell r="B1723">
            <v>11831</v>
          </cell>
          <cell r="C1723">
            <v>8</v>
          </cell>
          <cell r="D1723" t="str">
            <v xml:space="preserve"> Siemens KI86SHD40 </v>
          </cell>
          <cell r="E1723">
            <v>990.91</v>
          </cell>
          <cell r="F1723" t="str">
            <v>Siemens</v>
          </cell>
          <cell r="G1723">
            <v>7</v>
          </cell>
        </row>
        <row r="1724">
          <cell r="A1724">
            <v>1723</v>
          </cell>
          <cell r="B1724">
            <v>11002</v>
          </cell>
          <cell r="C1724">
            <v>8</v>
          </cell>
          <cell r="D1724" t="str">
            <v xml:space="preserve"> Siemens KI82LVF30 </v>
          </cell>
          <cell r="E1724">
            <v>949</v>
          </cell>
          <cell r="F1724" t="str">
            <v>Siemens</v>
          </cell>
          <cell r="G1724">
            <v>42</v>
          </cell>
        </row>
        <row r="1725">
          <cell r="A1725">
            <v>1724</v>
          </cell>
          <cell r="B1725">
            <v>9662</v>
          </cell>
          <cell r="C1725">
            <v>8</v>
          </cell>
          <cell r="D1725" t="str">
            <v xml:space="preserve"> Siemens KI82CAF30 </v>
          </cell>
          <cell r="E1725">
            <v>1590</v>
          </cell>
          <cell r="F1725" t="str">
            <v>Siemens</v>
          </cell>
          <cell r="G1725">
            <v>99</v>
          </cell>
        </row>
        <row r="1726">
          <cell r="A1726">
            <v>1725</v>
          </cell>
          <cell r="B1726">
            <v>7601</v>
          </cell>
          <cell r="C1726">
            <v>8</v>
          </cell>
          <cell r="D1726" t="str">
            <v xml:space="preserve"> Siemens KI81RVF30 </v>
          </cell>
          <cell r="E1726">
            <v>677</v>
          </cell>
          <cell r="F1726" t="str">
            <v>Siemens</v>
          </cell>
          <cell r="G1726">
            <v>186</v>
          </cell>
        </row>
        <row r="1727">
          <cell r="A1727">
            <v>1726</v>
          </cell>
          <cell r="B1727">
            <v>9282</v>
          </cell>
          <cell r="C1727">
            <v>8</v>
          </cell>
          <cell r="D1727" t="str">
            <v xml:space="preserve"> Siemens KI52FAD30 </v>
          </cell>
          <cell r="E1727">
            <v>1049</v>
          </cell>
          <cell r="F1727" t="str">
            <v>Siemens</v>
          </cell>
          <cell r="G1727">
            <v>116</v>
          </cell>
        </row>
        <row r="1728">
          <cell r="A1728">
            <v>1727</v>
          </cell>
          <cell r="B1728">
            <v>8190</v>
          </cell>
          <cell r="C1728">
            <v>8</v>
          </cell>
          <cell r="D1728" t="str">
            <v xml:space="preserve"> Siemens KI51FAD30 </v>
          </cell>
          <cell r="E1728">
            <v>769</v>
          </cell>
          <cell r="F1728" t="str">
            <v>Siemens</v>
          </cell>
          <cell r="G1728">
            <v>159</v>
          </cell>
        </row>
        <row r="1729">
          <cell r="A1729">
            <v>1728</v>
          </cell>
          <cell r="B1729">
            <v>9061</v>
          </cell>
          <cell r="C1729">
            <v>8</v>
          </cell>
          <cell r="D1729" t="str">
            <v xml:space="preserve"> Siemens KI34VV22FF </v>
          </cell>
          <cell r="E1729">
            <v>599</v>
          </cell>
          <cell r="F1729" t="str">
            <v>Siemens</v>
          </cell>
          <cell r="G1729">
            <v>125</v>
          </cell>
        </row>
        <row r="1730">
          <cell r="A1730">
            <v>1729</v>
          </cell>
          <cell r="B1730">
            <v>10549</v>
          </cell>
          <cell r="C1730">
            <v>8</v>
          </cell>
          <cell r="D1730" t="str">
            <v xml:space="preserve"> Siemens KI24LV52 </v>
          </cell>
          <cell r="E1730">
            <v>825.99</v>
          </cell>
          <cell r="F1730" t="str">
            <v>Siemens</v>
          </cell>
          <cell r="G1730">
            <v>62</v>
          </cell>
        </row>
        <row r="1731">
          <cell r="A1731">
            <v>1730</v>
          </cell>
          <cell r="B1731">
            <v>9345</v>
          </cell>
          <cell r="C1731">
            <v>8</v>
          </cell>
          <cell r="D1731" t="str">
            <v xml:space="preserve"> Siemens KI20LV52 </v>
          </cell>
          <cell r="E1731">
            <v>569</v>
          </cell>
          <cell r="F1731" t="str">
            <v>Siemens</v>
          </cell>
          <cell r="G1731">
            <v>113</v>
          </cell>
        </row>
        <row r="1732">
          <cell r="A1732">
            <v>1731</v>
          </cell>
          <cell r="B1732">
            <v>7256</v>
          </cell>
          <cell r="C1732">
            <v>8</v>
          </cell>
          <cell r="D1732" t="str">
            <v xml:space="preserve"> Siemens KI18LV52 </v>
          </cell>
          <cell r="E1732">
            <v>449</v>
          </cell>
          <cell r="F1732" t="str">
            <v>Siemens</v>
          </cell>
          <cell r="G1732">
            <v>200</v>
          </cell>
        </row>
        <row r="1733">
          <cell r="A1733">
            <v>1732</v>
          </cell>
          <cell r="B1733">
            <v>11789</v>
          </cell>
          <cell r="C1733">
            <v>8</v>
          </cell>
          <cell r="D1733" t="str">
            <v xml:space="preserve"> Siemens KG39NXB35 </v>
          </cell>
          <cell r="E1733">
            <v>839</v>
          </cell>
          <cell r="F1733" t="str">
            <v>Siemens</v>
          </cell>
          <cell r="G1733">
            <v>9</v>
          </cell>
        </row>
        <row r="1734">
          <cell r="A1734">
            <v>1733</v>
          </cell>
          <cell r="B1734">
            <v>11003</v>
          </cell>
          <cell r="C1734">
            <v>8</v>
          </cell>
          <cell r="D1734" t="str">
            <v xml:space="preserve"> Siemens KG39FPI35 </v>
          </cell>
          <cell r="E1734">
            <v>799</v>
          </cell>
          <cell r="F1734" t="str">
            <v>Siemens</v>
          </cell>
          <cell r="G1734">
            <v>42</v>
          </cell>
        </row>
        <row r="1735">
          <cell r="A1735">
            <v>1734</v>
          </cell>
          <cell r="B1735">
            <v>10204</v>
          </cell>
          <cell r="C1735">
            <v>8</v>
          </cell>
          <cell r="D1735" t="str">
            <v xml:space="preserve"> Siemens KG36VVW32 iQ300 </v>
          </cell>
          <cell r="E1735">
            <v>429</v>
          </cell>
          <cell r="F1735" t="str">
            <v>Siemens</v>
          </cell>
          <cell r="G1735">
            <v>76</v>
          </cell>
        </row>
        <row r="1736">
          <cell r="A1736">
            <v>1735</v>
          </cell>
          <cell r="B1736">
            <v>11358</v>
          </cell>
          <cell r="C1736">
            <v>8</v>
          </cell>
          <cell r="D1736" t="str">
            <v xml:space="preserve"> Siemens KG36VVL32 iQ300 </v>
          </cell>
          <cell r="E1736">
            <v>529</v>
          </cell>
          <cell r="F1736" t="str">
            <v>Siemens</v>
          </cell>
          <cell r="G1736">
            <v>27</v>
          </cell>
        </row>
        <row r="1737">
          <cell r="A1737">
            <v>1736</v>
          </cell>
          <cell r="B1737">
            <v>11133</v>
          </cell>
          <cell r="C1737">
            <v>8</v>
          </cell>
          <cell r="D1737" t="str">
            <v xml:space="preserve"> Siemens KG36EAI43 </v>
          </cell>
          <cell r="E1737">
            <v>739</v>
          </cell>
          <cell r="F1737" t="str">
            <v>Siemens</v>
          </cell>
          <cell r="G1737">
            <v>37</v>
          </cell>
        </row>
        <row r="1738">
          <cell r="A1738">
            <v>1737</v>
          </cell>
          <cell r="B1738">
            <v>8191</v>
          </cell>
          <cell r="C1738">
            <v>8</v>
          </cell>
          <cell r="D1738" t="str">
            <v xml:space="preserve"> Siemens KA92DSB30 </v>
          </cell>
          <cell r="E1738">
            <v>2661</v>
          </cell>
          <cell r="F1738" t="str">
            <v>Siemens</v>
          </cell>
          <cell r="G1738">
            <v>159</v>
          </cell>
        </row>
        <row r="1739">
          <cell r="A1739">
            <v>1738</v>
          </cell>
          <cell r="B1739">
            <v>6709</v>
          </cell>
          <cell r="C1739">
            <v>8</v>
          </cell>
          <cell r="D1739" t="str">
            <v xml:space="preserve"> Siemens KA92DHB31 </v>
          </cell>
          <cell r="E1739">
            <v>3349</v>
          </cell>
          <cell r="F1739" t="str">
            <v>Siemens</v>
          </cell>
          <cell r="G1739">
            <v>221</v>
          </cell>
        </row>
        <row r="1740">
          <cell r="A1740">
            <v>1739</v>
          </cell>
          <cell r="B1740">
            <v>10814</v>
          </cell>
          <cell r="C1740">
            <v>8</v>
          </cell>
          <cell r="D1740" t="str">
            <v xml:space="preserve"> Scancool SKF306A++ </v>
          </cell>
          <cell r="E1740">
            <v>339</v>
          </cell>
          <cell r="F1740" t="str">
            <v>Scancool</v>
          </cell>
          <cell r="G1740">
            <v>50</v>
          </cell>
        </row>
        <row r="1741">
          <cell r="A1741">
            <v>1740</v>
          </cell>
          <cell r="B1741">
            <v>10405</v>
          </cell>
          <cell r="C1741">
            <v>8</v>
          </cell>
          <cell r="D1741" t="str">
            <v xml:space="preserve"> Scancool RKF200 </v>
          </cell>
          <cell r="E1741">
            <v>549</v>
          </cell>
          <cell r="F1741" t="str">
            <v>Scancool</v>
          </cell>
          <cell r="G1741">
            <v>68</v>
          </cell>
        </row>
        <row r="1742">
          <cell r="A1742">
            <v>1741</v>
          </cell>
          <cell r="B1742">
            <v>6306</v>
          </cell>
          <cell r="C1742">
            <v>8</v>
          </cell>
          <cell r="D1742" t="str">
            <v xml:space="preserve"> Samsung RT53K6315SL </v>
          </cell>
          <cell r="E1742">
            <v>849</v>
          </cell>
          <cell r="F1742" t="str">
            <v>Samsung</v>
          </cell>
          <cell r="G1742">
            <v>237</v>
          </cell>
        </row>
        <row r="1743">
          <cell r="A1743">
            <v>1742</v>
          </cell>
          <cell r="B1743">
            <v>10320</v>
          </cell>
          <cell r="C1743">
            <v>8</v>
          </cell>
          <cell r="D1743" t="str">
            <v xml:space="preserve"> Samsung RT46K6600S9 </v>
          </cell>
          <cell r="E1743">
            <v>699</v>
          </cell>
          <cell r="F1743" t="str">
            <v>Samsung</v>
          </cell>
          <cell r="G1743">
            <v>71</v>
          </cell>
        </row>
        <row r="1744">
          <cell r="A1744">
            <v>1743</v>
          </cell>
          <cell r="B1744">
            <v>6897</v>
          </cell>
          <cell r="C1744">
            <v>8</v>
          </cell>
          <cell r="D1744" t="str">
            <v xml:space="preserve"> Samsung RT38K5400S9/EF </v>
          </cell>
          <cell r="E1744">
            <v>599</v>
          </cell>
          <cell r="F1744" t="str">
            <v>Samsung</v>
          </cell>
          <cell r="G1744">
            <v>214</v>
          </cell>
        </row>
        <row r="1745">
          <cell r="A1745">
            <v>1744</v>
          </cell>
          <cell r="B1745">
            <v>6797</v>
          </cell>
          <cell r="C1745">
            <v>8</v>
          </cell>
          <cell r="D1745" t="str">
            <v xml:space="preserve"> Samsung RFG23UERS1 </v>
          </cell>
          <cell r="E1745">
            <v>1799</v>
          </cell>
          <cell r="F1745" t="str">
            <v>Samsung</v>
          </cell>
          <cell r="G1745">
            <v>218</v>
          </cell>
        </row>
        <row r="1746">
          <cell r="A1746">
            <v>1745</v>
          </cell>
          <cell r="B1746">
            <v>11195</v>
          </cell>
          <cell r="C1746">
            <v>8</v>
          </cell>
          <cell r="D1746" t="str">
            <v xml:space="preserve"> Samsung RF56J9041SR/EG </v>
          </cell>
          <cell r="E1746">
            <v>2999</v>
          </cell>
          <cell r="F1746" t="str">
            <v>Samsung</v>
          </cell>
          <cell r="G1746">
            <v>34</v>
          </cell>
        </row>
        <row r="1747">
          <cell r="A1747">
            <v>1746</v>
          </cell>
          <cell r="B1747">
            <v>9690</v>
          </cell>
          <cell r="C1747">
            <v>8</v>
          </cell>
          <cell r="D1747" t="str">
            <v xml:space="preserve"> Samsung RB37J5925SS </v>
          </cell>
          <cell r="E1747">
            <v>799</v>
          </cell>
          <cell r="F1747" t="str">
            <v>Samsung</v>
          </cell>
          <cell r="G1747">
            <v>98</v>
          </cell>
        </row>
        <row r="1748">
          <cell r="A1748">
            <v>1747</v>
          </cell>
          <cell r="B1748">
            <v>10373</v>
          </cell>
          <cell r="C1748">
            <v>8</v>
          </cell>
          <cell r="D1748" t="str">
            <v xml:space="preserve"> Samsung RB30J3100WW/EF </v>
          </cell>
          <cell r="E1748">
            <v>429</v>
          </cell>
          <cell r="F1748" t="str">
            <v>Samsung</v>
          </cell>
          <cell r="G1748">
            <v>69</v>
          </cell>
        </row>
        <row r="1749">
          <cell r="A1749">
            <v>1748</v>
          </cell>
          <cell r="B1749">
            <v>11252</v>
          </cell>
          <cell r="C1749">
            <v>8</v>
          </cell>
          <cell r="D1749" t="str">
            <v xml:space="preserve"> Pelgrim OKG265 </v>
          </cell>
          <cell r="E1749">
            <v>513</v>
          </cell>
          <cell r="F1749" t="str">
            <v>Pelgrim</v>
          </cell>
          <cell r="G1749">
            <v>32</v>
          </cell>
        </row>
        <row r="1750">
          <cell r="A1750">
            <v>1749</v>
          </cell>
          <cell r="B1750">
            <v>11315</v>
          </cell>
          <cell r="C1750">
            <v>8</v>
          </cell>
          <cell r="D1750" t="str">
            <v xml:space="preserve"> Pelgrim KK2122K </v>
          </cell>
          <cell r="E1750">
            <v>429</v>
          </cell>
          <cell r="F1750" t="str">
            <v>Pelgrim</v>
          </cell>
          <cell r="G1750">
            <v>29</v>
          </cell>
        </row>
        <row r="1751">
          <cell r="A1751">
            <v>1750</v>
          </cell>
          <cell r="B1751">
            <v>11627</v>
          </cell>
          <cell r="C1751">
            <v>8</v>
          </cell>
          <cell r="D1751" t="str">
            <v xml:space="preserve"> Pelgrim KK2102K </v>
          </cell>
          <cell r="E1751">
            <v>365</v>
          </cell>
          <cell r="F1751" t="str">
            <v>Pelgrim</v>
          </cell>
          <cell r="G1751">
            <v>15</v>
          </cell>
        </row>
        <row r="1752">
          <cell r="A1752">
            <v>1751</v>
          </cell>
          <cell r="B1752">
            <v>10295</v>
          </cell>
          <cell r="C1752">
            <v>8</v>
          </cell>
          <cell r="D1752" t="str">
            <v xml:space="preserve"> Miele KFN 29483 D edt/cs </v>
          </cell>
          <cell r="E1752">
            <v>1849</v>
          </cell>
          <cell r="F1752" t="str">
            <v>Miele</v>
          </cell>
          <cell r="G1752">
            <v>72</v>
          </cell>
        </row>
        <row r="1753">
          <cell r="A1753">
            <v>1752</v>
          </cell>
          <cell r="B1753">
            <v>11340</v>
          </cell>
          <cell r="C1753">
            <v>8</v>
          </cell>
          <cell r="D1753" t="str">
            <v xml:space="preserve"> Miele KFN 29283 D Blackboard Edition </v>
          </cell>
          <cell r="E1753">
            <v>1649</v>
          </cell>
          <cell r="F1753" t="str">
            <v>Miele</v>
          </cell>
          <cell r="G1753">
            <v>28</v>
          </cell>
        </row>
        <row r="1754">
          <cell r="A1754">
            <v>1753</v>
          </cell>
          <cell r="B1754">
            <v>8403</v>
          </cell>
          <cell r="C1754">
            <v>8</v>
          </cell>
          <cell r="D1754" t="str">
            <v xml:space="preserve"> Miele KFN 29233 D </v>
          </cell>
          <cell r="E1754">
            <v>1199</v>
          </cell>
          <cell r="F1754" t="str">
            <v>Miele</v>
          </cell>
          <cell r="G1754">
            <v>151</v>
          </cell>
        </row>
        <row r="1755">
          <cell r="A1755">
            <v>1754</v>
          </cell>
          <cell r="B1755">
            <v>11761</v>
          </cell>
          <cell r="C1755">
            <v>8</v>
          </cell>
          <cell r="D1755" t="str">
            <v xml:space="preserve"> Miele KFN 29032 D </v>
          </cell>
          <cell r="E1755">
            <v>998.99</v>
          </cell>
          <cell r="F1755" t="str">
            <v>Miele</v>
          </cell>
          <cell r="G1755">
            <v>10</v>
          </cell>
        </row>
        <row r="1756">
          <cell r="A1756">
            <v>1755</v>
          </cell>
          <cell r="B1756">
            <v>7551</v>
          </cell>
          <cell r="C1756">
            <v>8</v>
          </cell>
          <cell r="D1756" t="str">
            <v xml:space="preserve"> Miele K 37272 iD </v>
          </cell>
          <cell r="E1756">
            <v>1459</v>
          </cell>
          <cell r="F1756" t="str">
            <v>Miele</v>
          </cell>
          <cell r="G1756">
            <v>188</v>
          </cell>
        </row>
        <row r="1757">
          <cell r="A1757">
            <v>1756</v>
          </cell>
          <cell r="B1757">
            <v>8868</v>
          </cell>
          <cell r="C1757">
            <v>8</v>
          </cell>
          <cell r="D1757" t="str">
            <v xml:space="preserve"> Miele K 34242 iF </v>
          </cell>
          <cell r="E1757">
            <v>765</v>
          </cell>
          <cell r="F1757" t="str">
            <v>Miele</v>
          </cell>
          <cell r="G1757">
            <v>133</v>
          </cell>
        </row>
        <row r="1758">
          <cell r="A1758">
            <v>1757</v>
          </cell>
          <cell r="B1758">
            <v>7429</v>
          </cell>
          <cell r="C1758">
            <v>8</v>
          </cell>
          <cell r="D1758" t="str">
            <v xml:space="preserve"> Liebherr UIK 1550-20 </v>
          </cell>
          <cell r="E1758">
            <v>1099</v>
          </cell>
          <cell r="F1758" t="str">
            <v>Liebherr</v>
          </cell>
          <cell r="G1758">
            <v>193</v>
          </cell>
        </row>
        <row r="1759">
          <cell r="A1759">
            <v>1758</v>
          </cell>
          <cell r="B1759">
            <v>10321</v>
          </cell>
          <cell r="C1759">
            <v>8</v>
          </cell>
          <cell r="D1759" t="str">
            <v xml:space="preserve"> Liebherr Tsl 1414-21 </v>
          </cell>
          <cell r="E1759">
            <v>379</v>
          </cell>
          <cell r="F1759" t="str">
            <v>Liebherr</v>
          </cell>
          <cell r="G1759">
            <v>71</v>
          </cell>
        </row>
        <row r="1760">
          <cell r="A1760">
            <v>1759</v>
          </cell>
          <cell r="B1760">
            <v>6747</v>
          </cell>
          <cell r="C1760">
            <v>8</v>
          </cell>
          <cell r="D1760" t="str">
            <v xml:space="preserve"> Liebherr TPesf 1714-21 </v>
          </cell>
          <cell r="E1760">
            <v>649</v>
          </cell>
          <cell r="F1760" t="str">
            <v>Liebherr</v>
          </cell>
          <cell r="G1760">
            <v>220</v>
          </cell>
        </row>
        <row r="1761">
          <cell r="A1761">
            <v>1760</v>
          </cell>
          <cell r="B1761">
            <v>6532</v>
          </cell>
          <cell r="C1761">
            <v>8</v>
          </cell>
          <cell r="D1761" t="str">
            <v xml:space="preserve"> Liebherr TPesf 1710-21 </v>
          </cell>
          <cell r="E1761">
            <v>649</v>
          </cell>
          <cell r="F1761" t="str">
            <v>Liebherr</v>
          </cell>
          <cell r="G1761">
            <v>228</v>
          </cell>
        </row>
        <row r="1762">
          <cell r="A1762">
            <v>1761</v>
          </cell>
          <cell r="B1762">
            <v>9607</v>
          </cell>
          <cell r="C1762">
            <v>8</v>
          </cell>
          <cell r="D1762" t="str">
            <v xml:space="preserve"> Liebherr T 1714-21 </v>
          </cell>
          <cell r="E1762">
            <v>379</v>
          </cell>
          <cell r="F1762" t="str">
            <v>Liebherr</v>
          </cell>
          <cell r="G1762">
            <v>101</v>
          </cell>
        </row>
        <row r="1763">
          <cell r="A1763">
            <v>1762</v>
          </cell>
          <cell r="B1763">
            <v>11880</v>
          </cell>
          <cell r="C1763">
            <v>8</v>
          </cell>
          <cell r="D1763" t="str">
            <v xml:space="preserve"> Liebherr T 1710-21 </v>
          </cell>
          <cell r="E1763">
            <v>299</v>
          </cell>
          <cell r="F1763" t="str">
            <v>Liebherr</v>
          </cell>
          <cell r="G1763">
            <v>5</v>
          </cell>
        </row>
        <row r="1764">
          <cell r="A1764">
            <v>1763</v>
          </cell>
          <cell r="B1764">
            <v>7653</v>
          </cell>
          <cell r="C1764">
            <v>8</v>
          </cell>
          <cell r="D1764" t="str">
            <v xml:space="preserve"> Liebherr T 1414-21 </v>
          </cell>
          <cell r="E1764">
            <v>329</v>
          </cell>
          <cell r="F1764" t="str">
            <v>Liebherr</v>
          </cell>
          <cell r="G1764">
            <v>183</v>
          </cell>
        </row>
        <row r="1765">
          <cell r="A1765">
            <v>1764</v>
          </cell>
          <cell r="B1765">
            <v>6550</v>
          </cell>
          <cell r="C1765">
            <v>8</v>
          </cell>
          <cell r="D1765" t="str">
            <v xml:space="preserve"> Liebherr Ksl 2814-20 </v>
          </cell>
          <cell r="E1765">
            <v>649</v>
          </cell>
          <cell r="F1765" t="str">
            <v>Liebherr</v>
          </cell>
          <cell r="G1765">
            <v>227</v>
          </cell>
        </row>
        <row r="1766">
          <cell r="A1766">
            <v>1765</v>
          </cell>
          <cell r="B1766">
            <v>11424</v>
          </cell>
          <cell r="C1766">
            <v>8</v>
          </cell>
          <cell r="D1766" t="str">
            <v xml:space="preserve"> Liebherr K 4310-20 </v>
          </cell>
          <cell r="E1766">
            <v>999</v>
          </cell>
          <cell r="F1766" t="str">
            <v>Liebherr</v>
          </cell>
          <cell r="G1766">
            <v>24</v>
          </cell>
        </row>
        <row r="1767">
          <cell r="A1767">
            <v>1766</v>
          </cell>
          <cell r="B1767">
            <v>10527</v>
          </cell>
          <cell r="C1767">
            <v>8</v>
          </cell>
          <cell r="D1767" t="str">
            <v xml:space="preserve"> Liebherr K 3710-20 </v>
          </cell>
          <cell r="E1767">
            <v>899</v>
          </cell>
          <cell r="F1767" t="str">
            <v>Liebherr</v>
          </cell>
          <cell r="G1767">
            <v>63</v>
          </cell>
        </row>
        <row r="1768">
          <cell r="A1768">
            <v>1767</v>
          </cell>
          <cell r="B1768">
            <v>11900</v>
          </cell>
          <cell r="C1768">
            <v>8</v>
          </cell>
          <cell r="D1768" t="str">
            <v xml:space="preserve"> Liebherr K 2814-20 </v>
          </cell>
          <cell r="E1768">
            <v>549</v>
          </cell>
          <cell r="F1768" t="str">
            <v>Liebherr</v>
          </cell>
          <cell r="G1768">
            <v>4</v>
          </cell>
        </row>
        <row r="1769">
          <cell r="A1769">
            <v>1768</v>
          </cell>
          <cell r="B1769">
            <v>7677</v>
          </cell>
          <cell r="C1769">
            <v>8</v>
          </cell>
          <cell r="D1769" t="str">
            <v xml:space="preserve"> Liebherr K 2330-23 </v>
          </cell>
          <cell r="E1769">
            <v>449</v>
          </cell>
          <cell r="F1769" t="str">
            <v>Liebherr</v>
          </cell>
          <cell r="G1769">
            <v>182</v>
          </cell>
        </row>
        <row r="1770">
          <cell r="A1770">
            <v>1769</v>
          </cell>
          <cell r="B1770">
            <v>10296</v>
          </cell>
          <cell r="C1770">
            <v>8</v>
          </cell>
          <cell r="D1770" t="str">
            <v xml:space="preserve"> Liebherr IKS 2310-20 </v>
          </cell>
          <cell r="E1770">
            <v>799</v>
          </cell>
          <cell r="F1770" t="str">
            <v>Liebherr</v>
          </cell>
          <cell r="G1770">
            <v>72</v>
          </cell>
        </row>
        <row r="1771">
          <cell r="A1771">
            <v>1770</v>
          </cell>
          <cell r="B1771">
            <v>9721</v>
          </cell>
          <cell r="C1771">
            <v>8</v>
          </cell>
          <cell r="D1771" t="str">
            <v xml:space="preserve"> Liebherr IK 3510-20 </v>
          </cell>
          <cell r="E1771">
            <v>1199</v>
          </cell>
          <cell r="F1771" t="str">
            <v>Liebherr</v>
          </cell>
          <cell r="G1771">
            <v>97</v>
          </cell>
        </row>
        <row r="1772">
          <cell r="A1772">
            <v>1771</v>
          </cell>
          <cell r="B1772">
            <v>10247</v>
          </cell>
          <cell r="C1772">
            <v>8</v>
          </cell>
          <cell r="D1772" t="str">
            <v xml:space="preserve"> Liebherr IK 2310-20 </v>
          </cell>
          <cell r="E1772">
            <v>899</v>
          </cell>
          <cell r="F1772" t="str">
            <v>Liebherr</v>
          </cell>
          <cell r="G1772">
            <v>74</v>
          </cell>
        </row>
        <row r="1773">
          <cell r="A1773">
            <v>1772</v>
          </cell>
          <cell r="B1773">
            <v>9924</v>
          </cell>
          <cell r="C1773">
            <v>8</v>
          </cell>
          <cell r="D1773" t="str">
            <v xml:space="preserve"> Liebherr ICUS 3214-20 </v>
          </cell>
          <cell r="E1773">
            <v>999</v>
          </cell>
          <cell r="F1773" t="str">
            <v>Liebherr</v>
          </cell>
          <cell r="G1773">
            <v>89</v>
          </cell>
        </row>
        <row r="1774">
          <cell r="A1774">
            <v>1773</v>
          </cell>
          <cell r="B1774">
            <v>10756</v>
          </cell>
          <cell r="C1774">
            <v>8</v>
          </cell>
          <cell r="D1774" t="str">
            <v xml:space="preserve"> Liebherr ICN 3356-20 </v>
          </cell>
          <cell r="E1774">
            <v>1699</v>
          </cell>
          <cell r="F1774" t="str">
            <v>Liebherr</v>
          </cell>
          <cell r="G1774">
            <v>53</v>
          </cell>
        </row>
        <row r="1775">
          <cell r="A1775">
            <v>1774</v>
          </cell>
          <cell r="B1775">
            <v>9194</v>
          </cell>
          <cell r="C1775">
            <v>8</v>
          </cell>
          <cell r="D1775" t="str">
            <v xml:space="preserve"> Liebherr ICBN 3314-20 </v>
          </cell>
          <cell r="E1775">
            <v>1699</v>
          </cell>
          <cell r="F1775" t="str">
            <v>Liebherr</v>
          </cell>
          <cell r="G1775">
            <v>119</v>
          </cell>
        </row>
        <row r="1776">
          <cell r="A1776">
            <v>1775</v>
          </cell>
          <cell r="B1776">
            <v>7993</v>
          </cell>
          <cell r="C1776">
            <v>8</v>
          </cell>
          <cell r="D1776" t="str">
            <v xml:space="preserve"> Liebherr FKvsl 4113-21 </v>
          </cell>
          <cell r="E1776">
            <v>1349</v>
          </cell>
          <cell r="F1776" t="str">
            <v>Liebherr</v>
          </cell>
          <cell r="G1776">
            <v>168</v>
          </cell>
        </row>
        <row r="1777">
          <cell r="A1777">
            <v>1776</v>
          </cell>
          <cell r="B1777">
            <v>9873</v>
          </cell>
          <cell r="C1777">
            <v>8</v>
          </cell>
          <cell r="D1777" t="str">
            <v xml:space="preserve"> Liebherr FKv 5440-20 </v>
          </cell>
          <cell r="E1777">
            <v>1149</v>
          </cell>
          <cell r="F1777" t="str">
            <v>Liebherr</v>
          </cell>
          <cell r="G1777">
            <v>91</v>
          </cell>
        </row>
        <row r="1778">
          <cell r="A1778">
            <v>1777</v>
          </cell>
          <cell r="B1778">
            <v>6262</v>
          </cell>
          <cell r="C1778">
            <v>8</v>
          </cell>
          <cell r="D1778" t="str">
            <v xml:space="preserve"> Liebherr FKv 4140-20 </v>
          </cell>
          <cell r="E1778">
            <v>984</v>
          </cell>
          <cell r="F1778" t="str">
            <v>Liebherr</v>
          </cell>
          <cell r="G1778">
            <v>239</v>
          </cell>
        </row>
        <row r="1779">
          <cell r="A1779">
            <v>1778</v>
          </cell>
          <cell r="B1779">
            <v>7552</v>
          </cell>
          <cell r="C1779">
            <v>8</v>
          </cell>
          <cell r="D1779" t="str">
            <v xml:space="preserve"> Liebherr FKv 3640-20 </v>
          </cell>
          <cell r="E1779">
            <v>699</v>
          </cell>
          <cell r="F1779" t="str">
            <v>Liebherr</v>
          </cell>
          <cell r="G1779">
            <v>188</v>
          </cell>
        </row>
        <row r="1780">
          <cell r="A1780">
            <v>1779</v>
          </cell>
          <cell r="B1780">
            <v>6821</v>
          </cell>
          <cell r="C1780">
            <v>8</v>
          </cell>
          <cell r="D1780" t="str">
            <v xml:space="preserve"> Liebherr FKv 1800-20 </v>
          </cell>
          <cell r="E1780">
            <v>699</v>
          </cell>
          <cell r="F1780" t="str">
            <v>Liebherr</v>
          </cell>
          <cell r="G1780">
            <v>217</v>
          </cell>
        </row>
        <row r="1781">
          <cell r="A1781">
            <v>1780</v>
          </cell>
          <cell r="B1781">
            <v>9633</v>
          </cell>
          <cell r="C1781">
            <v>8</v>
          </cell>
          <cell r="D1781" t="str">
            <v xml:space="preserve"> Liebherr FKUv 1660-22 </v>
          </cell>
          <cell r="E1781">
            <v>739</v>
          </cell>
          <cell r="F1781" t="str">
            <v>Liebherr</v>
          </cell>
          <cell r="G1781">
            <v>100</v>
          </cell>
        </row>
        <row r="1782">
          <cell r="A1782">
            <v>1781</v>
          </cell>
          <cell r="B1782">
            <v>11359</v>
          </cell>
          <cell r="C1782">
            <v>8</v>
          </cell>
          <cell r="D1782" t="str">
            <v xml:space="preserve"> Liebherr FKUv 1610-22 </v>
          </cell>
          <cell r="E1782">
            <v>739</v>
          </cell>
          <cell r="F1782" t="str">
            <v>Liebherr</v>
          </cell>
          <cell r="G1782">
            <v>27</v>
          </cell>
        </row>
        <row r="1783">
          <cell r="A1783">
            <v>1782</v>
          </cell>
          <cell r="B1783">
            <v>10593</v>
          </cell>
          <cell r="C1783">
            <v>8</v>
          </cell>
          <cell r="D1783" t="str">
            <v xml:space="preserve"> Liebherr CUag 3311-20 </v>
          </cell>
          <cell r="E1783">
            <v>699</v>
          </cell>
          <cell r="F1783" t="str">
            <v>Liebherr</v>
          </cell>
          <cell r="G1783">
            <v>60</v>
          </cell>
        </row>
        <row r="1784">
          <cell r="A1784">
            <v>1783</v>
          </cell>
          <cell r="B1784">
            <v>11628</v>
          </cell>
          <cell r="C1784">
            <v>8</v>
          </cell>
          <cell r="D1784" t="str">
            <v xml:space="preserve"> Liebherr CTPsl 2921-20 </v>
          </cell>
          <cell r="E1784">
            <v>549</v>
          </cell>
          <cell r="F1784" t="str">
            <v>Liebherr</v>
          </cell>
          <cell r="G1784">
            <v>15</v>
          </cell>
        </row>
        <row r="1785">
          <cell r="A1785">
            <v>1784</v>
          </cell>
          <cell r="B1785">
            <v>10374</v>
          </cell>
          <cell r="C1785">
            <v>8</v>
          </cell>
          <cell r="D1785" t="str">
            <v xml:space="preserve"> Liebherr CTPsl 2521-20 </v>
          </cell>
          <cell r="E1785">
            <v>499</v>
          </cell>
          <cell r="F1785" t="str">
            <v>Liebherr</v>
          </cell>
          <cell r="G1785">
            <v>69</v>
          </cell>
        </row>
        <row r="1786">
          <cell r="A1786">
            <v>1785</v>
          </cell>
          <cell r="B1786">
            <v>9195</v>
          </cell>
          <cell r="C1786">
            <v>8</v>
          </cell>
          <cell r="D1786" t="str">
            <v xml:space="preserve"> Liebherr CTPsl 2121-20 </v>
          </cell>
          <cell r="E1786">
            <v>449</v>
          </cell>
          <cell r="F1786" t="str">
            <v>Liebherr</v>
          </cell>
          <cell r="G1786">
            <v>119</v>
          </cell>
        </row>
        <row r="1787">
          <cell r="A1787">
            <v>1786</v>
          </cell>
          <cell r="B1787">
            <v>7575</v>
          </cell>
          <cell r="C1787">
            <v>8</v>
          </cell>
          <cell r="D1787" t="str">
            <v xml:space="preserve"> Liebherr CTP 3016-22 </v>
          </cell>
          <cell r="E1787">
            <v>549</v>
          </cell>
          <cell r="F1787" t="str">
            <v>Liebherr</v>
          </cell>
          <cell r="G1787">
            <v>187</v>
          </cell>
        </row>
        <row r="1788">
          <cell r="A1788">
            <v>1787</v>
          </cell>
          <cell r="B1788">
            <v>8990</v>
          </cell>
          <cell r="C1788">
            <v>8</v>
          </cell>
          <cell r="D1788" t="str">
            <v xml:space="preserve"> Liebherr CTNef 5215-20 </v>
          </cell>
          <cell r="E1788">
            <v>999</v>
          </cell>
          <cell r="F1788" t="str">
            <v>Liebherr</v>
          </cell>
          <cell r="G1788">
            <v>128</v>
          </cell>
        </row>
        <row r="1789">
          <cell r="A1789">
            <v>1788</v>
          </cell>
          <cell r="B1789">
            <v>8131</v>
          </cell>
          <cell r="C1789">
            <v>8</v>
          </cell>
          <cell r="D1789" t="str">
            <v xml:space="preserve"> Liebherr CTN 5215-20 </v>
          </cell>
          <cell r="E1789">
            <v>899</v>
          </cell>
          <cell r="F1789" t="str">
            <v>Liebherr</v>
          </cell>
          <cell r="G1789">
            <v>162</v>
          </cell>
        </row>
        <row r="1790">
          <cell r="A1790">
            <v>1789</v>
          </cell>
          <cell r="B1790">
            <v>7945</v>
          </cell>
          <cell r="C1790">
            <v>8</v>
          </cell>
          <cell r="D1790" t="str">
            <v xml:space="preserve"> Liebherr CNef 3915-20 </v>
          </cell>
          <cell r="E1790">
            <v>1099</v>
          </cell>
          <cell r="F1790" t="str">
            <v>Liebherr</v>
          </cell>
          <cell r="G1790">
            <v>170</v>
          </cell>
        </row>
        <row r="1791">
          <cell r="A1791">
            <v>1790</v>
          </cell>
          <cell r="B1791">
            <v>11563</v>
          </cell>
          <cell r="C1791">
            <v>8</v>
          </cell>
          <cell r="D1791" t="str">
            <v xml:space="preserve"> Liebherr CN 3515-20 </v>
          </cell>
          <cell r="E1791">
            <v>799</v>
          </cell>
          <cell r="F1791" t="str">
            <v>Liebherr</v>
          </cell>
          <cell r="G1791">
            <v>18</v>
          </cell>
        </row>
        <row r="1792">
          <cell r="A1792">
            <v>1791</v>
          </cell>
          <cell r="B1792">
            <v>8655</v>
          </cell>
          <cell r="C1792">
            <v>8</v>
          </cell>
          <cell r="D1792" t="str">
            <v xml:space="preserve"> Liebherr Cef 3425-20 </v>
          </cell>
          <cell r="E1792">
            <v>799</v>
          </cell>
          <cell r="F1792" t="str">
            <v>Liebherr</v>
          </cell>
          <cell r="G1792">
            <v>141</v>
          </cell>
        </row>
        <row r="1793">
          <cell r="A1793">
            <v>1792</v>
          </cell>
          <cell r="B1793">
            <v>7351</v>
          </cell>
          <cell r="C1793">
            <v>8</v>
          </cell>
          <cell r="D1793" t="str">
            <v xml:space="preserve"> LG GSL560PZXV </v>
          </cell>
          <cell r="E1793">
            <v>1164</v>
          </cell>
          <cell r="F1793" t="str">
            <v>LG</v>
          </cell>
          <cell r="G1793">
            <v>196</v>
          </cell>
        </row>
        <row r="1794">
          <cell r="A1794">
            <v>1793</v>
          </cell>
          <cell r="B1794">
            <v>8192</v>
          </cell>
          <cell r="C1794">
            <v>8</v>
          </cell>
          <cell r="D1794" t="str">
            <v xml:space="preserve"> LG GSJ760PZXV Door-in-door </v>
          </cell>
          <cell r="E1794">
            <v>1299</v>
          </cell>
          <cell r="F1794" t="str">
            <v>LG</v>
          </cell>
          <cell r="G1794">
            <v>159</v>
          </cell>
        </row>
        <row r="1795">
          <cell r="A1795">
            <v>1794</v>
          </cell>
          <cell r="B1795">
            <v>7067</v>
          </cell>
          <cell r="C1795">
            <v>8</v>
          </cell>
          <cell r="D1795" t="str">
            <v xml:space="preserve"> LG GBB59PZRVS </v>
          </cell>
          <cell r="E1795">
            <v>449</v>
          </cell>
          <cell r="F1795" t="str">
            <v>LG</v>
          </cell>
          <cell r="G1795">
            <v>207</v>
          </cell>
        </row>
        <row r="1796">
          <cell r="A1796">
            <v>1795</v>
          </cell>
          <cell r="B1796">
            <v>7430</v>
          </cell>
          <cell r="C1796">
            <v>8</v>
          </cell>
          <cell r="D1796" t="str">
            <v xml:space="preserve"> LG GBB59PZFFB </v>
          </cell>
          <cell r="E1796">
            <v>699</v>
          </cell>
          <cell r="F1796" t="str">
            <v>LG</v>
          </cell>
          <cell r="G1796">
            <v>193</v>
          </cell>
        </row>
        <row r="1797">
          <cell r="A1797">
            <v>1796</v>
          </cell>
          <cell r="B1797">
            <v>8349</v>
          </cell>
          <cell r="C1797">
            <v>8</v>
          </cell>
          <cell r="D1797" t="str">
            <v xml:space="preserve"> Indesit LR7S2X </v>
          </cell>
          <cell r="E1797">
            <v>449</v>
          </cell>
          <cell r="F1797" t="str">
            <v>Indesit</v>
          </cell>
          <cell r="G1797">
            <v>153</v>
          </cell>
        </row>
        <row r="1798">
          <cell r="A1798">
            <v>1797</v>
          </cell>
          <cell r="B1798">
            <v>11383</v>
          </cell>
          <cell r="C1798">
            <v>8</v>
          </cell>
          <cell r="D1798" t="str">
            <v xml:space="preserve"> Indesit LI80 FF2 X </v>
          </cell>
          <cell r="E1798">
            <v>413</v>
          </cell>
          <cell r="F1798" t="str">
            <v>Indesit</v>
          </cell>
          <cell r="G1798">
            <v>26</v>
          </cell>
        </row>
        <row r="1799">
          <cell r="A1799">
            <v>1798</v>
          </cell>
          <cell r="B1799">
            <v>11425</v>
          </cell>
          <cell r="C1799">
            <v>8</v>
          </cell>
          <cell r="D1799" t="str">
            <v xml:space="preserve"> Haier HTF-456DM6 </v>
          </cell>
          <cell r="E1799">
            <v>1199</v>
          </cell>
          <cell r="F1799" t="str">
            <v>Haier</v>
          </cell>
          <cell r="G1799">
            <v>24</v>
          </cell>
        </row>
        <row r="1800">
          <cell r="A1800">
            <v>1799</v>
          </cell>
          <cell r="B1800">
            <v>11341</v>
          </cell>
          <cell r="C1800">
            <v>8</v>
          </cell>
          <cell r="D1800" t="str">
            <v xml:space="preserve"> Haier HRF-628IF6 </v>
          </cell>
          <cell r="E1800">
            <v>799</v>
          </cell>
          <cell r="F1800" t="str">
            <v>Haier</v>
          </cell>
          <cell r="G1800">
            <v>28</v>
          </cell>
        </row>
        <row r="1801">
          <cell r="A1801">
            <v>1800</v>
          </cell>
          <cell r="B1801">
            <v>9435</v>
          </cell>
          <cell r="C1801">
            <v>8</v>
          </cell>
          <cell r="D1801" t="str">
            <v xml:space="preserve"> Haier HBM-687SNF </v>
          </cell>
          <cell r="E1801">
            <v>499</v>
          </cell>
          <cell r="F1801" t="str">
            <v>Haier</v>
          </cell>
          <cell r="G1801">
            <v>109</v>
          </cell>
        </row>
        <row r="1802">
          <cell r="A1802">
            <v>1801</v>
          </cell>
          <cell r="B1802">
            <v>10406</v>
          </cell>
          <cell r="C1802">
            <v>8</v>
          </cell>
          <cell r="D1802" t="str">
            <v xml:space="preserve"> Haier HB14FMAA </v>
          </cell>
          <cell r="E1802">
            <v>689</v>
          </cell>
          <cell r="F1802" t="str">
            <v>Haier</v>
          </cell>
          <cell r="G1802">
            <v>68</v>
          </cell>
        </row>
        <row r="1803">
          <cell r="A1803">
            <v>1802</v>
          </cell>
          <cell r="B1803">
            <v>11524</v>
          </cell>
          <cell r="C1803">
            <v>8</v>
          </cell>
          <cell r="D1803" t="str">
            <v xml:space="preserve"> Haier C2FE732CMJ </v>
          </cell>
          <cell r="E1803">
            <v>541</v>
          </cell>
          <cell r="F1803" t="str">
            <v>Haier</v>
          </cell>
          <cell r="G1803">
            <v>20</v>
          </cell>
        </row>
        <row r="1804">
          <cell r="A1804">
            <v>1803</v>
          </cell>
          <cell r="B1804">
            <v>10972</v>
          </cell>
          <cell r="C1804">
            <v>8</v>
          </cell>
          <cell r="D1804" t="str">
            <v xml:space="preserve"> Frilec BERLIN180-4RVA++ </v>
          </cell>
          <cell r="E1804">
            <v>319</v>
          </cell>
          <cell r="F1804" t="str">
            <v>Frilec</v>
          </cell>
          <cell r="G1804">
            <v>43</v>
          </cell>
        </row>
        <row r="1805">
          <cell r="A1805">
            <v>1804</v>
          </cell>
          <cell r="B1805">
            <v>10440</v>
          </cell>
          <cell r="C1805">
            <v>8</v>
          </cell>
          <cell r="D1805" t="str">
            <v xml:space="preserve"> Frilec BERLIN168-9A++ Blauw </v>
          </cell>
          <cell r="E1805">
            <v>449</v>
          </cell>
          <cell r="F1805" t="str">
            <v>Frilec</v>
          </cell>
          <cell r="G1805">
            <v>66</v>
          </cell>
        </row>
        <row r="1806">
          <cell r="A1806">
            <v>1805</v>
          </cell>
          <cell r="B1806">
            <v>6263</v>
          </cell>
          <cell r="C1806">
            <v>8</v>
          </cell>
          <cell r="D1806" t="str">
            <v xml:space="preserve"> Exquisit SBS550-4A++ INOXLOOK </v>
          </cell>
          <cell r="E1806">
            <v>749</v>
          </cell>
          <cell r="F1806" t="str">
            <v>Exquisit</v>
          </cell>
          <cell r="G1806">
            <v>239</v>
          </cell>
        </row>
        <row r="1807">
          <cell r="A1807">
            <v>1806</v>
          </cell>
          <cell r="B1807">
            <v>10639</v>
          </cell>
          <cell r="C1807">
            <v>8</v>
          </cell>
          <cell r="D1807" t="str">
            <v xml:space="preserve"> Exquisit KS350-4.1A++ </v>
          </cell>
          <cell r="E1807">
            <v>450.99</v>
          </cell>
          <cell r="F1807" t="str">
            <v>Exquisit</v>
          </cell>
          <cell r="G1807">
            <v>58</v>
          </cell>
        </row>
        <row r="1808">
          <cell r="A1808">
            <v>1807</v>
          </cell>
          <cell r="B1808">
            <v>6822</v>
          </cell>
          <cell r="C1808">
            <v>8</v>
          </cell>
          <cell r="D1808" t="str">
            <v xml:space="preserve"> Exquisit KGC35.1A++STG Zwart </v>
          </cell>
          <cell r="E1808">
            <v>499</v>
          </cell>
          <cell r="F1808" t="str">
            <v>Exquisit</v>
          </cell>
          <cell r="G1808">
            <v>217</v>
          </cell>
        </row>
        <row r="1809">
          <cell r="A1809">
            <v>1808</v>
          </cell>
          <cell r="B1809">
            <v>6748</v>
          </cell>
          <cell r="C1809">
            <v>8</v>
          </cell>
          <cell r="D1809" t="str">
            <v xml:space="preserve"> Exquisit KGC320/90-5A+ </v>
          </cell>
          <cell r="E1809">
            <v>349</v>
          </cell>
          <cell r="F1809" t="str">
            <v>Exquisit</v>
          </cell>
          <cell r="G1809">
            <v>220</v>
          </cell>
        </row>
        <row r="1810">
          <cell r="A1810">
            <v>1809</v>
          </cell>
          <cell r="B1810">
            <v>10944</v>
          </cell>
          <cell r="C1810">
            <v>8</v>
          </cell>
          <cell r="D1810" t="str">
            <v xml:space="preserve"> Exquisit EKS131-4RVA+ </v>
          </cell>
          <cell r="E1810">
            <v>259</v>
          </cell>
          <cell r="F1810" t="str">
            <v>Exquisit</v>
          </cell>
          <cell r="G1810">
            <v>44</v>
          </cell>
        </row>
        <row r="1811">
          <cell r="A1811">
            <v>1810</v>
          </cell>
          <cell r="B1811">
            <v>8440</v>
          </cell>
          <cell r="C1811">
            <v>8</v>
          </cell>
          <cell r="D1811" t="str">
            <v xml:space="preserve"> Etna AK2378DC </v>
          </cell>
          <cell r="E1811">
            <v>589</v>
          </cell>
          <cell r="F1811" t="str">
            <v>Etna</v>
          </cell>
          <cell r="G1811">
            <v>150</v>
          </cell>
        </row>
        <row r="1812">
          <cell r="A1812">
            <v>1811</v>
          </cell>
          <cell r="B1812">
            <v>10472</v>
          </cell>
          <cell r="C1812">
            <v>8</v>
          </cell>
          <cell r="D1812" t="str">
            <v xml:space="preserve"> Etna AK2102DA </v>
          </cell>
          <cell r="E1812">
            <v>429</v>
          </cell>
          <cell r="F1812" t="str">
            <v>Etna</v>
          </cell>
          <cell r="G1812">
            <v>65</v>
          </cell>
        </row>
        <row r="1813">
          <cell r="A1813">
            <v>1812</v>
          </cell>
          <cell r="B1813">
            <v>7280</v>
          </cell>
          <cell r="C1813">
            <v>8</v>
          </cell>
          <cell r="D1813" t="str">
            <v xml:space="preserve"> Etna AK2088DA </v>
          </cell>
          <cell r="E1813">
            <v>315</v>
          </cell>
          <cell r="F1813" t="str">
            <v>Etna</v>
          </cell>
          <cell r="G1813">
            <v>199</v>
          </cell>
        </row>
        <row r="1814">
          <cell r="A1814">
            <v>1813</v>
          </cell>
          <cell r="B1814">
            <v>6869</v>
          </cell>
          <cell r="C1814">
            <v>8</v>
          </cell>
          <cell r="D1814" t="str">
            <v xml:space="preserve"> Bosch KMF40SB20 </v>
          </cell>
          <cell r="E1814">
            <v>2149</v>
          </cell>
          <cell r="F1814" t="str">
            <v>Bosch</v>
          </cell>
          <cell r="G1814">
            <v>215</v>
          </cell>
        </row>
        <row r="1815">
          <cell r="A1815">
            <v>1814</v>
          </cell>
          <cell r="B1815">
            <v>7068</v>
          </cell>
          <cell r="C1815">
            <v>8</v>
          </cell>
          <cell r="D1815" t="str">
            <v xml:space="preserve"> Bosch KMF40AI20 </v>
          </cell>
          <cell r="E1815">
            <v>2059</v>
          </cell>
          <cell r="F1815" t="str">
            <v>Bosch</v>
          </cell>
          <cell r="G1815">
            <v>207</v>
          </cell>
        </row>
        <row r="1816">
          <cell r="A1816">
            <v>1815</v>
          </cell>
          <cell r="B1816">
            <v>10068</v>
          </cell>
          <cell r="C1816">
            <v>8</v>
          </cell>
          <cell r="D1816" t="str">
            <v xml:space="preserve"> Bosch KIR24V51 </v>
          </cell>
          <cell r="E1816">
            <v>507</v>
          </cell>
          <cell r="F1816" t="str">
            <v>Bosch</v>
          </cell>
          <cell r="G1816">
            <v>82</v>
          </cell>
        </row>
        <row r="1817">
          <cell r="A1817">
            <v>1816</v>
          </cell>
          <cell r="B1817">
            <v>10069</v>
          </cell>
          <cell r="C1817">
            <v>8</v>
          </cell>
          <cell r="D1817" t="str">
            <v xml:space="preserve"> Bosch KIR24V24FF </v>
          </cell>
          <cell r="E1817">
            <v>529</v>
          </cell>
          <cell r="F1817" t="str">
            <v>Bosch</v>
          </cell>
          <cell r="G1817">
            <v>82</v>
          </cell>
        </row>
        <row r="1818">
          <cell r="A1818">
            <v>1817</v>
          </cell>
          <cell r="B1818">
            <v>11220</v>
          </cell>
          <cell r="C1818">
            <v>8</v>
          </cell>
          <cell r="D1818" t="str">
            <v xml:space="preserve"> Bosch KIR18V51 </v>
          </cell>
          <cell r="E1818">
            <v>393</v>
          </cell>
          <cell r="F1818" t="str">
            <v>Bosch</v>
          </cell>
          <cell r="G1818">
            <v>33</v>
          </cell>
        </row>
        <row r="1819">
          <cell r="A1819">
            <v>1818</v>
          </cell>
          <cell r="B1819">
            <v>11004</v>
          </cell>
          <cell r="C1819">
            <v>8</v>
          </cell>
          <cell r="D1819" t="str">
            <v xml:space="preserve"> Bosch KIL18V20FF </v>
          </cell>
          <cell r="E1819">
            <v>449</v>
          </cell>
          <cell r="F1819" t="str">
            <v>Bosch</v>
          </cell>
          <cell r="G1819">
            <v>42</v>
          </cell>
        </row>
        <row r="1820">
          <cell r="A1820">
            <v>1819</v>
          </cell>
          <cell r="B1820">
            <v>10734</v>
          </cell>
          <cell r="C1820">
            <v>8</v>
          </cell>
          <cell r="D1820" t="str">
            <v xml:space="preserve"> Bosch KGN39XW37 </v>
          </cell>
          <cell r="E1820">
            <v>649</v>
          </cell>
          <cell r="F1820" t="str">
            <v>Bosch</v>
          </cell>
          <cell r="G1820">
            <v>54</v>
          </cell>
        </row>
        <row r="1821">
          <cell r="A1821">
            <v>1820</v>
          </cell>
          <cell r="B1821">
            <v>9548</v>
          </cell>
          <cell r="C1821">
            <v>8</v>
          </cell>
          <cell r="D1821" t="str">
            <v xml:space="preserve"> Bosch KGN36XW35 </v>
          </cell>
          <cell r="E1821">
            <v>649</v>
          </cell>
          <cell r="F1821" t="str">
            <v>Bosch</v>
          </cell>
          <cell r="G1821">
            <v>104</v>
          </cell>
        </row>
        <row r="1822">
          <cell r="A1822">
            <v>1821</v>
          </cell>
          <cell r="B1822">
            <v>11090</v>
          </cell>
          <cell r="C1822">
            <v>8</v>
          </cell>
          <cell r="D1822" t="str">
            <v xml:space="preserve"> Bosch KGN36HI32 </v>
          </cell>
          <cell r="E1822">
            <v>999</v>
          </cell>
          <cell r="F1822" t="str">
            <v>Bosch</v>
          </cell>
          <cell r="G1822">
            <v>39</v>
          </cell>
        </row>
        <row r="1823">
          <cell r="A1823">
            <v>1822</v>
          </cell>
          <cell r="B1823">
            <v>10349</v>
          </cell>
          <cell r="C1823">
            <v>8</v>
          </cell>
          <cell r="D1823" t="str">
            <v xml:space="preserve"> Bosch KDV33VL32 </v>
          </cell>
          <cell r="E1823">
            <v>589</v>
          </cell>
          <cell r="F1823" t="str">
            <v>Bosch</v>
          </cell>
          <cell r="G1823">
            <v>70</v>
          </cell>
        </row>
        <row r="1824">
          <cell r="A1824">
            <v>1823</v>
          </cell>
          <cell r="B1824">
            <v>7994</v>
          </cell>
          <cell r="C1824">
            <v>8</v>
          </cell>
          <cell r="D1824" t="str">
            <v xml:space="preserve"> Bosch KAN90VI20 </v>
          </cell>
          <cell r="E1824">
            <v>1268</v>
          </cell>
          <cell r="F1824" t="str">
            <v>Bosch</v>
          </cell>
          <cell r="G1824">
            <v>168</v>
          </cell>
        </row>
        <row r="1825">
          <cell r="A1825">
            <v>1824</v>
          </cell>
          <cell r="B1825">
            <v>11610</v>
          </cell>
          <cell r="C1825">
            <v>8</v>
          </cell>
          <cell r="D1825" t="str">
            <v xml:space="preserve"> Beko SSE415M24W </v>
          </cell>
          <cell r="E1825">
            <v>419.95</v>
          </cell>
          <cell r="F1825" t="str">
            <v>Beko</v>
          </cell>
          <cell r="G1825">
            <v>16</v>
          </cell>
        </row>
        <row r="1826">
          <cell r="A1826">
            <v>1825</v>
          </cell>
          <cell r="B1826">
            <v>6430</v>
          </cell>
          <cell r="C1826">
            <v>8</v>
          </cell>
          <cell r="D1826" t="str">
            <v xml:space="preserve"> Beko RDSA240K30W </v>
          </cell>
          <cell r="E1826">
            <v>329.95</v>
          </cell>
          <cell r="F1826" t="str">
            <v>Beko</v>
          </cell>
          <cell r="G1826">
            <v>232</v>
          </cell>
        </row>
        <row r="1827">
          <cell r="A1827">
            <v>1826</v>
          </cell>
          <cell r="B1827">
            <v>6798</v>
          </cell>
          <cell r="C1827">
            <v>8</v>
          </cell>
          <cell r="D1827" t="str">
            <v xml:space="preserve"> Beko GN163120 </v>
          </cell>
          <cell r="E1827">
            <v>799</v>
          </cell>
          <cell r="F1827" t="str">
            <v>Beko</v>
          </cell>
          <cell r="G1827">
            <v>218</v>
          </cell>
        </row>
        <row r="1828">
          <cell r="A1828">
            <v>1827</v>
          </cell>
          <cell r="B1828">
            <v>7895</v>
          </cell>
          <cell r="C1828">
            <v>8</v>
          </cell>
          <cell r="D1828" t="str">
            <v xml:space="preserve"> Beko GN162430X </v>
          </cell>
          <cell r="E1828">
            <v>1199</v>
          </cell>
          <cell r="F1828" t="str">
            <v>Beko</v>
          </cell>
          <cell r="G1828">
            <v>172</v>
          </cell>
        </row>
        <row r="1829">
          <cell r="A1829">
            <v>1828</v>
          </cell>
          <cell r="B1829">
            <v>9325</v>
          </cell>
          <cell r="C1829">
            <v>8</v>
          </cell>
          <cell r="D1829" t="str">
            <v xml:space="preserve"> Bauknecht KGNF 18 A3+ IN </v>
          </cell>
          <cell r="E1829">
            <v>799</v>
          </cell>
          <cell r="F1829" t="str">
            <v>Bauknecht</v>
          </cell>
          <cell r="G1829">
            <v>114</v>
          </cell>
        </row>
        <row r="1830">
          <cell r="A1830">
            <v>1829</v>
          </cell>
          <cell r="B1830">
            <v>8109</v>
          </cell>
          <cell r="C1830">
            <v>8</v>
          </cell>
          <cell r="D1830" t="str">
            <v xml:space="preserve"> AEG SKS71001F0 </v>
          </cell>
          <cell r="E1830">
            <v>495</v>
          </cell>
          <cell r="F1830" t="str">
            <v>AEG</v>
          </cell>
          <cell r="G1830">
            <v>163</v>
          </cell>
        </row>
        <row r="1831">
          <cell r="A1831">
            <v>1830</v>
          </cell>
          <cell r="B1831">
            <v>10884</v>
          </cell>
          <cell r="C1831">
            <v>8</v>
          </cell>
          <cell r="D1831" t="str">
            <v xml:space="preserve"> AEG SKS48800S1 </v>
          </cell>
          <cell r="E1831">
            <v>349</v>
          </cell>
          <cell r="F1831" t="str">
            <v>AEG</v>
          </cell>
          <cell r="G1831">
            <v>47</v>
          </cell>
        </row>
        <row r="1832">
          <cell r="A1832">
            <v>1831</v>
          </cell>
          <cell r="B1832">
            <v>10094</v>
          </cell>
          <cell r="C1832">
            <v>8</v>
          </cell>
          <cell r="D1832" t="str">
            <v xml:space="preserve"> AEG SKE88821AC </v>
          </cell>
          <cell r="E1832">
            <v>629</v>
          </cell>
          <cell r="F1832" t="str">
            <v>AEG</v>
          </cell>
          <cell r="G1832">
            <v>81</v>
          </cell>
        </row>
        <row r="1833">
          <cell r="A1833">
            <v>1832</v>
          </cell>
          <cell r="B1833">
            <v>7399</v>
          </cell>
          <cell r="C1833">
            <v>8</v>
          </cell>
          <cell r="D1833" t="str">
            <v xml:space="preserve"> AEG SKE88811AF </v>
          </cell>
          <cell r="E1833">
            <v>599</v>
          </cell>
          <cell r="F1833" t="str">
            <v>AEG</v>
          </cell>
          <cell r="G1833">
            <v>194</v>
          </cell>
        </row>
        <row r="1834">
          <cell r="A1834">
            <v>1833</v>
          </cell>
          <cell r="B1834">
            <v>6194</v>
          </cell>
          <cell r="C1834">
            <v>8</v>
          </cell>
          <cell r="D1834" t="str">
            <v xml:space="preserve"> AEG SKE81821DS </v>
          </cell>
          <cell r="E1834">
            <v>849</v>
          </cell>
          <cell r="F1834" t="str">
            <v>AEG</v>
          </cell>
          <cell r="G1834">
            <v>242</v>
          </cell>
        </row>
        <row r="1835">
          <cell r="A1835">
            <v>1834</v>
          </cell>
          <cell r="B1835">
            <v>6940</v>
          </cell>
          <cell r="C1835">
            <v>8</v>
          </cell>
          <cell r="D1835" t="str">
            <v xml:space="preserve"> AEG SKE81821DC </v>
          </cell>
          <cell r="E1835">
            <v>949</v>
          </cell>
          <cell r="F1835" t="str">
            <v>AEG</v>
          </cell>
          <cell r="G1835">
            <v>212</v>
          </cell>
        </row>
        <row r="1836">
          <cell r="A1836">
            <v>1835</v>
          </cell>
          <cell r="B1836">
            <v>7043</v>
          </cell>
          <cell r="C1836">
            <v>8</v>
          </cell>
          <cell r="D1836" t="str">
            <v xml:space="preserve"> AEG SKE81811DS </v>
          </cell>
          <cell r="E1836">
            <v>949</v>
          </cell>
          <cell r="F1836" t="str">
            <v>AEG</v>
          </cell>
          <cell r="G1836">
            <v>208</v>
          </cell>
        </row>
        <row r="1837">
          <cell r="A1837">
            <v>1836</v>
          </cell>
          <cell r="B1837">
            <v>11647</v>
          </cell>
          <cell r="C1837">
            <v>8</v>
          </cell>
          <cell r="D1837" t="str">
            <v xml:space="preserve"> AEG SKE81811DC </v>
          </cell>
          <cell r="E1837">
            <v>929</v>
          </cell>
          <cell r="F1837" t="str">
            <v>AEG</v>
          </cell>
          <cell r="G1837">
            <v>14</v>
          </cell>
        </row>
        <row r="1838">
          <cell r="A1838">
            <v>1837</v>
          </cell>
          <cell r="B1838">
            <v>7172</v>
          </cell>
          <cell r="C1838">
            <v>8</v>
          </cell>
          <cell r="D1838" t="str">
            <v xml:space="preserve"> AEG SKE81426ZC </v>
          </cell>
          <cell r="E1838">
            <v>1149</v>
          </cell>
          <cell r="F1838" t="str">
            <v>AEG</v>
          </cell>
          <cell r="G1838">
            <v>203</v>
          </cell>
        </row>
        <row r="1839">
          <cell r="A1839">
            <v>1838</v>
          </cell>
          <cell r="B1839">
            <v>8892</v>
          </cell>
          <cell r="C1839">
            <v>8</v>
          </cell>
          <cell r="D1839" t="str">
            <v xml:space="preserve"> AEG SKE81221AC </v>
          </cell>
          <cell r="E1839">
            <v>749</v>
          </cell>
          <cell r="F1839" t="str">
            <v>AEG</v>
          </cell>
          <cell r="G1839">
            <v>132</v>
          </cell>
        </row>
        <row r="1840">
          <cell r="A1840">
            <v>1839</v>
          </cell>
          <cell r="B1840">
            <v>7431</v>
          </cell>
          <cell r="C1840">
            <v>8</v>
          </cell>
          <cell r="D1840" t="str">
            <v xml:space="preserve"> AEG SKE81021AF </v>
          </cell>
          <cell r="E1840">
            <v>669</v>
          </cell>
          <cell r="F1840" t="str">
            <v>AEG</v>
          </cell>
          <cell r="G1840">
            <v>193</v>
          </cell>
        </row>
        <row r="1841">
          <cell r="A1841">
            <v>1840</v>
          </cell>
          <cell r="B1841">
            <v>7726</v>
          </cell>
          <cell r="C1841">
            <v>8</v>
          </cell>
          <cell r="D1841" t="str">
            <v xml:space="preserve"> AEG SKE81011AF </v>
          </cell>
          <cell r="E1841">
            <v>629</v>
          </cell>
          <cell r="F1841" t="str">
            <v>AEG</v>
          </cell>
          <cell r="G1841">
            <v>180</v>
          </cell>
        </row>
        <row r="1842">
          <cell r="A1842">
            <v>1841</v>
          </cell>
          <cell r="B1842">
            <v>8602</v>
          </cell>
          <cell r="C1842">
            <v>8</v>
          </cell>
          <cell r="D1842" t="str">
            <v xml:space="preserve"> AEG SKB68821AF </v>
          </cell>
          <cell r="E1842">
            <v>529</v>
          </cell>
          <cell r="F1842" t="str">
            <v>AEG</v>
          </cell>
          <cell r="G1842">
            <v>143</v>
          </cell>
        </row>
        <row r="1843">
          <cell r="A1843">
            <v>1842</v>
          </cell>
          <cell r="B1843">
            <v>11901</v>
          </cell>
          <cell r="C1843">
            <v>8</v>
          </cell>
          <cell r="D1843" t="str">
            <v xml:space="preserve"> AEG SKB58821AS </v>
          </cell>
          <cell r="E1843">
            <v>479</v>
          </cell>
          <cell r="F1843" t="str">
            <v>AEG</v>
          </cell>
          <cell r="G1843">
            <v>4</v>
          </cell>
        </row>
        <row r="1844">
          <cell r="A1844">
            <v>1843</v>
          </cell>
          <cell r="B1844">
            <v>6631</v>
          </cell>
          <cell r="C1844">
            <v>8</v>
          </cell>
          <cell r="D1844" t="str">
            <v xml:space="preserve"> AEG SKB58811AS </v>
          </cell>
          <cell r="E1844">
            <v>449</v>
          </cell>
          <cell r="F1844" t="str">
            <v>AEG</v>
          </cell>
          <cell r="G1844">
            <v>224</v>
          </cell>
        </row>
        <row r="1845">
          <cell r="A1845">
            <v>1844</v>
          </cell>
          <cell r="B1845">
            <v>9391</v>
          </cell>
          <cell r="C1845">
            <v>8</v>
          </cell>
          <cell r="D1845" t="str">
            <v xml:space="preserve"> AEG SKB51221DS </v>
          </cell>
          <cell r="E1845">
            <v>619</v>
          </cell>
          <cell r="F1845" t="str">
            <v>AEG</v>
          </cell>
          <cell r="G1845">
            <v>111</v>
          </cell>
        </row>
        <row r="1846">
          <cell r="A1846">
            <v>1845</v>
          </cell>
          <cell r="B1846">
            <v>10117</v>
          </cell>
          <cell r="C1846">
            <v>8</v>
          </cell>
          <cell r="D1846" t="str">
            <v xml:space="preserve"> AEG SKB51221AS </v>
          </cell>
          <cell r="E1846">
            <v>579</v>
          </cell>
          <cell r="F1846" t="str">
            <v>AEG</v>
          </cell>
          <cell r="G1846">
            <v>80</v>
          </cell>
        </row>
        <row r="1847">
          <cell r="A1847">
            <v>1846</v>
          </cell>
          <cell r="B1847">
            <v>10163</v>
          </cell>
          <cell r="C1847">
            <v>8</v>
          </cell>
          <cell r="D1847" t="str">
            <v xml:space="preserve"> AEG SKB51021AS </v>
          </cell>
          <cell r="E1847">
            <v>529</v>
          </cell>
          <cell r="F1847" t="str">
            <v>AEG</v>
          </cell>
          <cell r="G1847">
            <v>78</v>
          </cell>
        </row>
        <row r="1848">
          <cell r="A1848">
            <v>1847</v>
          </cell>
          <cell r="B1848">
            <v>11648</v>
          </cell>
          <cell r="C1848">
            <v>8</v>
          </cell>
          <cell r="D1848" t="str">
            <v xml:space="preserve"> AEG SKB48811AS </v>
          </cell>
          <cell r="E1848">
            <v>499</v>
          </cell>
          <cell r="F1848" t="str">
            <v>AEG</v>
          </cell>
          <cell r="G1848">
            <v>14</v>
          </cell>
        </row>
        <row r="1849">
          <cell r="A1849">
            <v>1848</v>
          </cell>
          <cell r="B1849">
            <v>10700</v>
          </cell>
          <cell r="C1849">
            <v>8</v>
          </cell>
          <cell r="D1849" t="str">
            <v xml:space="preserve"> AEG SKB41011AS </v>
          </cell>
          <cell r="E1849">
            <v>519</v>
          </cell>
          <cell r="F1849" t="str">
            <v>AEG</v>
          </cell>
          <cell r="G1849">
            <v>55</v>
          </cell>
        </row>
        <row r="1850">
          <cell r="A1850">
            <v>1849</v>
          </cell>
          <cell r="B1850">
            <v>9851</v>
          </cell>
          <cell r="C1850">
            <v>8</v>
          </cell>
          <cell r="D1850" t="str">
            <v xml:space="preserve"> AEG SFE81821DS </v>
          </cell>
          <cell r="E1850">
            <v>979</v>
          </cell>
          <cell r="F1850" t="str">
            <v>AEG</v>
          </cell>
          <cell r="G1850">
            <v>92</v>
          </cell>
        </row>
        <row r="1851">
          <cell r="A1851">
            <v>1850</v>
          </cell>
          <cell r="B1851">
            <v>11221</v>
          </cell>
          <cell r="C1851">
            <v>8</v>
          </cell>
          <cell r="D1851" t="str">
            <v xml:space="preserve"> AEG SFE81426ZC </v>
          </cell>
          <cell r="E1851">
            <v>1199</v>
          </cell>
          <cell r="F1851" t="str">
            <v>AEG</v>
          </cell>
          <cell r="G1851">
            <v>33</v>
          </cell>
        </row>
        <row r="1852">
          <cell r="A1852">
            <v>1851</v>
          </cell>
          <cell r="B1852">
            <v>6215</v>
          </cell>
          <cell r="C1852">
            <v>8</v>
          </cell>
          <cell r="D1852" t="str">
            <v xml:space="preserve"> AEG SFE81221AC </v>
          </cell>
          <cell r="E1852">
            <v>799</v>
          </cell>
          <cell r="F1852" t="str">
            <v>AEG</v>
          </cell>
          <cell r="G1852">
            <v>241</v>
          </cell>
        </row>
        <row r="1853">
          <cell r="A1853">
            <v>1852</v>
          </cell>
          <cell r="B1853">
            <v>11983</v>
          </cell>
          <cell r="C1853">
            <v>8</v>
          </cell>
          <cell r="D1853" t="str">
            <v xml:space="preserve"> AEG SFE81021AF </v>
          </cell>
          <cell r="E1853">
            <v>669</v>
          </cell>
          <cell r="F1853" t="str">
            <v>AEG</v>
          </cell>
          <cell r="G1853">
            <v>0</v>
          </cell>
        </row>
        <row r="1854">
          <cell r="A1854">
            <v>1853</v>
          </cell>
          <cell r="B1854">
            <v>6955</v>
          </cell>
          <cell r="C1854">
            <v>8</v>
          </cell>
          <cell r="D1854" t="str">
            <v xml:space="preserve"> AEG SFB61221AF </v>
          </cell>
          <cell r="E1854">
            <v>649</v>
          </cell>
          <cell r="F1854" t="str">
            <v>AEG</v>
          </cell>
          <cell r="G1854">
            <v>211</v>
          </cell>
        </row>
        <row r="1855">
          <cell r="A1855">
            <v>1854</v>
          </cell>
          <cell r="B1855">
            <v>10441</v>
          </cell>
          <cell r="C1855">
            <v>8</v>
          </cell>
          <cell r="D1855" t="str">
            <v xml:space="preserve"> AEG SFB58821AS </v>
          </cell>
          <cell r="E1855">
            <v>499</v>
          </cell>
          <cell r="F1855" t="str">
            <v>AEG</v>
          </cell>
          <cell r="G1855">
            <v>66</v>
          </cell>
        </row>
        <row r="1856">
          <cell r="A1856">
            <v>1855</v>
          </cell>
          <cell r="B1856">
            <v>8150</v>
          </cell>
          <cell r="C1856">
            <v>8</v>
          </cell>
          <cell r="D1856" t="str">
            <v xml:space="preserve"> AEG SFB58811AS </v>
          </cell>
          <cell r="E1856">
            <v>479</v>
          </cell>
          <cell r="F1856" t="str">
            <v>AEG</v>
          </cell>
          <cell r="G1856">
            <v>161</v>
          </cell>
        </row>
        <row r="1857">
          <cell r="A1857">
            <v>1856</v>
          </cell>
          <cell r="B1857">
            <v>10427</v>
          </cell>
          <cell r="C1857">
            <v>8</v>
          </cell>
          <cell r="D1857" t="str">
            <v xml:space="preserve"> AEG SFB58221AF </v>
          </cell>
          <cell r="E1857">
            <v>669</v>
          </cell>
          <cell r="F1857" t="str">
            <v>AEG</v>
          </cell>
          <cell r="G1857">
            <v>67</v>
          </cell>
        </row>
        <row r="1858">
          <cell r="A1858">
            <v>1857</v>
          </cell>
          <cell r="B1858">
            <v>6710</v>
          </cell>
          <cell r="C1858">
            <v>8</v>
          </cell>
          <cell r="D1858" t="str">
            <v xml:space="preserve"> AEG SFB51221DS </v>
          </cell>
          <cell r="E1858">
            <v>629</v>
          </cell>
          <cell r="F1858" t="str">
            <v>AEG</v>
          </cell>
          <cell r="G1858">
            <v>221</v>
          </cell>
        </row>
        <row r="1859">
          <cell r="A1859">
            <v>1858</v>
          </cell>
          <cell r="B1859">
            <v>6388</v>
          </cell>
          <cell r="C1859">
            <v>8</v>
          </cell>
          <cell r="D1859" t="str">
            <v xml:space="preserve"> AEG SFB51221AS </v>
          </cell>
          <cell r="E1859">
            <v>599</v>
          </cell>
          <cell r="F1859" t="str">
            <v>AEG</v>
          </cell>
          <cell r="G1859">
            <v>234</v>
          </cell>
        </row>
        <row r="1860">
          <cell r="A1860">
            <v>1859</v>
          </cell>
          <cell r="B1860">
            <v>10833</v>
          </cell>
          <cell r="C1860">
            <v>8</v>
          </cell>
          <cell r="D1860" t="str">
            <v xml:space="preserve"> AEG SFB48811AS </v>
          </cell>
          <cell r="E1860">
            <v>519</v>
          </cell>
          <cell r="F1860" t="str">
            <v>AEG</v>
          </cell>
          <cell r="G1860">
            <v>49</v>
          </cell>
        </row>
        <row r="1861">
          <cell r="A1861">
            <v>1860</v>
          </cell>
          <cell r="B1861">
            <v>6282</v>
          </cell>
          <cell r="C1861">
            <v>8</v>
          </cell>
          <cell r="D1861" t="str">
            <v xml:space="preserve"> AEG SFB41011AS </v>
          </cell>
          <cell r="E1861">
            <v>549</v>
          </cell>
          <cell r="F1861" t="str">
            <v>AEG</v>
          </cell>
          <cell r="G1861">
            <v>238</v>
          </cell>
        </row>
        <row r="1862">
          <cell r="A1862">
            <v>1861</v>
          </cell>
          <cell r="B1862">
            <v>8991</v>
          </cell>
          <cell r="C1862">
            <v>8</v>
          </cell>
          <cell r="D1862" t="str">
            <v xml:space="preserve"> AEG SDB41611AS </v>
          </cell>
          <cell r="E1862">
            <v>699</v>
          </cell>
          <cell r="F1862" t="str">
            <v>AEG</v>
          </cell>
          <cell r="G1862">
            <v>128</v>
          </cell>
        </row>
        <row r="1863">
          <cell r="A1863">
            <v>1862</v>
          </cell>
          <cell r="B1863">
            <v>8441</v>
          </cell>
          <cell r="C1863">
            <v>8</v>
          </cell>
          <cell r="D1863" t="str">
            <v xml:space="preserve"> AEG SDB41411AS </v>
          </cell>
          <cell r="E1863">
            <v>699</v>
          </cell>
          <cell r="F1863" t="str">
            <v>AEG</v>
          </cell>
          <cell r="G1863">
            <v>150</v>
          </cell>
        </row>
        <row r="1864">
          <cell r="A1864">
            <v>1863</v>
          </cell>
          <cell r="B1864">
            <v>6307</v>
          </cell>
          <cell r="C1864">
            <v>8</v>
          </cell>
          <cell r="D1864" t="str">
            <v xml:space="preserve"> AEG SCE81911TS </v>
          </cell>
          <cell r="E1864">
            <v>979</v>
          </cell>
          <cell r="F1864" t="str">
            <v>AEG</v>
          </cell>
          <cell r="G1864">
            <v>237</v>
          </cell>
        </row>
        <row r="1865">
          <cell r="A1865">
            <v>1864</v>
          </cell>
          <cell r="B1865">
            <v>10205</v>
          </cell>
          <cell r="C1865">
            <v>8</v>
          </cell>
          <cell r="D1865" t="str">
            <v xml:space="preserve"> AEG SCE81821LC </v>
          </cell>
          <cell r="E1865">
            <v>1099</v>
          </cell>
          <cell r="F1865" t="str">
            <v>AEG</v>
          </cell>
          <cell r="G1865">
            <v>76</v>
          </cell>
        </row>
        <row r="1866">
          <cell r="A1866">
            <v>1865</v>
          </cell>
          <cell r="B1866">
            <v>11384</v>
          </cell>
          <cell r="C1866">
            <v>8</v>
          </cell>
          <cell r="D1866" t="str">
            <v xml:space="preserve"> AEG SCB61824LF </v>
          </cell>
          <cell r="E1866">
            <v>869</v>
          </cell>
          <cell r="F1866" t="str">
            <v>AEG</v>
          </cell>
          <cell r="G1866">
            <v>26</v>
          </cell>
        </row>
        <row r="1867">
          <cell r="A1867">
            <v>1866</v>
          </cell>
          <cell r="B1867">
            <v>7790</v>
          </cell>
          <cell r="C1867">
            <v>8</v>
          </cell>
          <cell r="D1867" t="str">
            <v xml:space="preserve"> AEG SCB61821LF </v>
          </cell>
          <cell r="E1867">
            <v>799</v>
          </cell>
          <cell r="F1867" t="str">
            <v>AEG</v>
          </cell>
          <cell r="G1867">
            <v>177</v>
          </cell>
        </row>
        <row r="1868">
          <cell r="A1868">
            <v>1867</v>
          </cell>
          <cell r="B1868">
            <v>6987</v>
          </cell>
          <cell r="C1868">
            <v>8</v>
          </cell>
          <cell r="D1868" t="str">
            <v xml:space="preserve"> AEG SCB51821LS </v>
          </cell>
          <cell r="E1868">
            <v>749</v>
          </cell>
          <cell r="F1868" t="str">
            <v>AEG</v>
          </cell>
          <cell r="G1868">
            <v>210</v>
          </cell>
        </row>
        <row r="1869">
          <cell r="A1869">
            <v>1868</v>
          </cell>
          <cell r="B1869">
            <v>10070</v>
          </cell>
          <cell r="C1869">
            <v>8</v>
          </cell>
          <cell r="D1869" t="str">
            <v xml:space="preserve"> AEG SCB51811LS </v>
          </cell>
          <cell r="E1869">
            <v>699</v>
          </cell>
          <cell r="F1869" t="str">
            <v>AEG</v>
          </cell>
          <cell r="G1869">
            <v>82</v>
          </cell>
        </row>
        <row r="1870">
          <cell r="A1870">
            <v>1869</v>
          </cell>
          <cell r="B1870">
            <v>9146</v>
          </cell>
          <cell r="C1870">
            <v>8</v>
          </cell>
          <cell r="D1870" t="str">
            <v xml:space="preserve"> AEG SCB41811LS </v>
          </cell>
          <cell r="E1870">
            <v>699</v>
          </cell>
          <cell r="F1870" t="str">
            <v>AEG</v>
          </cell>
          <cell r="G1870">
            <v>121</v>
          </cell>
        </row>
        <row r="1871">
          <cell r="A1871">
            <v>1870</v>
          </cell>
          <cell r="B1871">
            <v>10834</v>
          </cell>
          <cell r="C1871">
            <v>8</v>
          </cell>
          <cell r="D1871" t="str">
            <v xml:space="preserve"> AEG SCB41611LS </v>
          </cell>
          <cell r="E1871">
            <v>799</v>
          </cell>
          <cell r="F1871" t="str">
            <v>AEG</v>
          </cell>
          <cell r="G1871">
            <v>49</v>
          </cell>
        </row>
        <row r="1872">
          <cell r="A1872">
            <v>1871</v>
          </cell>
          <cell r="B1872">
            <v>6898</v>
          </cell>
          <cell r="C1872">
            <v>8</v>
          </cell>
          <cell r="D1872" t="str">
            <v xml:space="preserve"> AEG S76020CMX2 </v>
          </cell>
          <cell r="E1872">
            <v>1999</v>
          </cell>
          <cell r="F1872" t="str">
            <v>AEG</v>
          </cell>
          <cell r="G1872">
            <v>214</v>
          </cell>
        </row>
        <row r="1873">
          <cell r="A1873">
            <v>1872</v>
          </cell>
          <cell r="B1873">
            <v>8019</v>
          </cell>
          <cell r="C1873">
            <v>8</v>
          </cell>
          <cell r="D1873" t="str">
            <v xml:space="preserve"> AEG S74010KDXF </v>
          </cell>
          <cell r="E1873">
            <v>689</v>
          </cell>
          <cell r="F1873" t="str">
            <v>AEG</v>
          </cell>
          <cell r="G1873">
            <v>167</v>
          </cell>
        </row>
        <row r="1874">
          <cell r="A1874">
            <v>1873</v>
          </cell>
          <cell r="B1874">
            <v>6749</v>
          </cell>
          <cell r="C1874">
            <v>8</v>
          </cell>
          <cell r="D1874" t="str">
            <v xml:space="preserve"> AEG S53630CSX2 </v>
          </cell>
          <cell r="E1874">
            <v>599</v>
          </cell>
          <cell r="F1874" t="str">
            <v>AEG</v>
          </cell>
          <cell r="G1874">
            <v>220</v>
          </cell>
        </row>
        <row r="1875">
          <cell r="A1875">
            <v>1874</v>
          </cell>
          <cell r="B1875">
            <v>8705</v>
          </cell>
          <cell r="C1875">
            <v>8</v>
          </cell>
          <cell r="D1875" t="str">
            <v xml:space="preserve"> AEG S53420CNW2 </v>
          </cell>
          <cell r="E1875">
            <v>469</v>
          </cell>
          <cell r="F1875" t="str">
            <v>AEG</v>
          </cell>
          <cell r="G1875">
            <v>139</v>
          </cell>
        </row>
        <row r="1876">
          <cell r="A1876">
            <v>1875</v>
          </cell>
          <cell r="B1876">
            <v>9283</v>
          </cell>
          <cell r="C1876">
            <v>8</v>
          </cell>
          <cell r="D1876" t="str">
            <v xml:space="preserve"> Siemens KI38VV20 </v>
          </cell>
          <cell r="E1876">
            <v>566</v>
          </cell>
          <cell r="F1876" t="str">
            <v>Siemens</v>
          </cell>
          <cell r="G1876">
            <v>116</v>
          </cell>
        </row>
        <row r="1877">
          <cell r="A1877">
            <v>1876</v>
          </cell>
          <cell r="B1877">
            <v>11478</v>
          </cell>
          <cell r="C1877">
            <v>8</v>
          </cell>
          <cell r="D1877" t="str">
            <v xml:space="preserve"> Siemens KI21RVF30 </v>
          </cell>
          <cell r="E1877">
            <v>479</v>
          </cell>
          <cell r="F1877" t="str">
            <v>Siemens</v>
          </cell>
          <cell r="G1877">
            <v>22</v>
          </cell>
        </row>
        <row r="1878">
          <cell r="A1878">
            <v>1877</v>
          </cell>
          <cell r="B1878">
            <v>8763</v>
          </cell>
          <cell r="C1878">
            <v>8</v>
          </cell>
          <cell r="D1878" t="str">
            <v xml:space="preserve"> Siemens KG39NXW35 </v>
          </cell>
          <cell r="E1878">
            <v>629</v>
          </cell>
          <cell r="F1878" t="str">
            <v>Siemens</v>
          </cell>
          <cell r="G1878">
            <v>137</v>
          </cell>
        </row>
        <row r="1879">
          <cell r="A1879">
            <v>1878</v>
          </cell>
          <cell r="B1879">
            <v>8843</v>
          </cell>
          <cell r="C1879">
            <v>8</v>
          </cell>
          <cell r="D1879" t="str">
            <v xml:space="preserve"> Bosch KSV29VW30 </v>
          </cell>
          <cell r="E1879">
            <v>499</v>
          </cell>
          <cell r="F1879" t="str">
            <v>Bosch</v>
          </cell>
          <cell r="G1879">
            <v>134</v>
          </cell>
        </row>
        <row r="1880">
          <cell r="A1880">
            <v>1879</v>
          </cell>
          <cell r="B1880">
            <v>10735</v>
          </cell>
          <cell r="C1880">
            <v>8</v>
          </cell>
          <cell r="D1880" t="str">
            <v xml:space="preserve"> Beko CS 234020 </v>
          </cell>
          <cell r="E1880">
            <v>333</v>
          </cell>
          <cell r="F1880" t="str">
            <v>Beko</v>
          </cell>
          <cell r="G1880">
            <v>54</v>
          </cell>
        </row>
        <row r="1881">
          <cell r="A1881">
            <v>1880</v>
          </cell>
          <cell r="B1881">
            <v>9284</v>
          </cell>
          <cell r="C1881">
            <v>9</v>
          </cell>
          <cell r="D1881" t="str">
            <v xml:space="preserve"> Bosch BGL35Move20 + 12 stofzuigerzakken </v>
          </cell>
          <cell r="E1881">
            <v>150.87</v>
          </cell>
          <cell r="F1881" t="str">
            <v>Bosch</v>
          </cell>
          <cell r="G1881">
            <v>116</v>
          </cell>
        </row>
        <row r="1882">
          <cell r="A1882">
            <v>1881</v>
          </cell>
          <cell r="B1882">
            <v>8788</v>
          </cell>
          <cell r="C1882">
            <v>9</v>
          </cell>
          <cell r="D1882" t="str">
            <v xml:space="preserve"> Philips FC8769 PowerPro </v>
          </cell>
          <cell r="E1882">
            <v>139</v>
          </cell>
          <cell r="F1882" t="str">
            <v>Philips</v>
          </cell>
          <cell r="G1882">
            <v>136</v>
          </cell>
        </row>
        <row r="1883">
          <cell r="A1883">
            <v>1882</v>
          </cell>
          <cell r="B1883">
            <v>11550</v>
          </cell>
          <cell r="C1883">
            <v>9</v>
          </cell>
          <cell r="D1883" t="str">
            <v xml:space="preserve"> Miele Complete C3 Black Diamond EcoLine SGDG1 </v>
          </cell>
          <cell r="E1883">
            <v>188</v>
          </cell>
          <cell r="F1883" t="str">
            <v>Miele</v>
          </cell>
          <cell r="G1883">
            <v>19</v>
          </cell>
        </row>
        <row r="1884">
          <cell r="A1884">
            <v>1883</v>
          </cell>
          <cell r="B1884">
            <v>8844</v>
          </cell>
          <cell r="C1884">
            <v>9</v>
          </cell>
          <cell r="D1884" t="str">
            <v xml:space="preserve"> Philips FC8723/09 Performer Expert </v>
          </cell>
          <cell r="E1884">
            <v>159</v>
          </cell>
          <cell r="F1884" t="str">
            <v>Philips</v>
          </cell>
          <cell r="G1884">
            <v>134</v>
          </cell>
        </row>
        <row r="1885">
          <cell r="A1885">
            <v>1884</v>
          </cell>
          <cell r="B1885">
            <v>8893</v>
          </cell>
          <cell r="C1885">
            <v>9</v>
          </cell>
          <cell r="D1885" t="str">
            <v xml:space="preserve"> Philips FC8723 + 16 Stofzuigerzakken </v>
          </cell>
          <cell r="E1885">
            <v>173.49</v>
          </cell>
          <cell r="F1885" t="str">
            <v>Philips</v>
          </cell>
          <cell r="G1885">
            <v>132</v>
          </cell>
        </row>
        <row r="1886">
          <cell r="A1886">
            <v>1885</v>
          </cell>
          <cell r="B1886">
            <v>9898</v>
          </cell>
          <cell r="C1886">
            <v>9</v>
          </cell>
          <cell r="D1886" t="str">
            <v xml:space="preserve"> Miele Complete C2 Black Pearl </v>
          </cell>
          <cell r="E1886">
            <v>155</v>
          </cell>
          <cell r="F1886" t="str">
            <v>Miele</v>
          </cell>
          <cell r="G1886">
            <v>90</v>
          </cell>
        </row>
        <row r="1887">
          <cell r="A1887">
            <v>1886</v>
          </cell>
          <cell r="B1887">
            <v>9304</v>
          </cell>
          <cell r="C1887">
            <v>9</v>
          </cell>
          <cell r="D1887" t="str">
            <v xml:space="preserve"> Siemens VS06C100 </v>
          </cell>
          <cell r="E1887">
            <v>66</v>
          </cell>
          <cell r="F1887" t="str">
            <v>Siemens</v>
          </cell>
          <cell r="G1887">
            <v>115</v>
          </cell>
        </row>
        <row r="1888">
          <cell r="A1888">
            <v>1887</v>
          </cell>
          <cell r="B1888">
            <v>7854</v>
          </cell>
          <cell r="C1888">
            <v>9</v>
          </cell>
          <cell r="D1888" t="str">
            <v xml:space="preserve"> Philips FC9531/09 powerpro active </v>
          </cell>
          <cell r="E1888">
            <v>119</v>
          </cell>
          <cell r="F1888" t="str">
            <v>Philips</v>
          </cell>
          <cell r="G1888">
            <v>174</v>
          </cell>
        </row>
        <row r="1889">
          <cell r="A1889">
            <v>1888</v>
          </cell>
          <cell r="B1889">
            <v>8404</v>
          </cell>
          <cell r="C1889">
            <v>9</v>
          </cell>
          <cell r="D1889" t="str">
            <v xml:space="preserve"> AEG Vampyr CE2000EL </v>
          </cell>
          <cell r="E1889">
            <v>79.989999999999995</v>
          </cell>
          <cell r="F1889" t="str">
            <v>AEG</v>
          </cell>
          <cell r="G1889">
            <v>151</v>
          </cell>
        </row>
        <row r="1890">
          <cell r="A1890">
            <v>1889</v>
          </cell>
          <cell r="B1890">
            <v>11062</v>
          </cell>
          <cell r="C1890">
            <v>9</v>
          </cell>
          <cell r="D1890" t="str">
            <v xml:space="preserve"> AEG VX7-1-BO-A </v>
          </cell>
          <cell r="E1890">
            <v>179</v>
          </cell>
          <cell r="F1890" t="str">
            <v>AEG</v>
          </cell>
          <cell r="G1890">
            <v>40</v>
          </cell>
        </row>
        <row r="1891">
          <cell r="A1891">
            <v>1890</v>
          </cell>
          <cell r="B1891">
            <v>7228</v>
          </cell>
          <cell r="C1891">
            <v>9</v>
          </cell>
          <cell r="D1891" t="str">
            <v xml:space="preserve"> Miele Complete C3 Cat &amp; Dog PowerLine Braambesrood SGEE1 </v>
          </cell>
          <cell r="E1891">
            <v>219</v>
          </cell>
          <cell r="F1891" t="str">
            <v>Miele</v>
          </cell>
          <cell r="G1891">
            <v>201</v>
          </cell>
        </row>
        <row r="1892">
          <cell r="A1892">
            <v>1891</v>
          </cell>
          <cell r="B1892">
            <v>11316</v>
          </cell>
          <cell r="C1892">
            <v>9</v>
          </cell>
          <cell r="D1892" t="str">
            <v xml:space="preserve"> Bosch Readyy'y BBH22042 </v>
          </cell>
          <cell r="E1892">
            <v>169</v>
          </cell>
          <cell r="F1892" t="str">
            <v>Bosch</v>
          </cell>
          <cell r="G1892">
            <v>29</v>
          </cell>
        </row>
        <row r="1893">
          <cell r="A1893">
            <v>1892</v>
          </cell>
          <cell r="B1893">
            <v>7069</v>
          </cell>
          <cell r="C1893">
            <v>9</v>
          </cell>
          <cell r="D1893" t="str">
            <v xml:space="preserve"> Powerplus POWX300 Aszuiger </v>
          </cell>
          <cell r="E1893">
            <v>34.89</v>
          </cell>
          <cell r="F1893" t="str">
            <v>Powerplus</v>
          </cell>
          <cell r="G1893">
            <v>207</v>
          </cell>
        </row>
        <row r="1894">
          <cell r="A1894">
            <v>1893</v>
          </cell>
          <cell r="B1894">
            <v>8326</v>
          </cell>
          <cell r="C1894">
            <v>9</v>
          </cell>
          <cell r="D1894" t="str">
            <v xml:space="preserve"> Bosch BSGL53192 </v>
          </cell>
          <cell r="E1894">
            <v>149</v>
          </cell>
          <cell r="F1894" t="str">
            <v>Bosch</v>
          </cell>
          <cell r="G1894">
            <v>154</v>
          </cell>
        </row>
        <row r="1895">
          <cell r="A1895">
            <v>1894</v>
          </cell>
          <cell r="B1895">
            <v>9462</v>
          </cell>
          <cell r="C1895">
            <v>9</v>
          </cell>
          <cell r="D1895" t="str">
            <v xml:space="preserve"> Philips FC9921 PowerPro Ultimate </v>
          </cell>
          <cell r="E1895">
            <v>264</v>
          </cell>
          <cell r="F1895" t="str">
            <v>Philips</v>
          </cell>
          <cell r="G1895">
            <v>108</v>
          </cell>
        </row>
        <row r="1896">
          <cell r="A1896">
            <v>1895</v>
          </cell>
          <cell r="B1896">
            <v>10923</v>
          </cell>
          <cell r="C1896">
            <v>9</v>
          </cell>
          <cell r="D1896" t="str">
            <v xml:space="preserve"> Dirt Devil Rebel 24 HF </v>
          </cell>
          <cell r="E1896">
            <v>89.99</v>
          </cell>
          <cell r="F1896" t="str">
            <v>Dirt</v>
          </cell>
          <cell r="G1896">
            <v>45</v>
          </cell>
        </row>
        <row r="1897">
          <cell r="A1897">
            <v>1896</v>
          </cell>
          <cell r="B1897">
            <v>8370</v>
          </cell>
          <cell r="C1897">
            <v>9</v>
          </cell>
          <cell r="D1897" t="str">
            <v xml:space="preserve"> Dyson DC62 Pro </v>
          </cell>
          <cell r="E1897">
            <v>269</v>
          </cell>
          <cell r="F1897" t="str">
            <v>Dyson</v>
          </cell>
          <cell r="G1897">
            <v>152</v>
          </cell>
        </row>
        <row r="1898">
          <cell r="A1898">
            <v>1897</v>
          </cell>
          <cell r="B1898">
            <v>11426</v>
          </cell>
          <cell r="C1898">
            <v>9</v>
          </cell>
          <cell r="D1898" t="str">
            <v xml:space="preserve"> Philips FC9724/09 </v>
          </cell>
          <cell r="E1898">
            <v>219</v>
          </cell>
          <cell r="F1898" t="str">
            <v>Philips</v>
          </cell>
          <cell r="G1898">
            <v>24</v>
          </cell>
        </row>
        <row r="1899">
          <cell r="A1899">
            <v>1898</v>
          </cell>
          <cell r="B1899">
            <v>10793</v>
          </cell>
          <cell r="C1899">
            <v>9</v>
          </cell>
          <cell r="D1899" t="str">
            <v xml:space="preserve"> Dirt Devil Cavalier Parquet DD698-3 </v>
          </cell>
          <cell r="E1899">
            <v>169</v>
          </cell>
          <cell r="F1899" t="str">
            <v>Dirt</v>
          </cell>
          <cell r="G1899">
            <v>51</v>
          </cell>
        </row>
        <row r="1900">
          <cell r="A1900">
            <v>1899</v>
          </cell>
          <cell r="B1900">
            <v>11005</v>
          </cell>
          <cell r="C1900">
            <v>9</v>
          </cell>
          <cell r="D1900" t="str">
            <v xml:space="preserve"> Tristar SZ-2174 </v>
          </cell>
          <cell r="E1900">
            <v>43.99</v>
          </cell>
          <cell r="F1900" t="str">
            <v>Tristar</v>
          </cell>
          <cell r="G1900">
            <v>42</v>
          </cell>
        </row>
        <row r="1901">
          <cell r="A1901">
            <v>1900</v>
          </cell>
          <cell r="B1901">
            <v>10528</v>
          </cell>
          <cell r="C1901">
            <v>9</v>
          </cell>
          <cell r="D1901" t="str">
            <v xml:space="preserve"> Philips FC9542/91 PowerPro Active </v>
          </cell>
          <cell r="E1901">
            <v>129</v>
          </cell>
          <cell r="F1901" t="str">
            <v>Philips</v>
          </cell>
          <cell r="G1901">
            <v>63</v>
          </cell>
        </row>
        <row r="1902">
          <cell r="A1902">
            <v>1901</v>
          </cell>
          <cell r="B1902">
            <v>7576</v>
          </cell>
          <cell r="C1902">
            <v>9</v>
          </cell>
          <cell r="D1902" t="str">
            <v xml:space="preserve"> Nilfisk Select Comfort Allergy Aqua </v>
          </cell>
          <cell r="E1902">
            <v>187.99</v>
          </cell>
          <cell r="F1902" t="str">
            <v>Nilfisk</v>
          </cell>
          <cell r="G1902">
            <v>187</v>
          </cell>
        </row>
        <row r="1903">
          <cell r="A1903">
            <v>1902</v>
          </cell>
          <cell r="B1903">
            <v>6362</v>
          </cell>
          <cell r="C1903">
            <v>9</v>
          </cell>
          <cell r="D1903" t="str">
            <v xml:space="preserve"> Philips FC8375 Performer Compact </v>
          </cell>
          <cell r="E1903">
            <v>89.99</v>
          </cell>
          <cell r="F1903" t="str">
            <v>Philips</v>
          </cell>
          <cell r="G1903">
            <v>235</v>
          </cell>
        </row>
        <row r="1904">
          <cell r="A1904">
            <v>1903</v>
          </cell>
          <cell r="B1904">
            <v>6511</v>
          </cell>
          <cell r="C1904">
            <v>9</v>
          </cell>
          <cell r="D1904" t="str">
            <v xml:space="preserve"> Karcher WD 3 </v>
          </cell>
          <cell r="E1904">
            <v>65.989999999999995</v>
          </cell>
          <cell r="F1904" t="str">
            <v>Karcher</v>
          </cell>
          <cell r="G1904">
            <v>229</v>
          </cell>
        </row>
        <row r="1905">
          <cell r="A1905">
            <v>1904</v>
          </cell>
          <cell r="B1905">
            <v>8405</v>
          </cell>
          <cell r="C1905">
            <v>9</v>
          </cell>
          <cell r="D1905" t="str">
            <v xml:space="preserve"> Philips FC9197/91 PerformerPro </v>
          </cell>
          <cell r="E1905">
            <v>149</v>
          </cell>
          <cell r="F1905" t="str">
            <v>Philips</v>
          </cell>
          <cell r="G1905">
            <v>151</v>
          </cell>
        </row>
        <row r="1906">
          <cell r="A1906">
            <v>1905</v>
          </cell>
          <cell r="B1906">
            <v>9925</v>
          </cell>
          <cell r="C1906">
            <v>9</v>
          </cell>
          <cell r="D1906" t="str">
            <v xml:space="preserve"> Dyson Cinetic Big Ball Absolute </v>
          </cell>
          <cell r="E1906">
            <v>494.1</v>
          </cell>
          <cell r="F1906" t="str">
            <v>Dyson</v>
          </cell>
          <cell r="G1906">
            <v>89</v>
          </cell>
        </row>
        <row r="1907">
          <cell r="A1907">
            <v>1906</v>
          </cell>
          <cell r="B1907">
            <v>9527</v>
          </cell>
          <cell r="C1907">
            <v>9</v>
          </cell>
          <cell r="D1907" t="str">
            <v xml:space="preserve"> Samsung VC08QHNDCBB </v>
          </cell>
          <cell r="E1907">
            <v>89.99</v>
          </cell>
          <cell r="F1907" t="str">
            <v>Samsung</v>
          </cell>
          <cell r="G1907">
            <v>105</v>
          </cell>
        </row>
        <row r="1908">
          <cell r="A1908">
            <v>1907</v>
          </cell>
          <cell r="B1908">
            <v>6158</v>
          </cell>
          <cell r="C1908">
            <v>9</v>
          </cell>
          <cell r="D1908" t="str">
            <v xml:space="preserve"> Dyson DC33c Allergy </v>
          </cell>
          <cell r="E1908">
            <v>269.10000000000002</v>
          </cell>
          <cell r="F1908" t="str">
            <v>Dyson</v>
          </cell>
          <cell r="G1908">
            <v>244</v>
          </cell>
        </row>
        <row r="1909">
          <cell r="A1909">
            <v>1908</v>
          </cell>
          <cell r="B1909">
            <v>8939</v>
          </cell>
          <cell r="C1909">
            <v>9</v>
          </cell>
          <cell r="D1909" t="str">
            <v xml:space="preserve"> Miele Complete C3 Allergy PowerLine Lotuswit SGFE1 </v>
          </cell>
          <cell r="E1909">
            <v>219</v>
          </cell>
          <cell r="F1909" t="str">
            <v>Miele</v>
          </cell>
          <cell r="G1909">
            <v>130</v>
          </cell>
        </row>
        <row r="1910">
          <cell r="A1910">
            <v>1909</v>
          </cell>
          <cell r="B1910">
            <v>6241</v>
          </cell>
          <cell r="C1910">
            <v>9</v>
          </cell>
          <cell r="D1910" t="str">
            <v xml:space="preserve"> Bosch In'genius BGL8ZOO </v>
          </cell>
          <cell r="E1910">
            <v>199</v>
          </cell>
          <cell r="F1910" t="str">
            <v>Bosch</v>
          </cell>
          <cell r="G1910">
            <v>240</v>
          </cell>
        </row>
        <row r="1911">
          <cell r="A1911">
            <v>1910</v>
          </cell>
          <cell r="B1911">
            <v>10322</v>
          </cell>
          <cell r="C1911">
            <v>9</v>
          </cell>
          <cell r="D1911" t="str">
            <v xml:space="preserve"> Karcher WD 3 P </v>
          </cell>
          <cell r="E1911">
            <v>89.95</v>
          </cell>
          <cell r="F1911" t="str">
            <v>Karcher</v>
          </cell>
          <cell r="G1911">
            <v>71</v>
          </cell>
        </row>
        <row r="1912">
          <cell r="A1912">
            <v>1911</v>
          </cell>
          <cell r="B1912">
            <v>8088</v>
          </cell>
          <cell r="C1912">
            <v>9</v>
          </cell>
          <cell r="D1912" t="str">
            <v xml:space="preserve"> Dirt Devil Func 1.1 </v>
          </cell>
          <cell r="E1912">
            <v>59.99</v>
          </cell>
          <cell r="F1912" t="str">
            <v>Dirt</v>
          </cell>
          <cell r="G1912">
            <v>164</v>
          </cell>
        </row>
        <row r="1913">
          <cell r="A1913">
            <v>1912</v>
          </cell>
          <cell r="B1913">
            <v>10857</v>
          </cell>
          <cell r="C1913">
            <v>9</v>
          </cell>
          <cell r="D1913" t="str">
            <v xml:space="preserve"> Dyson Big Ball Multifloor Pro </v>
          </cell>
          <cell r="E1913">
            <v>322.61</v>
          </cell>
          <cell r="F1913" t="str">
            <v>Dyson</v>
          </cell>
          <cell r="G1913">
            <v>48</v>
          </cell>
        </row>
        <row r="1914">
          <cell r="A1914">
            <v>1913</v>
          </cell>
          <cell r="B1914">
            <v>11091</v>
          </cell>
          <cell r="C1914">
            <v>9</v>
          </cell>
          <cell r="D1914" t="str">
            <v xml:space="preserve"> Philips FC8576/09 Performer Active </v>
          </cell>
          <cell r="E1914">
            <v>124</v>
          </cell>
          <cell r="F1914" t="str">
            <v>Philips</v>
          </cell>
          <cell r="G1914">
            <v>39</v>
          </cell>
        </row>
        <row r="1915">
          <cell r="A1915">
            <v>1914</v>
          </cell>
          <cell r="B1915">
            <v>10701</v>
          </cell>
          <cell r="C1915">
            <v>9</v>
          </cell>
          <cell r="D1915" t="str">
            <v xml:space="preserve"> Miele Blizzard CX 1 Cat &amp; Dog PowerLine Rood </v>
          </cell>
          <cell r="E1915">
            <v>359</v>
          </cell>
          <cell r="F1915" t="str">
            <v>Miele</v>
          </cell>
          <cell r="G1915">
            <v>55</v>
          </cell>
        </row>
        <row r="1916">
          <cell r="A1916">
            <v>1915</v>
          </cell>
          <cell r="B1916">
            <v>8683</v>
          </cell>
          <cell r="C1916">
            <v>9</v>
          </cell>
          <cell r="D1916" t="str">
            <v xml:space="preserve"> Miele Complete C3 Ecoline Mangorood SGDG1 </v>
          </cell>
          <cell r="E1916">
            <v>179</v>
          </cell>
          <cell r="F1916" t="str">
            <v>Miele</v>
          </cell>
          <cell r="G1916">
            <v>140</v>
          </cell>
        </row>
        <row r="1917">
          <cell r="A1917">
            <v>1916</v>
          </cell>
          <cell r="B1917">
            <v>11196</v>
          </cell>
          <cell r="C1917">
            <v>9</v>
          </cell>
          <cell r="D1917" t="str">
            <v xml:space="preserve"> Karcher WD 6 Premium ME PT </v>
          </cell>
          <cell r="E1917">
            <v>188.25</v>
          </cell>
          <cell r="F1917" t="str">
            <v>Karcher</v>
          </cell>
          <cell r="G1917">
            <v>34</v>
          </cell>
        </row>
        <row r="1918">
          <cell r="A1918">
            <v>1917</v>
          </cell>
          <cell r="B1918">
            <v>10375</v>
          </cell>
          <cell r="C1918">
            <v>9</v>
          </cell>
          <cell r="D1918" t="str">
            <v xml:space="preserve"> Miele Complete C3 Comfort Edition Powerline </v>
          </cell>
          <cell r="E1918">
            <v>195</v>
          </cell>
          <cell r="F1918" t="str">
            <v>Miele</v>
          </cell>
          <cell r="G1918">
            <v>69</v>
          </cell>
        </row>
        <row r="1919">
          <cell r="A1919">
            <v>1918</v>
          </cell>
          <cell r="B1919">
            <v>6664</v>
          </cell>
          <cell r="C1919">
            <v>9</v>
          </cell>
          <cell r="D1919" t="str">
            <v xml:space="preserve"> Samsung VCC43E0V3B/XEN </v>
          </cell>
          <cell r="E1919">
            <v>62.99</v>
          </cell>
          <cell r="F1919" t="str">
            <v>Samsung</v>
          </cell>
          <cell r="G1919">
            <v>223</v>
          </cell>
        </row>
        <row r="1920">
          <cell r="A1920">
            <v>1919</v>
          </cell>
          <cell r="B1920">
            <v>9745</v>
          </cell>
          <cell r="C1920">
            <v>9</v>
          </cell>
          <cell r="D1920" t="str">
            <v xml:space="preserve"> Philips FC8477 PowerPro Compact </v>
          </cell>
          <cell r="E1920">
            <v>89.99</v>
          </cell>
          <cell r="F1920" t="str">
            <v>Philips</v>
          </cell>
          <cell r="G1920">
            <v>96</v>
          </cell>
        </row>
        <row r="1921">
          <cell r="A1921">
            <v>1920</v>
          </cell>
          <cell r="B1921">
            <v>7896</v>
          </cell>
          <cell r="C1921">
            <v>9</v>
          </cell>
          <cell r="D1921" t="str">
            <v xml:space="preserve"> Rowenta Compact Power Cyclonic </v>
          </cell>
          <cell r="E1921">
            <v>90.45</v>
          </cell>
          <cell r="F1921" t="str">
            <v>Rowenta</v>
          </cell>
          <cell r="G1921">
            <v>172</v>
          </cell>
        </row>
        <row r="1922">
          <cell r="A1922">
            <v>1921</v>
          </cell>
          <cell r="B1922">
            <v>10858</v>
          </cell>
          <cell r="C1922">
            <v>9</v>
          </cell>
          <cell r="D1922" t="str">
            <v xml:space="preserve"> Karcher WD 2 </v>
          </cell>
          <cell r="E1922">
            <v>55</v>
          </cell>
          <cell r="F1922" t="str">
            <v>Karcher</v>
          </cell>
          <cell r="G1922">
            <v>48</v>
          </cell>
        </row>
        <row r="1923">
          <cell r="A1923">
            <v>1922</v>
          </cell>
          <cell r="B1923">
            <v>6216</v>
          </cell>
          <cell r="C1923">
            <v>9</v>
          </cell>
          <cell r="D1923" t="str">
            <v xml:space="preserve"> Numatic HRP-206 Henry Plus ECO </v>
          </cell>
          <cell r="E1923">
            <v>179</v>
          </cell>
          <cell r="F1923" t="str">
            <v>Numatic</v>
          </cell>
          <cell r="G1923">
            <v>241</v>
          </cell>
        </row>
        <row r="1924">
          <cell r="A1924">
            <v>1923</v>
          </cell>
          <cell r="B1924">
            <v>7087</v>
          </cell>
          <cell r="C1924">
            <v>9</v>
          </cell>
          <cell r="D1924" t="str">
            <v xml:space="preserve"> Dirt Devil Func 4.1 </v>
          </cell>
          <cell r="E1924">
            <v>79.989999999999995</v>
          </cell>
          <cell r="F1924" t="str">
            <v>Dirt</v>
          </cell>
          <cell r="G1924">
            <v>206</v>
          </cell>
        </row>
        <row r="1925">
          <cell r="A1925">
            <v>1924</v>
          </cell>
          <cell r="B1925">
            <v>9165</v>
          </cell>
          <cell r="C1925">
            <v>9</v>
          </cell>
          <cell r="D1925" t="str">
            <v xml:space="preserve"> Numatic HRP-200 Henry Plus ECO </v>
          </cell>
          <cell r="E1925">
            <v>178.85</v>
          </cell>
          <cell r="F1925" t="str">
            <v>Numatic</v>
          </cell>
          <cell r="G1925">
            <v>120</v>
          </cell>
        </row>
        <row r="1926">
          <cell r="A1926">
            <v>1925</v>
          </cell>
          <cell r="B1926">
            <v>7995</v>
          </cell>
          <cell r="C1926">
            <v>9</v>
          </cell>
          <cell r="D1926" t="str">
            <v xml:space="preserve"> Miele Compact C1 Youngstyle Obsidiaanzwart </v>
          </cell>
          <cell r="E1926">
            <v>139</v>
          </cell>
          <cell r="F1926" t="str">
            <v>Miele</v>
          </cell>
          <cell r="G1926">
            <v>168</v>
          </cell>
        </row>
        <row r="1927">
          <cell r="A1927">
            <v>1926</v>
          </cell>
          <cell r="B1927">
            <v>7306</v>
          </cell>
          <cell r="C1927">
            <v>9</v>
          </cell>
          <cell r="D1927" t="str">
            <v xml:space="preserve"> Philips FC8458/91 PowerLife </v>
          </cell>
          <cell r="E1927">
            <v>79.989999999999995</v>
          </cell>
          <cell r="F1927" t="str">
            <v>Philips</v>
          </cell>
          <cell r="G1927">
            <v>198</v>
          </cell>
        </row>
        <row r="1928">
          <cell r="A1928">
            <v>1927</v>
          </cell>
          <cell r="B1928">
            <v>9691</v>
          </cell>
          <cell r="C1928">
            <v>9</v>
          </cell>
          <cell r="D1928" t="str">
            <v xml:space="preserve"> Dyson V8 Absolute </v>
          </cell>
          <cell r="E1928">
            <v>599</v>
          </cell>
          <cell r="F1928" t="str">
            <v>Dyson</v>
          </cell>
          <cell r="G1928">
            <v>98</v>
          </cell>
        </row>
        <row r="1929">
          <cell r="A1929">
            <v>1928</v>
          </cell>
          <cell r="B1929">
            <v>7400</v>
          </cell>
          <cell r="C1929">
            <v>9</v>
          </cell>
          <cell r="D1929" t="str">
            <v xml:space="preserve"> Bosch Readyy'y BBH22041 </v>
          </cell>
          <cell r="E1929">
            <v>199</v>
          </cell>
          <cell r="F1929" t="str">
            <v>Bosch</v>
          </cell>
          <cell r="G1929">
            <v>194</v>
          </cell>
        </row>
        <row r="1930">
          <cell r="A1930">
            <v>1929</v>
          </cell>
          <cell r="B1930">
            <v>6691</v>
          </cell>
          <cell r="C1930">
            <v>9</v>
          </cell>
          <cell r="D1930" t="str">
            <v xml:space="preserve"> Philips FC8478 PowerPro Compact </v>
          </cell>
          <cell r="E1930">
            <v>89.95</v>
          </cell>
          <cell r="F1930" t="str">
            <v>Philips</v>
          </cell>
          <cell r="G1930">
            <v>222</v>
          </cell>
        </row>
        <row r="1931">
          <cell r="A1931">
            <v>1930</v>
          </cell>
          <cell r="B1931">
            <v>10039</v>
          </cell>
          <cell r="C1931">
            <v>9</v>
          </cell>
          <cell r="D1931" t="str">
            <v xml:space="preserve"> Nilfisk Handy 2-in-1 18V Paars </v>
          </cell>
          <cell r="E1931">
            <v>129</v>
          </cell>
          <cell r="F1931" t="str">
            <v>Nilfisk</v>
          </cell>
          <cell r="G1931">
            <v>83</v>
          </cell>
        </row>
        <row r="1932">
          <cell r="A1932">
            <v>1931</v>
          </cell>
          <cell r="B1932">
            <v>7771</v>
          </cell>
          <cell r="C1932">
            <v>9</v>
          </cell>
          <cell r="D1932" t="str">
            <v xml:space="preserve"> Miele Complete C2 Tango EcoLine Mangorood SFAG1 </v>
          </cell>
          <cell r="E1932">
            <v>159</v>
          </cell>
          <cell r="F1932" t="str">
            <v>Miele</v>
          </cell>
          <cell r="G1932">
            <v>178</v>
          </cell>
        </row>
        <row r="1933">
          <cell r="A1933">
            <v>1932</v>
          </cell>
          <cell r="B1933">
            <v>10773</v>
          </cell>
          <cell r="C1933">
            <v>9</v>
          </cell>
          <cell r="D1933" t="str">
            <v xml:space="preserve"> Tristar SZ-2131 </v>
          </cell>
          <cell r="E1933">
            <v>57.99</v>
          </cell>
          <cell r="F1933" t="str">
            <v>Tristar</v>
          </cell>
          <cell r="G1933">
            <v>52</v>
          </cell>
        </row>
        <row r="1934">
          <cell r="A1934">
            <v>1933</v>
          </cell>
          <cell r="B1934">
            <v>6774</v>
          </cell>
          <cell r="C1934">
            <v>9</v>
          </cell>
          <cell r="D1934" t="str">
            <v xml:space="preserve"> Numatic HEP-200 Hetty Plus ECO </v>
          </cell>
          <cell r="E1934">
            <v>179</v>
          </cell>
          <cell r="F1934" t="str">
            <v>Numatic</v>
          </cell>
          <cell r="G1934">
            <v>219</v>
          </cell>
        </row>
        <row r="1935">
          <cell r="A1935">
            <v>1934</v>
          </cell>
          <cell r="B1935">
            <v>6823</v>
          </cell>
          <cell r="C1935">
            <v>9</v>
          </cell>
          <cell r="D1935" t="str">
            <v xml:space="preserve"> Samsung VC15QSNMARD </v>
          </cell>
          <cell r="E1935">
            <v>79</v>
          </cell>
          <cell r="F1935" t="str">
            <v>Samsung</v>
          </cell>
          <cell r="G1935">
            <v>217</v>
          </cell>
        </row>
        <row r="1936">
          <cell r="A1936">
            <v>1935</v>
          </cell>
          <cell r="B1936">
            <v>6195</v>
          </cell>
          <cell r="C1936">
            <v>9</v>
          </cell>
          <cell r="D1936" t="str">
            <v xml:space="preserve"> Dyson V6 Fluffy </v>
          </cell>
          <cell r="E1936">
            <v>386.1</v>
          </cell>
          <cell r="F1936" t="str">
            <v>Dyson</v>
          </cell>
          <cell r="G1936">
            <v>242</v>
          </cell>
        </row>
        <row r="1937">
          <cell r="A1937">
            <v>1936</v>
          </cell>
          <cell r="B1937">
            <v>10702</v>
          </cell>
          <cell r="C1937">
            <v>9</v>
          </cell>
          <cell r="D1937" t="str">
            <v xml:space="preserve"> Dyson V6 Motorhead </v>
          </cell>
          <cell r="E1937">
            <v>368.1</v>
          </cell>
          <cell r="F1937" t="str">
            <v>Dyson</v>
          </cell>
          <cell r="G1937">
            <v>55</v>
          </cell>
        </row>
        <row r="1938">
          <cell r="A1938">
            <v>1937</v>
          </cell>
          <cell r="B1938">
            <v>9825</v>
          </cell>
          <cell r="C1938">
            <v>9</v>
          </cell>
          <cell r="D1938" t="str">
            <v xml:space="preserve"> Dyson Digital Slim Multifloor </v>
          </cell>
          <cell r="E1938">
            <v>309.60000000000002</v>
          </cell>
          <cell r="F1938" t="str">
            <v>Dyson</v>
          </cell>
          <cell r="G1938">
            <v>93</v>
          </cell>
        </row>
        <row r="1939">
          <cell r="A1939">
            <v>1938</v>
          </cell>
          <cell r="B1939">
            <v>11092</v>
          </cell>
          <cell r="C1939">
            <v>9</v>
          </cell>
          <cell r="D1939" t="str">
            <v xml:space="preserve"> Nilfisk GD930 </v>
          </cell>
          <cell r="E1939">
            <v>275</v>
          </cell>
          <cell r="F1939" t="str">
            <v>Nilfisk</v>
          </cell>
          <cell r="G1939">
            <v>39</v>
          </cell>
        </row>
        <row r="1940">
          <cell r="A1940">
            <v>1939</v>
          </cell>
          <cell r="B1940">
            <v>7727</v>
          </cell>
          <cell r="C1940">
            <v>9</v>
          </cell>
          <cell r="D1940" t="str">
            <v xml:space="preserve"> Karcher WD 3 Premium </v>
          </cell>
          <cell r="E1940">
            <v>74.959999999999994</v>
          </cell>
          <cell r="F1940" t="str">
            <v>Karcher</v>
          </cell>
          <cell r="G1940">
            <v>180</v>
          </cell>
        </row>
        <row r="1941">
          <cell r="A1941">
            <v>1940</v>
          </cell>
          <cell r="B1941">
            <v>11790</v>
          </cell>
          <cell r="C1941">
            <v>9</v>
          </cell>
          <cell r="D1941" t="str">
            <v xml:space="preserve"> Dyson Cinetic Big Ball Parquet </v>
          </cell>
          <cell r="E1941">
            <v>409.5</v>
          </cell>
          <cell r="F1941" t="str">
            <v>Dyson</v>
          </cell>
          <cell r="G1941">
            <v>9</v>
          </cell>
        </row>
        <row r="1942">
          <cell r="A1942">
            <v>1941</v>
          </cell>
          <cell r="B1942">
            <v>9417</v>
          </cell>
          <cell r="C1942">
            <v>9</v>
          </cell>
          <cell r="D1942" t="str">
            <v xml:space="preserve"> Samsung VC06H70F0HD </v>
          </cell>
          <cell r="E1942">
            <v>139</v>
          </cell>
          <cell r="F1942" t="str">
            <v>Samsung</v>
          </cell>
          <cell r="G1942">
            <v>110</v>
          </cell>
        </row>
        <row r="1943">
          <cell r="A1943">
            <v>1942</v>
          </cell>
          <cell r="B1943">
            <v>8656</v>
          </cell>
          <cell r="C1943">
            <v>9</v>
          </cell>
          <cell r="D1943" t="str">
            <v xml:space="preserve"> Karcher WD 5 </v>
          </cell>
          <cell r="E1943">
            <v>134.96</v>
          </cell>
          <cell r="F1943" t="str">
            <v>Karcher</v>
          </cell>
          <cell r="G1943">
            <v>141</v>
          </cell>
        </row>
        <row r="1944">
          <cell r="A1944">
            <v>1943</v>
          </cell>
          <cell r="B1944">
            <v>11964</v>
          </cell>
          <cell r="C1944">
            <v>9</v>
          </cell>
          <cell r="D1944" t="str">
            <v xml:space="preserve"> Miele Complete C3 Boost EcoLine </v>
          </cell>
          <cell r="E1944">
            <v>249</v>
          </cell>
          <cell r="F1944" t="str">
            <v>Miele</v>
          </cell>
          <cell r="G1944">
            <v>1</v>
          </cell>
        </row>
        <row r="1945">
          <cell r="A1945">
            <v>1944</v>
          </cell>
          <cell r="B1945">
            <v>11564</v>
          </cell>
          <cell r="C1945">
            <v>9</v>
          </cell>
          <cell r="D1945" t="str">
            <v xml:space="preserve"> AEG VX6-1-SK-P </v>
          </cell>
          <cell r="E1945">
            <v>119</v>
          </cell>
          <cell r="F1945" t="str">
            <v>AEG</v>
          </cell>
          <cell r="G1945">
            <v>18</v>
          </cell>
        </row>
        <row r="1946">
          <cell r="A1946">
            <v>1945</v>
          </cell>
          <cell r="B1946">
            <v>8151</v>
          </cell>
          <cell r="C1946">
            <v>9</v>
          </cell>
          <cell r="D1946" t="str">
            <v xml:space="preserve"> Dirt Devil Rebel 24 HE </v>
          </cell>
          <cell r="E1946">
            <v>74.95</v>
          </cell>
          <cell r="F1946" t="str">
            <v>Dirt</v>
          </cell>
          <cell r="G1946">
            <v>161</v>
          </cell>
        </row>
        <row r="1947">
          <cell r="A1947">
            <v>1946</v>
          </cell>
          <cell r="B1947">
            <v>10323</v>
          </cell>
          <cell r="C1947">
            <v>9</v>
          </cell>
          <cell r="D1947" t="str">
            <v xml:space="preserve"> Black &amp; Decker SVJ520BFS-QW </v>
          </cell>
          <cell r="E1947">
            <v>169</v>
          </cell>
          <cell r="F1947" t="str">
            <v>Black</v>
          </cell>
          <cell r="G1947">
            <v>71</v>
          </cell>
        </row>
        <row r="1948">
          <cell r="A1948">
            <v>1947</v>
          </cell>
          <cell r="B1948">
            <v>10118</v>
          </cell>
          <cell r="C1948">
            <v>9</v>
          </cell>
          <cell r="D1948" t="str">
            <v xml:space="preserve"> Miele Compact C2 PowerLine Marineblauw SDAE1 </v>
          </cell>
          <cell r="E1948">
            <v>159.99</v>
          </cell>
          <cell r="F1948" t="str">
            <v>Miele</v>
          </cell>
          <cell r="G1948">
            <v>80</v>
          </cell>
        </row>
        <row r="1949">
          <cell r="A1949">
            <v>1948</v>
          </cell>
          <cell r="B1949">
            <v>9663</v>
          </cell>
          <cell r="C1949">
            <v>9</v>
          </cell>
          <cell r="D1949" t="str">
            <v xml:space="preserve"> Miele Blizzard CX 1 Powerline Rood </v>
          </cell>
          <cell r="E1949">
            <v>294.05</v>
          </cell>
          <cell r="F1949" t="str">
            <v>Miele</v>
          </cell>
          <cell r="G1949">
            <v>99</v>
          </cell>
        </row>
        <row r="1950">
          <cell r="A1950">
            <v>1949</v>
          </cell>
          <cell r="B1950">
            <v>6956</v>
          </cell>
          <cell r="C1950">
            <v>9</v>
          </cell>
          <cell r="D1950" t="str">
            <v xml:space="preserve"> Dirt Devil Cavalier DD698-1 </v>
          </cell>
          <cell r="E1950">
            <v>149</v>
          </cell>
          <cell r="F1950" t="str">
            <v>Dirt</v>
          </cell>
          <cell r="G1950">
            <v>211</v>
          </cell>
        </row>
        <row r="1951">
          <cell r="A1951">
            <v>1950</v>
          </cell>
          <cell r="B1951">
            <v>6363</v>
          </cell>
          <cell r="C1951">
            <v>9</v>
          </cell>
          <cell r="D1951" t="str">
            <v xml:space="preserve"> AEG LX7-1-DB </v>
          </cell>
          <cell r="E1951">
            <v>109</v>
          </cell>
          <cell r="F1951" t="str">
            <v>AEG</v>
          </cell>
          <cell r="G1951">
            <v>235</v>
          </cell>
        </row>
        <row r="1952">
          <cell r="A1952">
            <v>1951</v>
          </cell>
          <cell r="B1952">
            <v>8959</v>
          </cell>
          <cell r="C1952">
            <v>9</v>
          </cell>
          <cell r="D1952" t="str">
            <v xml:space="preserve"> Samsung VC07F70HUSC </v>
          </cell>
          <cell r="E1952">
            <v>229</v>
          </cell>
          <cell r="F1952" t="str">
            <v>Samsung</v>
          </cell>
          <cell r="G1952">
            <v>129</v>
          </cell>
        </row>
        <row r="1953">
          <cell r="A1953">
            <v>1952</v>
          </cell>
          <cell r="B1953">
            <v>11026</v>
          </cell>
          <cell r="C1953">
            <v>9</v>
          </cell>
          <cell r="D1953" t="str">
            <v xml:space="preserve"> Miele Complete C3 Comfort Parquet EcoLine Mangorood </v>
          </cell>
          <cell r="E1953">
            <v>230.25</v>
          </cell>
          <cell r="F1953" t="str">
            <v>Miele</v>
          </cell>
          <cell r="G1953">
            <v>41</v>
          </cell>
        </row>
        <row r="1954">
          <cell r="A1954">
            <v>1953</v>
          </cell>
          <cell r="B1954">
            <v>9692</v>
          </cell>
          <cell r="C1954">
            <v>9</v>
          </cell>
          <cell r="D1954" t="str">
            <v xml:space="preserve"> Karcher SE 4.001 </v>
          </cell>
          <cell r="E1954">
            <v>179.25</v>
          </cell>
          <cell r="F1954" t="str">
            <v>Karcher</v>
          </cell>
          <cell r="G1954">
            <v>98</v>
          </cell>
        </row>
        <row r="1955">
          <cell r="A1955">
            <v>1954</v>
          </cell>
          <cell r="B1955">
            <v>10248</v>
          </cell>
          <cell r="C1955">
            <v>9</v>
          </cell>
          <cell r="D1955" t="str">
            <v xml:space="preserve"> Miele Complete C2 Cat&amp;Dog Mangorood </v>
          </cell>
          <cell r="E1955">
            <v>199</v>
          </cell>
          <cell r="F1955" t="str">
            <v>Miele</v>
          </cell>
          <cell r="G1955">
            <v>74</v>
          </cell>
        </row>
        <row r="1956">
          <cell r="A1956">
            <v>1955</v>
          </cell>
          <cell r="B1956">
            <v>9285</v>
          </cell>
          <cell r="C1956">
            <v>9</v>
          </cell>
          <cell r="D1956" t="str">
            <v xml:space="preserve"> AEG LX7-1-EB-A </v>
          </cell>
          <cell r="E1956">
            <v>159</v>
          </cell>
          <cell r="F1956" t="str">
            <v>AEG</v>
          </cell>
          <cell r="G1956">
            <v>116</v>
          </cell>
        </row>
        <row r="1957">
          <cell r="A1957">
            <v>1956</v>
          </cell>
          <cell r="B1957">
            <v>11093</v>
          </cell>
          <cell r="C1957">
            <v>9</v>
          </cell>
          <cell r="D1957" t="str">
            <v xml:space="preserve"> Nilfisk Buddy 18 </v>
          </cell>
          <cell r="E1957">
            <v>68.39</v>
          </cell>
          <cell r="F1957" t="str">
            <v>Nilfisk</v>
          </cell>
          <cell r="G1957">
            <v>39</v>
          </cell>
        </row>
        <row r="1958">
          <cell r="A1958">
            <v>1957</v>
          </cell>
          <cell r="B1958">
            <v>11253</v>
          </cell>
          <cell r="C1958">
            <v>9</v>
          </cell>
          <cell r="D1958" t="str">
            <v xml:space="preserve"> Philips FC8955/09 Performer Ultimate </v>
          </cell>
          <cell r="E1958">
            <v>288</v>
          </cell>
          <cell r="F1958" t="str">
            <v>Philips</v>
          </cell>
          <cell r="G1958">
            <v>32</v>
          </cell>
        </row>
        <row r="1959">
          <cell r="A1959">
            <v>1958</v>
          </cell>
          <cell r="B1959">
            <v>11222</v>
          </cell>
          <cell r="C1959">
            <v>9</v>
          </cell>
          <cell r="D1959" t="str">
            <v xml:space="preserve"> Miele Complete C3 Comfort Parquet Powerline Diamantgrijs </v>
          </cell>
          <cell r="E1959">
            <v>249</v>
          </cell>
          <cell r="F1959" t="str">
            <v>Miele</v>
          </cell>
          <cell r="G1959">
            <v>33</v>
          </cell>
        </row>
        <row r="1960">
          <cell r="A1960">
            <v>1959</v>
          </cell>
          <cell r="B1960">
            <v>7525</v>
          </cell>
          <cell r="C1960">
            <v>9</v>
          </cell>
          <cell r="D1960" t="str">
            <v xml:space="preserve"> Nilfisk Buddy 12 </v>
          </cell>
          <cell r="E1960">
            <v>61.95</v>
          </cell>
          <cell r="F1960" t="str">
            <v>Nilfisk</v>
          </cell>
          <cell r="G1960">
            <v>189</v>
          </cell>
        </row>
        <row r="1961">
          <cell r="A1961">
            <v>1960</v>
          </cell>
          <cell r="B1961">
            <v>9503</v>
          </cell>
          <cell r="C1961">
            <v>9</v>
          </cell>
          <cell r="D1961" t="str">
            <v xml:space="preserve"> Tristar SZ-1920 </v>
          </cell>
          <cell r="E1961">
            <v>44.95</v>
          </cell>
          <cell r="F1961" t="str">
            <v>Tristar</v>
          </cell>
          <cell r="G1961">
            <v>106</v>
          </cell>
        </row>
        <row r="1962">
          <cell r="A1962">
            <v>1961</v>
          </cell>
          <cell r="B1962">
            <v>6431</v>
          </cell>
          <cell r="C1962">
            <v>9</v>
          </cell>
          <cell r="D1962" t="str">
            <v xml:space="preserve"> Dirt Devil Rebel 55 HF </v>
          </cell>
          <cell r="E1962">
            <v>129</v>
          </cell>
          <cell r="F1962" t="str">
            <v>Dirt</v>
          </cell>
          <cell r="G1962">
            <v>232</v>
          </cell>
        </row>
        <row r="1963">
          <cell r="A1963">
            <v>1962</v>
          </cell>
          <cell r="B1963">
            <v>11063</v>
          </cell>
          <cell r="C1963">
            <v>9</v>
          </cell>
          <cell r="D1963" t="str">
            <v xml:space="preserve"> Samsung VC07K51F0VP/EN </v>
          </cell>
          <cell r="E1963">
            <v>179.99</v>
          </cell>
          <cell r="F1963" t="str">
            <v>Samsung</v>
          </cell>
          <cell r="G1963">
            <v>40</v>
          </cell>
        </row>
        <row r="1964">
          <cell r="A1964">
            <v>1963</v>
          </cell>
          <cell r="B1964">
            <v>8110</v>
          </cell>
          <cell r="C1964">
            <v>9</v>
          </cell>
          <cell r="D1964" t="str">
            <v xml:space="preserve"> Bosch BGL8508 </v>
          </cell>
          <cell r="E1964">
            <v>249</v>
          </cell>
          <cell r="F1964" t="str">
            <v>Bosch</v>
          </cell>
          <cell r="G1964">
            <v>163</v>
          </cell>
        </row>
        <row r="1965">
          <cell r="A1965">
            <v>1964</v>
          </cell>
          <cell r="B1965">
            <v>6196</v>
          </cell>
          <cell r="C1965">
            <v>9</v>
          </cell>
          <cell r="D1965" t="str">
            <v xml:space="preserve"> Nilfisk Elite P Superior </v>
          </cell>
          <cell r="E1965">
            <v>315</v>
          </cell>
          <cell r="F1965" t="str">
            <v>Nilfisk</v>
          </cell>
          <cell r="G1965">
            <v>242</v>
          </cell>
        </row>
        <row r="1966">
          <cell r="A1966">
            <v>1965</v>
          </cell>
          <cell r="B1966">
            <v>11762</v>
          </cell>
          <cell r="C1966">
            <v>9</v>
          </cell>
          <cell r="D1966" t="str">
            <v xml:space="preserve"> AEG LX8-1-DB-M </v>
          </cell>
          <cell r="E1966">
            <v>206.1</v>
          </cell>
          <cell r="F1966" t="str">
            <v>AEG</v>
          </cell>
          <cell r="G1966">
            <v>10</v>
          </cell>
        </row>
        <row r="1967">
          <cell r="A1967">
            <v>1966</v>
          </cell>
          <cell r="B1967">
            <v>10835</v>
          </cell>
          <cell r="C1967">
            <v>9</v>
          </cell>
          <cell r="D1967" t="str">
            <v xml:space="preserve"> Dyson DC52 Cinetic Allergy &amp; Up top </v>
          </cell>
          <cell r="E1967">
            <v>379</v>
          </cell>
          <cell r="F1967" t="str">
            <v>Dyson</v>
          </cell>
          <cell r="G1967">
            <v>49</v>
          </cell>
        </row>
        <row r="1968">
          <cell r="A1968">
            <v>1967</v>
          </cell>
          <cell r="B1968">
            <v>7602</v>
          </cell>
          <cell r="C1968">
            <v>9</v>
          </cell>
          <cell r="D1968" t="str">
            <v xml:space="preserve"> Nilfisk Handy 2-in-1 25,2V Zwart </v>
          </cell>
          <cell r="E1968">
            <v>153</v>
          </cell>
          <cell r="F1968" t="str">
            <v>Nilfisk</v>
          </cell>
          <cell r="G1968">
            <v>186</v>
          </cell>
        </row>
        <row r="1969">
          <cell r="A1969">
            <v>1968</v>
          </cell>
          <cell r="B1969">
            <v>6337</v>
          </cell>
          <cell r="C1969">
            <v>9</v>
          </cell>
          <cell r="D1969" t="str">
            <v xml:space="preserve"> Miele Blizzard CX 1 Excellence EcoLine Wit </v>
          </cell>
          <cell r="E1969">
            <v>329</v>
          </cell>
          <cell r="F1969" t="str">
            <v>Miele</v>
          </cell>
          <cell r="G1969">
            <v>236</v>
          </cell>
        </row>
        <row r="1970">
          <cell r="A1970">
            <v>1969</v>
          </cell>
          <cell r="B1970">
            <v>6432</v>
          </cell>
          <cell r="C1970">
            <v>9</v>
          </cell>
          <cell r="D1970" t="str">
            <v xml:space="preserve"> Bestron ABL900WTE Ecosenzo </v>
          </cell>
          <cell r="E1970">
            <v>59.9</v>
          </cell>
          <cell r="F1970" t="str">
            <v>Bestron</v>
          </cell>
          <cell r="G1970">
            <v>232</v>
          </cell>
        </row>
        <row r="1971">
          <cell r="A1971">
            <v>1970</v>
          </cell>
          <cell r="B1971">
            <v>6035</v>
          </cell>
          <cell r="C1971">
            <v>9</v>
          </cell>
          <cell r="D1971" t="str">
            <v xml:space="preserve"> Karcher AD 3200 </v>
          </cell>
          <cell r="E1971">
            <v>109</v>
          </cell>
          <cell r="F1971" t="str">
            <v>Karcher</v>
          </cell>
          <cell r="G1971">
            <v>249</v>
          </cell>
        </row>
        <row r="1972">
          <cell r="A1972">
            <v>1971</v>
          </cell>
          <cell r="B1972">
            <v>8269</v>
          </cell>
          <cell r="C1972">
            <v>9</v>
          </cell>
          <cell r="D1972" t="str">
            <v xml:space="preserve"> AEG CX7-35ÖKO </v>
          </cell>
          <cell r="E1972">
            <v>189</v>
          </cell>
          <cell r="F1972" t="str">
            <v>AEG</v>
          </cell>
          <cell r="G1972">
            <v>156</v>
          </cell>
        </row>
        <row r="1973">
          <cell r="A1973">
            <v>1972</v>
          </cell>
          <cell r="B1973">
            <v>7923</v>
          </cell>
          <cell r="C1973">
            <v>9</v>
          </cell>
          <cell r="D1973" t="str">
            <v xml:space="preserve"> Philips FC6162/02 PowerPro Duo </v>
          </cell>
          <cell r="E1973">
            <v>122</v>
          </cell>
          <cell r="F1973" t="str">
            <v>Philips</v>
          </cell>
          <cell r="G1973">
            <v>171</v>
          </cell>
        </row>
        <row r="1974">
          <cell r="A1974">
            <v>1973</v>
          </cell>
          <cell r="B1974">
            <v>10945</v>
          </cell>
          <cell r="C1974">
            <v>9</v>
          </cell>
          <cell r="D1974" t="str">
            <v xml:space="preserve"> Numatic HRP-207 Henry Plus Parquet </v>
          </cell>
          <cell r="E1974">
            <v>171.9</v>
          </cell>
          <cell r="F1974" t="str">
            <v>Numatic</v>
          </cell>
          <cell r="G1974">
            <v>44</v>
          </cell>
        </row>
        <row r="1975">
          <cell r="A1975">
            <v>1974</v>
          </cell>
          <cell r="B1975">
            <v>9286</v>
          </cell>
          <cell r="C1975">
            <v>9</v>
          </cell>
          <cell r="D1975" t="str">
            <v xml:space="preserve"> Black &amp; Decker SVFV3250L-QW </v>
          </cell>
          <cell r="E1975">
            <v>234.8</v>
          </cell>
          <cell r="F1975" t="str">
            <v>Black</v>
          </cell>
          <cell r="G1975">
            <v>116</v>
          </cell>
        </row>
        <row r="1976">
          <cell r="A1976">
            <v>1975</v>
          </cell>
          <cell r="B1976">
            <v>7307</v>
          </cell>
          <cell r="C1976">
            <v>9</v>
          </cell>
          <cell r="D1976" t="str">
            <v xml:space="preserve"> Numatic HRP-203 Henry Plus ECO </v>
          </cell>
          <cell r="E1976">
            <v>179</v>
          </cell>
          <cell r="F1976" t="str">
            <v>Numatic</v>
          </cell>
          <cell r="G1976">
            <v>198</v>
          </cell>
        </row>
        <row r="1977">
          <cell r="A1977">
            <v>1976</v>
          </cell>
          <cell r="B1977">
            <v>11611</v>
          </cell>
          <cell r="C1977">
            <v>9</v>
          </cell>
          <cell r="D1977" t="str">
            <v xml:space="preserve"> Numatic HET-180 Hetty Eco </v>
          </cell>
          <cell r="E1977">
            <v>159</v>
          </cell>
          <cell r="F1977" t="str">
            <v>Numatic</v>
          </cell>
          <cell r="G1977">
            <v>16</v>
          </cell>
        </row>
        <row r="1978">
          <cell r="A1978">
            <v>1977</v>
          </cell>
          <cell r="B1978">
            <v>10904</v>
          </cell>
          <cell r="C1978">
            <v>9</v>
          </cell>
          <cell r="D1978" t="str">
            <v xml:space="preserve"> Nilfisk Bravo P </v>
          </cell>
          <cell r="E1978">
            <v>107.02</v>
          </cell>
          <cell r="F1978" t="str">
            <v>Nilfisk</v>
          </cell>
          <cell r="G1978">
            <v>46</v>
          </cell>
        </row>
        <row r="1979">
          <cell r="A1979">
            <v>1978</v>
          </cell>
          <cell r="B1979">
            <v>6141</v>
          </cell>
          <cell r="C1979">
            <v>9</v>
          </cell>
          <cell r="D1979" t="str">
            <v xml:space="preserve"> Bosch BSG6B112 </v>
          </cell>
          <cell r="E1979">
            <v>79.95</v>
          </cell>
          <cell r="F1979" t="str">
            <v>Bosch</v>
          </cell>
          <cell r="G1979">
            <v>245</v>
          </cell>
        </row>
        <row r="1980">
          <cell r="A1980">
            <v>1979</v>
          </cell>
          <cell r="B1980">
            <v>8152</v>
          </cell>
          <cell r="C1980">
            <v>9</v>
          </cell>
          <cell r="D1980" t="str">
            <v xml:space="preserve"> AEG VX8-2-ECO </v>
          </cell>
          <cell r="E1980">
            <v>229</v>
          </cell>
          <cell r="F1980" t="str">
            <v>AEG</v>
          </cell>
          <cell r="G1980">
            <v>161</v>
          </cell>
        </row>
        <row r="1981">
          <cell r="A1981">
            <v>1980</v>
          </cell>
          <cell r="B1981">
            <v>10071</v>
          </cell>
          <cell r="C1981">
            <v>9</v>
          </cell>
          <cell r="D1981" t="str">
            <v xml:space="preserve"> AEG VX7-1-DB </v>
          </cell>
          <cell r="E1981">
            <v>149</v>
          </cell>
          <cell r="F1981" t="str">
            <v>AEG</v>
          </cell>
          <cell r="G1981">
            <v>82</v>
          </cell>
        </row>
        <row r="1982">
          <cell r="A1982">
            <v>1981</v>
          </cell>
          <cell r="B1982">
            <v>10550</v>
          </cell>
          <cell r="C1982">
            <v>9</v>
          </cell>
          <cell r="D1982" t="str">
            <v xml:space="preserve"> AEG LX7-1-WR-P </v>
          </cell>
          <cell r="E1982">
            <v>119</v>
          </cell>
          <cell r="F1982" t="str">
            <v>AEG</v>
          </cell>
          <cell r="G1982">
            <v>62</v>
          </cell>
        </row>
        <row r="1983">
          <cell r="A1983">
            <v>1982</v>
          </cell>
          <cell r="B1983">
            <v>9480</v>
          </cell>
          <cell r="C1983">
            <v>9</v>
          </cell>
          <cell r="D1983" t="str">
            <v xml:space="preserve"> Philips FC9191/91 Performer Expert </v>
          </cell>
          <cell r="E1983">
            <v>177</v>
          </cell>
          <cell r="F1983" t="str">
            <v>Philips</v>
          </cell>
          <cell r="G1983">
            <v>107</v>
          </cell>
        </row>
        <row r="1984">
          <cell r="A1984">
            <v>1983</v>
          </cell>
          <cell r="B1984">
            <v>6114</v>
          </cell>
          <cell r="C1984">
            <v>9</v>
          </cell>
          <cell r="D1984" t="str">
            <v xml:space="preserve"> Philips FC8941/09 Performer Ultimate </v>
          </cell>
          <cell r="E1984">
            <v>259</v>
          </cell>
          <cell r="F1984" t="str">
            <v>Philips</v>
          </cell>
          <cell r="G1984">
            <v>246</v>
          </cell>
        </row>
        <row r="1985">
          <cell r="A1985">
            <v>1984</v>
          </cell>
          <cell r="B1985">
            <v>7376</v>
          </cell>
          <cell r="C1985">
            <v>9</v>
          </cell>
          <cell r="D1985" t="str">
            <v xml:space="preserve"> Philips FC8726 Performer Expert </v>
          </cell>
          <cell r="E1985">
            <v>187</v>
          </cell>
          <cell r="F1985" t="str">
            <v>Philips</v>
          </cell>
          <cell r="G1985">
            <v>195</v>
          </cell>
        </row>
        <row r="1986">
          <cell r="A1986">
            <v>1985</v>
          </cell>
          <cell r="B1986">
            <v>7281</v>
          </cell>
          <cell r="C1986">
            <v>9</v>
          </cell>
          <cell r="D1986" t="str">
            <v xml:space="preserve"> Nilfisk Select Classic Green </v>
          </cell>
          <cell r="E1986">
            <v>162.94</v>
          </cell>
          <cell r="F1986" t="str">
            <v>Nilfisk</v>
          </cell>
          <cell r="G1986">
            <v>199</v>
          </cell>
        </row>
        <row r="1987">
          <cell r="A1987">
            <v>1986</v>
          </cell>
          <cell r="B1987">
            <v>6941</v>
          </cell>
          <cell r="C1987">
            <v>9</v>
          </cell>
          <cell r="D1987" t="str">
            <v xml:space="preserve"> Karcher WD 4 Premium </v>
          </cell>
          <cell r="E1987">
            <v>111</v>
          </cell>
          <cell r="F1987" t="str">
            <v>Karcher</v>
          </cell>
          <cell r="G1987">
            <v>212</v>
          </cell>
        </row>
        <row r="1988">
          <cell r="A1988">
            <v>1987</v>
          </cell>
          <cell r="B1988">
            <v>7456</v>
          </cell>
          <cell r="C1988">
            <v>9</v>
          </cell>
          <cell r="D1988" t="str">
            <v xml:space="preserve"> AEG VX8-2-CB-E </v>
          </cell>
          <cell r="E1988">
            <v>249</v>
          </cell>
          <cell r="F1988" t="str">
            <v>AEG</v>
          </cell>
          <cell r="G1988">
            <v>192</v>
          </cell>
        </row>
        <row r="1989">
          <cell r="A1989">
            <v>1988</v>
          </cell>
          <cell r="B1989">
            <v>7791</v>
          </cell>
          <cell r="C1989">
            <v>9</v>
          </cell>
          <cell r="D1989" t="str">
            <v xml:space="preserve"> Powerplus POWX308 Aszuiger </v>
          </cell>
          <cell r="E1989">
            <v>74.989999999999995</v>
          </cell>
          <cell r="F1989" t="str">
            <v>Powerplus</v>
          </cell>
          <cell r="G1989">
            <v>177</v>
          </cell>
        </row>
        <row r="1990">
          <cell r="A1990">
            <v>1989</v>
          </cell>
          <cell r="B1990">
            <v>11027</v>
          </cell>
          <cell r="C1990">
            <v>9</v>
          </cell>
          <cell r="D1990" t="str">
            <v xml:space="preserve"> Miele Classic C1 Junior Sprintblauw </v>
          </cell>
          <cell r="E1990">
            <v>129</v>
          </cell>
          <cell r="F1990" t="str">
            <v>Miele</v>
          </cell>
          <cell r="G1990">
            <v>41</v>
          </cell>
        </row>
        <row r="1991">
          <cell r="A1991">
            <v>1990</v>
          </cell>
          <cell r="B1991">
            <v>8193</v>
          </cell>
          <cell r="C1991">
            <v>9</v>
          </cell>
          <cell r="D1991" t="str">
            <v xml:space="preserve"> DiBO P13 D </v>
          </cell>
          <cell r="E1991">
            <v>199</v>
          </cell>
          <cell r="F1991" t="str">
            <v>DiBO</v>
          </cell>
          <cell r="G1991">
            <v>159</v>
          </cell>
        </row>
        <row r="1992">
          <cell r="A1992">
            <v>1991</v>
          </cell>
          <cell r="B1992">
            <v>11832</v>
          </cell>
          <cell r="C1992">
            <v>9</v>
          </cell>
          <cell r="D1992" t="str">
            <v xml:space="preserve"> Bosch BGL35200 </v>
          </cell>
          <cell r="E1992">
            <v>115</v>
          </cell>
          <cell r="F1992" t="str">
            <v>Bosch</v>
          </cell>
          <cell r="G1992">
            <v>7</v>
          </cell>
        </row>
        <row r="1993">
          <cell r="A1993">
            <v>1992</v>
          </cell>
          <cell r="B1993">
            <v>9852</v>
          </cell>
          <cell r="C1993">
            <v>9</v>
          </cell>
          <cell r="D1993" t="str">
            <v xml:space="preserve"> Philips FC8322/09 </v>
          </cell>
          <cell r="E1993">
            <v>79.95</v>
          </cell>
          <cell r="F1993" t="str">
            <v>Philips</v>
          </cell>
          <cell r="G1993">
            <v>92</v>
          </cell>
        </row>
        <row r="1994">
          <cell r="A1994">
            <v>1993</v>
          </cell>
          <cell r="B1994">
            <v>10324</v>
          </cell>
          <cell r="C1994">
            <v>9</v>
          </cell>
          <cell r="D1994" t="str">
            <v xml:space="preserve"> Bosch Free'e BSGL53121 </v>
          </cell>
          <cell r="E1994">
            <v>158.94999999999999</v>
          </cell>
          <cell r="F1994" t="str">
            <v>Bosch</v>
          </cell>
          <cell r="G1994">
            <v>71</v>
          </cell>
        </row>
        <row r="1995">
          <cell r="A1995">
            <v>1994</v>
          </cell>
          <cell r="B1995">
            <v>10703</v>
          </cell>
          <cell r="C1995">
            <v>9</v>
          </cell>
          <cell r="D1995" t="str">
            <v xml:space="preserve"> AEG LX8-1-TM-M </v>
          </cell>
          <cell r="E1995">
            <v>233</v>
          </cell>
          <cell r="F1995" t="str">
            <v>AEG</v>
          </cell>
          <cell r="G1995">
            <v>55</v>
          </cell>
        </row>
        <row r="1996">
          <cell r="A1996">
            <v>1995</v>
          </cell>
          <cell r="B1996">
            <v>7377</v>
          </cell>
          <cell r="C1996">
            <v>9</v>
          </cell>
          <cell r="D1996" t="str">
            <v xml:space="preserve"> Siemens VSZ3A212 </v>
          </cell>
          <cell r="E1996">
            <v>109.95</v>
          </cell>
          <cell r="F1996" t="str">
            <v>Siemens</v>
          </cell>
          <cell r="G1996">
            <v>195</v>
          </cell>
        </row>
        <row r="1997">
          <cell r="A1997">
            <v>1996</v>
          </cell>
          <cell r="B1997">
            <v>11763</v>
          </cell>
          <cell r="C1997">
            <v>9</v>
          </cell>
          <cell r="D1997" t="str">
            <v xml:space="preserve"> Severin HV 7158 </v>
          </cell>
          <cell r="E1997">
            <v>143.99</v>
          </cell>
          <cell r="F1997" t="str">
            <v>Severin</v>
          </cell>
          <cell r="G1997">
            <v>10</v>
          </cell>
        </row>
        <row r="1998">
          <cell r="A1998">
            <v>1997</v>
          </cell>
          <cell r="B1998">
            <v>11926</v>
          </cell>
          <cell r="C1998">
            <v>9</v>
          </cell>
          <cell r="D1998" t="str">
            <v xml:space="preserve"> Miele Classic C1 Special Powerline sprintblauw </v>
          </cell>
          <cell r="E1998">
            <v>135.4</v>
          </cell>
          <cell r="F1998" t="str">
            <v>Miele</v>
          </cell>
          <cell r="G1998">
            <v>3</v>
          </cell>
        </row>
        <row r="1999">
          <cell r="A1999">
            <v>1998</v>
          </cell>
          <cell r="B1999">
            <v>6433</v>
          </cell>
          <cell r="C1999">
            <v>9</v>
          </cell>
          <cell r="D1999" t="str">
            <v xml:space="preserve"> Severin BC 7055 </v>
          </cell>
          <cell r="E1999">
            <v>102.99</v>
          </cell>
          <cell r="F1999" t="str">
            <v>Severin</v>
          </cell>
          <cell r="G1999">
            <v>232</v>
          </cell>
        </row>
        <row r="2000">
          <cell r="A2000">
            <v>1999</v>
          </cell>
          <cell r="B2000">
            <v>11791</v>
          </cell>
          <cell r="C2000">
            <v>9</v>
          </cell>
          <cell r="D2000" t="str">
            <v xml:space="preserve"> Miele Blizzard CX 1 Parquet PowerLine Blauw </v>
          </cell>
          <cell r="E2000">
            <v>339</v>
          </cell>
          <cell r="F2000" t="str">
            <v>Miele</v>
          </cell>
          <cell r="G2000">
            <v>9</v>
          </cell>
        </row>
        <row r="2001">
          <cell r="A2001">
            <v>2000</v>
          </cell>
          <cell r="B2001">
            <v>6799</v>
          </cell>
          <cell r="C2001">
            <v>9</v>
          </cell>
          <cell r="D2001" t="str">
            <v xml:space="preserve"> Karcher AD 3000 </v>
          </cell>
          <cell r="E2001">
            <v>99.99</v>
          </cell>
          <cell r="F2001" t="str">
            <v>Karcher</v>
          </cell>
          <cell r="G2001">
            <v>218</v>
          </cell>
        </row>
        <row r="2002">
          <cell r="A2002">
            <v>2001</v>
          </cell>
          <cell r="B2002">
            <v>6870</v>
          </cell>
          <cell r="C2002">
            <v>9</v>
          </cell>
          <cell r="D2002" t="str">
            <v xml:space="preserve"> Bosch BBH6256P1 </v>
          </cell>
          <cell r="E2002">
            <v>299.99</v>
          </cell>
          <cell r="F2002" t="str">
            <v>Bosch</v>
          </cell>
          <cell r="G2002">
            <v>215</v>
          </cell>
        </row>
        <row r="2003">
          <cell r="A2003">
            <v>2002</v>
          </cell>
          <cell r="B2003">
            <v>10249</v>
          </cell>
          <cell r="C2003">
            <v>9</v>
          </cell>
          <cell r="D2003" t="str">
            <v xml:space="preserve"> Tristar SZ-2135 </v>
          </cell>
          <cell r="E2003">
            <v>69.95</v>
          </cell>
          <cell r="F2003" t="str">
            <v>Tristar</v>
          </cell>
          <cell r="G2003">
            <v>74</v>
          </cell>
        </row>
        <row r="2004">
          <cell r="A2004">
            <v>2003</v>
          </cell>
          <cell r="B2004">
            <v>9746</v>
          </cell>
          <cell r="C2004">
            <v>9</v>
          </cell>
          <cell r="D2004" t="str">
            <v xml:space="preserve"> Numatic HRP-204 Henry Plus ECO </v>
          </cell>
          <cell r="E2004">
            <v>177.9</v>
          </cell>
          <cell r="F2004" t="str">
            <v>Numatic</v>
          </cell>
          <cell r="G2004">
            <v>96</v>
          </cell>
        </row>
        <row r="2005">
          <cell r="A2005">
            <v>2004</v>
          </cell>
          <cell r="B2005">
            <v>9565</v>
          </cell>
          <cell r="C2005">
            <v>9</v>
          </cell>
          <cell r="D2005" t="str">
            <v xml:space="preserve"> Miele Blizzard CX 1 Excellence EcoLine Grijs </v>
          </cell>
          <cell r="E2005">
            <v>329</v>
          </cell>
          <cell r="F2005" t="str">
            <v>Miele</v>
          </cell>
          <cell r="G2005">
            <v>103</v>
          </cell>
        </row>
        <row r="2006">
          <cell r="A2006">
            <v>2005</v>
          </cell>
          <cell r="B2006">
            <v>11223</v>
          </cell>
          <cell r="C2006">
            <v>9</v>
          </cell>
          <cell r="D2006" t="str">
            <v xml:space="preserve"> Severin SC 7171 </v>
          </cell>
          <cell r="E2006">
            <v>99.95</v>
          </cell>
          <cell r="F2006" t="str">
            <v>Severin</v>
          </cell>
          <cell r="G2006">
            <v>33</v>
          </cell>
        </row>
        <row r="2007">
          <cell r="A2007">
            <v>2006</v>
          </cell>
          <cell r="B2007">
            <v>8992</v>
          </cell>
          <cell r="C2007">
            <v>9</v>
          </cell>
          <cell r="D2007" t="str">
            <v xml:space="preserve"> Rowenta Silence Force Multi-cyclonic </v>
          </cell>
          <cell r="E2007">
            <v>195.99</v>
          </cell>
          <cell r="F2007" t="str">
            <v>Rowenta</v>
          </cell>
          <cell r="G2007">
            <v>128</v>
          </cell>
        </row>
        <row r="2008">
          <cell r="A2008">
            <v>2007</v>
          </cell>
          <cell r="B2008">
            <v>6942</v>
          </cell>
          <cell r="C2008">
            <v>9</v>
          </cell>
          <cell r="D2008" t="str">
            <v xml:space="preserve"> Nilfisk Handy 2-in-1 25,2V Paars </v>
          </cell>
          <cell r="E2008">
            <v>139</v>
          </cell>
          <cell r="F2008" t="str">
            <v>Nilfisk</v>
          </cell>
          <cell r="G2008">
            <v>212</v>
          </cell>
        </row>
        <row r="2009">
          <cell r="A2009">
            <v>2008</v>
          </cell>
          <cell r="B2009">
            <v>11701</v>
          </cell>
          <cell r="C2009">
            <v>9</v>
          </cell>
          <cell r="D2009" t="str">
            <v xml:space="preserve"> Miele Complete C2 Exellence EcoLine Lotuswit SFRG2 </v>
          </cell>
          <cell r="E2009">
            <v>200.99</v>
          </cell>
          <cell r="F2009" t="str">
            <v>Miele</v>
          </cell>
          <cell r="G2009">
            <v>12</v>
          </cell>
        </row>
        <row r="2010">
          <cell r="A2010">
            <v>2009</v>
          </cell>
          <cell r="B2010">
            <v>7432</v>
          </cell>
          <cell r="C2010">
            <v>9</v>
          </cell>
          <cell r="D2010" t="str">
            <v xml:space="preserve"> Siemens VSZ5331 </v>
          </cell>
          <cell r="E2010">
            <v>161.05000000000001</v>
          </cell>
          <cell r="F2010" t="str">
            <v>Siemens</v>
          </cell>
          <cell r="G2010">
            <v>193</v>
          </cell>
        </row>
        <row r="2011">
          <cell r="A2011">
            <v>2010</v>
          </cell>
          <cell r="B2011">
            <v>6087</v>
          </cell>
          <cell r="C2011">
            <v>9</v>
          </cell>
          <cell r="D2011" t="str">
            <v xml:space="preserve"> Rowenta Air Force Extreme Vision Pro </v>
          </cell>
          <cell r="E2011">
            <v>196.99</v>
          </cell>
          <cell r="F2011" t="str">
            <v>Rowenta</v>
          </cell>
          <cell r="G2011">
            <v>247</v>
          </cell>
        </row>
        <row r="2012">
          <cell r="A2012">
            <v>2011</v>
          </cell>
          <cell r="B2012">
            <v>11947</v>
          </cell>
          <cell r="C2012">
            <v>9</v>
          </cell>
          <cell r="D2012" t="str">
            <v xml:space="preserve"> Miele Blizzard CX 1 Comfort EcoLine Zwart </v>
          </cell>
          <cell r="E2012">
            <v>439</v>
          </cell>
          <cell r="F2012" t="str">
            <v>Miele</v>
          </cell>
          <cell r="G2012">
            <v>2</v>
          </cell>
        </row>
        <row r="2013">
          <cell r="A2013">
            <v>2012</v>
          </cell>
          <cell r="B2013">
            <v>11764</v>
          </cell>
          <cell r="C2013">
            <v>9</v>
          </cell>
          <cell r="D2013" t="str">
            <v xml:space="preserve"> Samsung VC07K41F0HP/EN </v>
          </cell>
          <cell r="E2013">
            <v>169</v>
          </cell>
          <cell r="F2013" t="str">
            <v>Samsung</v>
          </cell>
          <cell r="G2013">
            <v>10</v>
          </cell>
        </row>
        <row r="2014">
          <cell r="A2014">
            <v>2013</v>
          </cell>
          <cell r="B2014">
            <v>9634</v>
          </cell>
          <cell r="C2014">
            <v>9</v>
          </cell>
          <cell r="D2014" t="str">
            <v xml:space="preserve"> Nilfisk Buddy 18 Inox </v>
          </cell>
          <cell r="E2014">
            <v>81</v>
          </cell>
          <cell r="F2014" t="str">
            <v>Nilfisk</v>
          </cell>
          <cell r="G2014">
            <v>100</v>
          </cell>
        </row>
        <row r="2015">
          <cell r="A2015">
            <v>2014</v>
          </cell>
          <cell r="B2015">
            <v>9305</v>
          </cell>
          <cell r="C2015">
            <v>9</v>
          </cell>
          <cell r="D2015" t="str">
            <v xml:space="preserve"> Philips FC8593/91 Performer Active </v>
          </cell>
          <cell r="E2015">
            <v>129</v>
          </cell>
          <cell r="F2015" t="str">
            <v>Philips</v>
          </cell>
          <cell r="G2015">
            <v>115</v>
          </cell>
        </row>
        <row r="2016">
          <cell r="A2016">
            <v>2015</v>
          </cell>
          <cell r="B2016">
            <v>9899</v>
          </cell>
          <cell r="C2016">
            <v>9</v>
          </cell>
          <cell r="D2016" t="str">
            <v xml:space="preserve"> Numatic HVR-180 Henry Eco </v>
          </cell>
          <cell r="E2016">
            <v>159</v>
          </cell>
          <cell r="F2016" t="str">
            <v>Numatic</v>
          </cell>
          <cell r="G2016">
            <v>90</v>
          </cell>
        </row>
        <row r="2017">
          <cell r="A2017">
            <v>2016</v>
          </cell>
          <cell r="B2017">
            <v>6007</v>
          </cell>
          <cell r="C2017">
            <v>9</v>
          </cell>
          <cell r="D2017" t="str">
            <v xml:space="preserve"> AEG CX7-21EB </v>
          </cell>
          <cell r="E2017">
            <v>136</v>
          </cell>
          <cell r="F2017" t="str">
            <v>AEG</v>
          </cell>
          <cell r="G2017">
            <v>250</v>
          </cell>
        </row>
        <row r="2018">
          <cell r="A2018">
            <v>2017</v>
          </cell>
          <cell r="B2018">
            <v>6632</v>
          </cell>
          <cell r="C2018">
            <v>9</v>
          </cell>
          <cell r="D2018" t="str">
            <v xml:space="preserve"> Siemens VSZ3A210 </v>
          </cell>
          <cell r="E2018">
            <v>120</v>
          </cell>
          <cell r="F2018" t="str">
            <v>Siemens</v>
          </cell>
          <cell r="G2018">
            <v>224</v>
          </cell>
        </row>
        <row r="2019">
          <cell r="A2019">
            <v>2018</v>
          </cell>
          <cell r="B2019">
            <v>9747</v>
          </cell>
          <cell r="C2019">
            <v>9</v>
          </cell>
          <cell r="D2019" t="str">
            <v xml:space="preserve"> Numatic HVR-200MT Henry Micro </v>
          </cell>
          <cell r="E2019">
            <v>194</v>
          </cell>
          <cell r="F2019" t="str">
            <v>Numatic</v>
          </cell>
          <cell r="G2019">
            <v>96</v>
          </cell>
        </row>
        <row r="2020">
          <cell r="A2020">
            <v>2019</v>
          </cell>
          <cell r="B2020">
            <v>6711</v>
          </cell>
          <cell r="C2020">
            <v>9</v>
          </cell>
          <cell r="D2020" t="str">
            <v xml:space="preserve"> Miele Complete C3 Silence Lotuswit </v>
          </cell>
          <cell r="E2020">
            <v>249</v>
          </cell>
          <cell r="F2020" t="str">
            <v>Miele</v>
          </cell>
          <cell r="G2020">
            <v>221</v>
          </cell>
        </row>
        <row r="2021">
          <cell r="A2021">
            <v>2020</v>
          </cell>
          <cell r="B2021">
            <v>11551</v>
          </cell>
          <cell r="C2021">
            <v>9</v>
          </cell>
          <cell r="D2021" t="str">
            <v xml:space="preserve"> Dirt Devil Beat 1.1 </v>
          </cell>
          <cell r="E2021">
            <v>69.95</v>
          </cell>
          <cell r="F2021" t="str">
            <v>Dirt</v>
          </cell>
          <cell r="G2021">
            <v>19</v>
          </cell>
        </row>
        <row r="2022">
          <cell r="A2022">
            <v>2021</v>
          </cell>
          <cell r="B2022">
            <v>9853</v>
          </cell>
          <cell r="C2022">
            <v>9</v>
          </cell>
          <cell r="D2022" t="str">
            <v xml:space="preserve"> Little Hetty Pink LH-P1 </v>
          </cell>
          <cell r="E2022">
            <v>34.950000000000003</v>
          </cell>
          <cell r="F2022" t="str">
            <v>Little</v>
          </cell>
          <cell r="G2022">
            <v>92</v>
          </cell>
        </row>
        <row r="2023">
          <cell r="A2023">
            <v>2022</v>
          </cell>
          <cell r="B2023">
            <v>7759</v>
          </cell>
          <cell r="C2023">
            <v>9</v>
          </cell>
          <cell r="D2023" t="str">
            <v xml:space="preserve"> Rowenta Silence Force </v>
          </cell>
          <cell r="E2023">
            <v>199.99</v>
          </cell>
          <cell r="F2023" t="str">
            <v>Rowenta</v>
          </cell>
          <cell r="G2023">
            <v>179</v>
          </cell>
        </row>
        <row r="2024">
          <cell r="A2024">
            <v>2023</v>
          </cell>
          <cell r="B2024">
            <v>7654</v>
          </cell>
          <cell r="C2024">
            <v>9</v>
          </cell>
          <cell r="D2024" t="str">
            <v xml:space="preserve"> Dirt Devil Beat 2.1 </v>
          </cell>
          <cell r="E2024">
            <v>69.989999999999995</v>
          </cell>
          <cell r="F2024" t="str">
            <v>Dirt</v>
          </cell>
          <cell r="G2024">
            <v>183</v>
          </cell>
        </row>
        <row r="2025">
          <cell r="A2025">
            <v>2024</v>
          </cell>
          <cell r="B2025">
            <v>7577</v>
          </cell>
          <cell r="C2025">
            <v>9</v>
          </cell>
          <cell r="D2025" t="str">
            <v xml:space="preserve"> Severin BC 7045 </v>
          </cell>
          <cell r="E2025">
            <v>89</v>
          </cell>
          <cell r="F2025" t="str">
            <v>Severin</v>
          </cell>
          <cell r="G2025">
            <v>187</v>
          </cell>
        </row>
        <row r="2026">
          <cell r="A2026">
            <v>2025</v>
          </cell>
          <cell r="B2026">
            <v>10022</v>
          </cell>
          <cell r="C2026">
            <v>9</v>
          </cell>
          <cell r="D2026" t="str">
            <v xml:space="preserve"> Powerplus POWX325 </v>
          </cell>
          <cell r="E2026">
            <v>249</v>
          </cell>
          <cell r="F2026" t="str">
            <v>Powerplus</v>
          </cell>
          <cell r="G2026">
            <v>84</v>
          </cell>
        </row>
        <row r="2027">
          <cell r="A2027">
            <v>2026</v>
          </cell>
          <cell r="B2027">
            <v>7433</v>
          </cell>
          <cell r="C2027">
            <v>9</v>
          </cell>
          <cell r="D2027" t="str">
            <v xml:space="preserve"> Dirt Devil Rebel 25 HFC </v>
          </cell>
          <cell r="E2027">
            <v>106.99</v>
          </cell>
          <cell r="F2027" t="str">
            <v>Dirt</v>
          </cell>
          <cell r="G2027">
            <v>193</v>
          </cell>
        </row>
        <row r="2028">
          <cell r="A2028">
            <v>2027</v>
          </cell>
          <cell r="B2028">
            <v>7625</v>
          </cell>
          <cell r="C2028">
            <v>9</v>
          </cell>
          <cell r="D2028" t="str">
            <v xml:space="preserve"> Bosch Roxx'x HomeProfessional BGS6PRO4 </v>
          </cell>
          <cell r="E2028">
            <v>369</v>
          </cell>
          <cell r="F2028" t="str">
            <v>Bosch</v>
          </cell>
          <cell r="G2028">
            <v>185</v>
          </cell>
        </row>
        <row r="2029">
          <cell r="A2029">
            <v>2028</v>
          </cell>
          <cell r="B2029">
            <v>10222</v>
          </cell>
          <cell r="C2029">
            <v>9</v>
          </cell>
          <cell r="D2029" t="str">
            <v xml:space="preserve"> AEG CX8-60TM </v>
          </cell>
          <cell r="E2029">
            <v>246</v>
          </cell>
          <cell r="F2029" t="str">
            <v>AEG</v>
          </cell>
          <cell r="G2029">
            <v>75</v>
          </cell>
        </row>
        <row r="2030">
          <cell r="A2030">
            <v>2029</v>
          </cell>
          <cell r="B2030">
            <v>7639</v>
          </cell>
          <cell r="C2030">
            <v>9</v>
          </cell>
          <cell r="D2030" t="str">
            <v xml:space="preserve"> Vax Air Silence Power Head </v>
          </cell>
          <cell r="E2030">
            <v>251.1</v>
          </cell>
          <cell r="F2030" t="str">
            <v>Vax</v>
          </cell>
          <cell r="G2030">
            <v>184</v>
          </cell>
        </row>
        <row r="2031">
          <cell r="A2031">
            <v>2030</v>
          </cell>
          <cell r="B2031">
            <v>9804</v>
          </cell>
          <cell r="C2031">
            <v>9</v>
          </cell>
          <cell r="D2031" t="str">
            <v xml:space="preserve"> Severin BC 7058 </v>
          </cell>
          <cell r="E2031">
            <v>148.94999999999999</v>
          </cell>
          <cell r="F2031" t="str">
            <v>Severin</v>
          </cell>
          <cell r="G2031">
            <v>94</v>
          </cell>
        </row>
        <row r="2032">
          <cell r="A2032">
            <v>2031</v>
          </cell>
          <cell r="B2032">
            <v>7201</v>
          </cell>
          <cell r="C2032">
            <v>9</v>
          </cell>
          <cell r="D2032" t="str">
            <v xml:space="preserve"> Numatic HRP-202 Henry Plus ECO </v>
          </cell>
          <cell r="E2032">
            <v>179</v>
          </cell>
          <cell r="F2032" t="str">
            <v>Numatic</v>
          </cell>
          <cell r="G2032">
            <v>202</v>
          </cell>
        </row>
        <row r="2033">
          <cell r="A2033">
            <v>2032</v>
          </cell>
          <cell r="B2033">
            <v>11792</v>
          </cell>
          <cell r="C2033">
            <v>9</v>
          </cell>
          <cell r="D2033" t="str">
            <v xml:space="preserve"> Bestron ABL900BRE Ecosenzo </v>
          </cell>
          <cell r="E2033">
            <v>68.44</v>
          </cell>
          <cell r="F2033" t="str">
            <v>Bestron</v>
          </cell>
          <cell r="G2033">
            <v>9</v>
          </cell>
        </row>
        <row r="2034">
          <cell r="A2034">
            <v>2033</v>
          </cell>
          <cell r="B2034">
            <v>6988</v>
          </cell>
          <cell r="C2034">
            <v>9</v>
          </cell>
          <cell r="D2034" t="str">
            <v xml:space="preserve"> Bestron ABL900SBE Ecosenzo </v>
          </cell>
          <cell r="E2034">
            <v>69.95</v>
          </cell>
          <cell r="F2034" t="str">
            <v>Bestron</v>
          </cell>
          <cell r="G2034">
            <v>210</v>
          </cell>
        </row>
        <row r="2035">
          <cell r="A2035">
            <v>2034</v>
          </cell>
          <cell r="B2035">
            <v>6217</v>
          </cell>
          <cell r="C2035">
            <v>9</v>
          </cell>
          <cell r="D2035" t="str">
            <v xml:space="preserve"> Rowenta Compact Power Cyclonic Animal Care 3A RO3786 </v>
          </cell>
          <cell r="E2035">
            <v>119</v>
          </cell>
          <cell r="F2035" t="str">
            <v>Rowenta</v>
          </cell>
          <cell r="G2035">
            <v>241</v>
          </cell>
        </row>
        <row r="2036">
          <cell r="A2036">
            <v>2035</v>
          </cell>
          <cell r="B2036">
            <v>8246</v>
          </cell>
          <cell r="C2036">
            <v>9</v>
          </cell>
          <cell r="D2036" t="str">
            <v xml:space="preserve"> Philips FC9720 PowerPro Expert </v>
          </cell>
          <cell r="E2036">
            <v>129</v>
          </cell>
          <cell r="F2036" t="str">
            <v>Philips</v>
          </cell>
          <cell r="G2036">
            <v>157</v>
          </cell>
        </row>
        <row r="2037">
          <cell r="A2037">
            <v>2036</v>
          </cell>
          <cell r="B2037">
            <v>6899</v>
          </cell>
          <cell r="C2037">
            <v>9</v>
          </cell>
          <cell r="D2037" t="str">
            <v xml:space="preserve"> Numatic HRP-201 Henry Plus ECO </v>
          </cell>
          <cell r="E2037">
            <v>179</v>
          </cell>
          <cell r="F2037" t="str">
            <v>Numatic</v>
          </cell>
          <cell r="G2037">
            <v>214</v>
          </cell>
        </row>
        <row r="2038">
          <cell r="A2038">
            <v>2037</v>
          </cell>
          <cell r="B2038">
            <v>8406</v>
          </cell>
          <cell r="C2038">
            <v>9</v>
          </cell>
          <cell r="D2038" t="str">
            <v xml:space="preserve"> Nilfisk Select Comfort Parquet Berry </v>
          </cell>
          <cell r="E2038">
            <v>190.9</v>
          </cell>
          <cell r="F2038" t="str">
            <v>Nilfisk</v>
          </cell>
          <cell r="G2038">
            <v>151</v>
          </cell>
        </row>
        <row r="2039">
          <cell r="A2039">
            <v>2038</v>
          </cell>
          <cell r="B2039">
            <v>6957</v>
          </cell>
          <cell r="C2039">
            <v>9</v>
          </cell>
          <cell r="D2039" t="str">
            <v xml:space="preserve"> AEG VX7-1-WR-P </v>
          </cell>
          <cell r="E2039">
            <v>159</v>
          </cell>
          <cell r="F2039" t="str">
            <v>AEG</v>
          </cell>
          <cell r="G2039">
            <v>211</v>
          </cell>
        </row>
        <row r="2040">
          <cell r="A2040">
            <v>2039</v>
          </cell>
          <cell r="B2040">
            <v>9365</v>
          </cell>
          <cell r="C2040">
            <v>9</v>
          </cell>
          <cell r="D2040" t="str">
            <v xml:space="preserve"> Philips PowerPro FC6168/01 </v>
          </cell>
          <cell r="E2040">
            <v>179.13</v>
          </cell>
          <cell r="F2040" t="str">
            <v>Philips</v>
          </cell>
          <cell r="G2040">
            <v>112</v>
          </cell>
        </row>
        <row r="2041">
          <cell r="A2041">
            <v>2040</v>
          </cell>
          <cell r="B2041">
            <v>6844</v>
          </cell>
          <cell r="C2041">
            <v>9</v>
          </cell>
          <cell r="D2041" t="str">
            <v xml:space="preserve"> Numatic HVR-182 Henry Eco </v>
          </cell>
          <cell r="E2041">
            <v>159</v>
          </cell>
          <cell r="F2041" t="str">
            <v>Numatic</v>
          </cell>
          <cell r="G2041">
            <v>216</v>
          </cell>
        </row>
        <row r="2042">
          <cell r="A2042">
            <v>2041</v>
          </cell>
          <cell r="B2042">
            <v>6665</v>
          </cell>
          <cell r="C2042">
            <v>9</v>
          </cell>
          <cell r="D2042" t="str">
            <v xml:space="preserve"> Tristar SZ-1930 </v>
          </cell>
          <cell r="E2042">
            <v>58.1</v>
          </cell>
          <cell r="F2042" t="str">
            <v>Tristar</v>
          </cell>
          <cell r="G2042">
            <v>223</v>
          </cell>
        </row>
        <row r="2043">
          <cell r="A2043">
            <v>2042</v>
          </cell>
          <cell r="B2043">
            <v>10376</v>
          </cell>
          <cell r="C2043">
            <v>9</v>
          </cell>
          <cell r="D2043" t="str">
            <v xml:space="preserve"> Rowenta X-Trem Power Cyclonic Home &amp; Car 4A RO6963 </v>
          </cell>
          <cell r="E2043">
            <v>183.9</v>
          </cell>
          <cell r="F2043" t="str">
            <v>Rowenta</v>
          </cell>
          <cell r="G2043">
            <v>69</v>
          </cell>
        </row>
        <row r="2044">
          <cell r="A2044">
            <v>2043</v>
          </cell>
          <cell r="B2044">
            <v>10350</v>
          </cell>
          <cell r="C2044">
            <v>9</v>
          </cell>
          <cell r="D2044" t="str">
            <v xml:space="preserve"> Numatic HHR-202 Harry Pets </v>
          </cell>
          <cell r="E2044">
            <v>211</v>
          </cell>
          <cell r="F2044" t="str">
            <v>Numatic</v>
          </cell>
          <cell r="G2044">
            <v>70</v>
          </cell>
        </row>
        <row r="2045">
          <cell r="A2045">
            <v>2044</v>
          </cell>
          <cell r="B2045">
            <v>9926</v>
          </cell>
          <cell r="C2045">
            <v>9</v>
          </cell>
          <cell r="D2045" t="str">
            <v xml:space="preserve"> LG VS8400SCW </v>
          </cell>
          <cell r="E2045">
            <v>319</v>
          </cell>
          <cell r="F2045" t="str">
            <v>LG</v>
          </cell>
          <cell r="G2045">
            <v>89</v>
          </cell>
        </row>
        <row r="2046">
          <cell r="A2046">
            <v>2045</v>
          </cell>
          <cell r="B2046">
            <v>6088</v>
          </cell>
          <cell r="C2046">
            <v>9</v>
          </cell>
          <cell r="D2046" t="str">
            <v xml:space="preserve"> Dirt Devil M7003-3 </v>
          </cell>
          <cell r="E2046">
            <v>59.99</v>
          </cell>
          <cell r="F2046" t="str">
            <v>Dirt</v>
          </cell>
          <cell r="G2046">
            <v>247</v>
          </cell>
        </row>
        <row r="2047">
          <cell r="A2047">
            <v>2046</v>
          </cell>
          <cell r="B2047">
            <v>11857</v>
          </cell>
          <cell r="C2047">
            <v>9</v>
          </cell>
          <cell r="D2047" t="str">
            <v xml:space="preserve"> Bosch Zoo'o ProAnimal BGS5335 </v>
          </cell>
          <cell r="E2047">
            <v>329</v>
          </cell>
          <cell r="F2047" t="str">
            <v>Bosch</v>
          </cell>
          <cell r="G2047">
            <v>6</v>
          </cell>
        </row>
        <row r="2048">
          <cell r="A2048">
            <v>2047</v>
          </cell>
          <cell r="B2048">
            <v>6490</v>
          </cell>
          <cell r="C2048">
            <v>9</v>
          </cell>
          <cell r="D2048" t="str">
            <v xml:space="preserve"> Bosch Relaxx'x BGS5330A </v>
          </cell>
          <cell r="E2048">
            <v>269</v>
          </cell>
          <cell r="F2048" t="str">
            <v>Bosch</v>
          </cell>
          <cell r="G2048">
            <v>230</v>
          </cell>
        </row>
        <row r="2049">
          <cell r="A2049">
            <v>2048</v>
          </cell>
          <cell r="B2049">
            <v>6900</v>
          </cell>
          <cell r="C2049">
            <v>9</v>
          </cell>
          <cell r="D2049" t="str">
            <v xml:space="preserve"> AEG LX7-1-ÖKO </v>
          </cell>
          <cell r="E2049">
            <v>144</v>
          </cell>
          <cell r="F2049" t="str">
            <v>AEG</v>
          </cell>
          <cell r="G2049">
            <v>214</v>
          </cell>
        </row>
        <row r="2050">
          <cell r="A2050">
            <v>2049</v>
          </cell>
          <cell r="B2050">
            <v>8815</v>
          </cell>
          <cell r="C2050">
            <v>9</v>
          </cell>
          <cell r="D2050" t="str">
            <v xml:space="preserve"> Samsung VC07F70HNQR </v>
          </cell>
          <cell r="E2050">
            <v>199</v>
          </cell>
          <cell r="F2050" t="str">
            <v>Samsung</v>
          </cell>
          <cell r="G2050">
            <v>135</v>
          </cell>
        </row>
        <row r="2051">
          <cell r="A2051">
            <v>2050</v>
          </cell>
          <cell r="B2051">
            <v>10267</v>
          </cell>
          <cell r="C2051">
            <v>9</v>
          </cell>
          <cell r="D2051" t="str">
            <v xml:space="preserve"> Philips PowerPro Aqua FC6409/01 </v>
          </cell>
          <cell r="E2051">
            <v>349.99</v>
          </cell>
          <cell r="F2051" t="str">
            <v>Philips</v>
          </cell>
          <cell r="G2051">
            <v>73</v>
          </cell>
        </row>
        <row r="2052">
          <cell r="A2052">
            <v>2051</v>
          </cell>
          <cell r="B2052">
            <v>9504</v>
          </cell>
          <cell r="C2052">
            <v>9</v>
          </cell>
          <cell r="D2052" t="str">
            <v xml:space="preserve"> Miele Classic C1 Junior EcoLine Mangorood SBAG1 </v>
          </cell>
          <cell r="E2052">
            <v>133.99</v>
          </cell>
          <cell r="F2052" t="str">
            <v>Miele</v>
          </cell>
          <cell r="G2052">
            <v>106</v>
          </cell>
        </row>
        <row r="2053">
          <cell r="A2053">
            <v>2052</v>
          </cell>
          <cell r="B2053">
            <v>10250</v>
          </cell>
          <cell r="C2053">
            <v>9</v>
          </cell>
          <cell r="D2053" t="str">
            <v xml:space="preserve"> LG VC74070NCAQ </v>
          </cell>
          <cell r="E2053">
            <v>199</v>
          </cell>
          <cell r="F2053" t="str">
            <v>LG</v>
          </cell>
          <cell r="G2053">
            <v>74</v>
          </cell>
        </row>
        <row r="2054">
          <cell r="A2054">
            <v>2053</v>
          </cell>
          <cell r="B2054">
            <v>10164</v>
          </cell>
          <cell r="C2054">
            <v>9</v>
          </cell>
          <cell r="D2054" t="str">
            <v xml:space="preserve"> Bosch PAS 11-21 </v>
          </cell>
          <cell r="E2054">
            <v>134.94999999999999</v>
          </cell>
          <cell r="F2054" t="str">
            <v>Bosch</v>
          </cell>
          <cell r="G2054">
            <v>78</v>
          </cell>
        </row>
        <row r="2055">
          <cell r="A2055">
            <v>2054</v>
          </cell>
          <cell r="B2055">
            <v>9041</v>
          </cell>
          <cell r="C2055">
            <v>9</v>
          </cell>
          <cell r="D2055" t="str">
            <v xml:space="preserve"> Bosch BBH21621 </v>
          </cell>
          <cell r="E2055">
            <v>166</v>
          </cell>
          <cell r="F2055" t="str">
            <v>Bosch</v>
          </cell>
          <cell r="G2055">
            <v>126</v>
          </cell>
        </row>
        <row r="2056">
          <cell r="A2056">
            <v>2055</v>
          </cell>
          <cell r="B2056">
            <v>8894</v>
          </cell>
          <cell r="C2056">
            <v>9</v>
          </cell>
          <cell r="D2056" t="str">
            <v xml:space="preserve"> Severin MY 7118 </v>
          </cell>
          <cell r="E2056">
            <v>179</v>
          </cell>
          <cell r="F2056" t="str">
            <v>Severin</v>
          </cell>
          <cell r="G2056">
            <v>132</v>
          </cell>
        </row>
        <row r="2057">
          <cell r="A2057">
            <v>2056</v>
          </cell>
          <cell r="B2057">
            <v>7202</v>
          </cell>
          <cell r="C2057">
            <v>9</v>
          </cell>
          <cell r="D2057" t="str">
            <v xml:space="preserve"> Nilfisk Handy 2-in-1 Black </v>
          </cell>
          <cell r="E2057">
            <v>143.99</v>
          </cell>
          <cell r="F2057" t="str">
            <v>Nilfisk</v>
          </cell>
          <cell r="G2057">
            <v>202</v>
          </cell>
        </row>
        <row r="2058">
          <cell r="A2058">
            <v>2057</v>
          </cell>
          <cell r="B2058">
            <v>7701</v>
          </cell>
          <cell r="C2058">
            <v>9</v>
          </cell>
          <cell r="D2058" t="str">
            <v xml:space="preserve"> AEG Vampyr CE4120EL </v>
          </cell>
          <cell r="E2058">
            <v>124.9</v>
          </cell>
          <cell r="F2058" t="str">
            <v>AEG</v>
          </cell>
          <cell r="G2058">
            <v>181</v>
          </cell>
        </row>
        <row r="2059">
          <cell r="A2059">
            <v>2058</v>
          </cell>
          <cell r="B2059">
            <v>10407</v>
          </cell>
          <cell r="C2059">
            <v>9</v>
          </cell>
          <cell r="D2059" t="str">
            <v xml:space="preserve"> Nilfisk Bravo Energy </v>
          </cell>
          <cell r="E2059">
            <v>139.99</v>
          </cell>
          <cell r="F2059" t="str">
            <v>Nilfisk</v>
          </cell>
          <cell r="G2059">
            <v>68</v>
          </cell>
        </row>
        <row r="2060">
          <cell r="A2060">
            <v>2059</v>
          </cell>
          <cell r="B2060">
            <v>10095</v>
          </cell>
          <cell r="C2060">
            <v>9</v>
          </cell>
          <cell r="D2060" t="str">
            <v xml:space="preserve"> Miele Complete C3 Comfort Marineblauw </v>
          </cell>
          <cell r="E2060">
            <v>293</v>
          </cell>
          <cell r="F2060" t="str">
            <v>Miele</v>
          </cell>
          <cell r="G2060">
            <v>81</v>
          </cell>
        </row>
        <row r="2061">
          <cell r="A2061">
            <v>2060</v>
          </cell>
          <cell r="B2061">
            <v>7332</v>
          </cell>
          <cell r="C2061">
            <v>9</v>
          </cell>
          <cell r="D2061" t="str">
            <v xml:space="preserve"> Karcher SE 5.100 </v>
          </cell>
          <cell r="E2061">
            <v>245</v>
          </cell>
          <cell r="F2061" t="str">
            <v>Karcher</v>
          </cell>
          <cell r="G2061">
            <v>197</v>
          </cell>
        </row>
        <row r="2062">
          <cell r="A2062">
            <v>2061</v>
          </cell>
          <cell r="B2062">
            <v>7203</v>
          </cell>
          <cell r="C2062">
            <v>9</v>
          </cell>
          <cell r="D2062" t="str">
            <v xml:space="preserve"> Domo DO7271S </v>
          </cell>
          <cell r="E2062">
            <v>69.95</v>
          </cell>
          <cell r="F2062" t="str">
            <v>Domo</v>
          </cell>
          <cell r="G2062">
            <v>202</v>
          </cell>
        </row>
        <row r="2063">
          <cell r="A2063">
            <v>2062</v>
          </cell>
          <cell r="B2063">
            <v>11064</v>
          </cell>
          <cell r="C2063">
            <v>9</v>
          </cell>
          <cell r="D2063" t="str">
            <v xml:space="preserve"> Bestron ABG700SGE </v>
          </cell>
          <cell r="E2063">
            <v>58.95</v>
          </cell>
          <cell r="F2063" t="str">
            <v>Bestron</v>
          </cell>
          <cell r="G2063">
            <v>40</v>
          </cell>
        </row>
        <row r="2064">
          <cell r="A2064">
            <v>2063</v>
          </cell>
          <cell r="B2064">
            <v>9693</v>
          </cell>
          <cell r="C2064">
            <v>9</v>
          </cell>
          <cell r="D2064" t="str">
            <v xml:space="preserve"> Samsung VC07K41H0HG/EN </v>
          </cell>
          <cell r="E2064">
            <v>199</v>
          </cell>
          <cell r="F2064" t="str">
            <v>Samsung</v>
          </cell>
          <cell r="G2064">
            <v>98</v>
          </cell>
        </row>
        <row r="2065">
          <cell r="A2065">
            <v>2064</v>
          </cell>
          <cell r="B2065">
            <v>11197</v>
          </cell>
          <cell r="C2065">
            <v>9</v>
          </cell>
          <cell r="D2065" t="str">
            <v xml:space="preserve"> Philips FC8727 Performer Expert </v>
          </cell>
          <cell r="E2065">
            <v>215.08</v>
          </cell>
          <cell r="F2065" t="str">
            <v>Philips</v>
          </cell>
          <cell r="G2065">
            <v>34</v>
          </cell>
        </row>
        <row r="2066">
          <cell r="A2066">
            <v>2065</v>
          </cell>
          <cell r="B2066">
            <v>8020</v>
          </cell>
          <cell r="C2066">
            <v>9</v>
          </cell>
          <cell r="D2066" t="str">
            <v xml:space="preserve"> Karcher DS 5.800 </v>
          </cell>
          <cell r="E2066">
            <v>349.95</v>
          </cell>
          <cell r="F2066" t="str">
            <v>Karcher</v>
          </cell>
          <cell r="G2066">
            <v>167</v>
          </cell>
        </row>
        <row r="2067">
          <cell r="A2067">
            <v>2066</v>
          </cell>
          <cell r="B2067">
            <v>6633</v>
          </cell>
          <cell r="C2067">
            <v>9</v>
          </cell>
          <cell r="D2067" t="str">
            <v xml:space="preserve"> Dyson Big Ball Stubborn </v>
          </cell>
          <cell r="E2067">
            <v>349</v>
          </cell>
          <cell r="F2067" t="str">
            <v>Dyson</v>
          </cell>
          <cell r="G2067">
            <v>224</v>
          </cell>
        </row>
        <row r="2068">
          <cell r="A2068">
            <v>2067</v>
          </cell>
          <cell r="B2068">
            <v>11292</v>
          </cell>
          <cell r="C2068">
            <v>9</v>
          </cell>
          <cell r="D2068" t="str">
            <v xml:space="preserve"> Bosch BGL3A132 </v>
          </cell>
          <cell r="E2068">
            <v>94</v>
          </cell>
          <cell r="F2068" t="str">
            <v>Bosch</v>
          </cell>
          <cell r="G2068">
            <v>30</v>
          </cell>
        </row>
        <row r="2069">
          <cell r="A2069">
            <v>2068</v>
          </cell>
          <cell r="B2069">
            <v>9608</v>
          </cell>
          <cell r="C2069">
            <v>9</v>
          </cell>
          <cell r="D2069" t="str">
            <v xml:space="preserve"> Bosch BGL3A110 </v>
          </cell>
          <cell r="E2069">
            <v>107.97</v>
          </cell>
          <cell r="F2069" t="str">
            <v>Bosch</v>
          </cell>
          <cell r="G2069">
            <v>101</v>
          </cell>
        </row>
        <row r="2070">
          <cell r="A2070">
            <v>2069</v>
          </cell>
          <cell r="B2070">
            <v>6800</v>
          </cell>
          <cell r="C2070">
            <v>9</v>
          </cell>
          <cell r="D2070" t="str">
            <v xml:space="preserve"> AEG VX9-1-SB-E </v>
          </cell>
          <cell r="E2070">
            <v>245</v>
          </cell>
          <cell r="F2070" t="str">
            <v>AEG</v>
          </cell>
          <cell r="G2070">
            <v>218</v>
          </cell>
        </row>
        <row r="2071">
          <cell r="A2071">
            <v>2070</v>
          </cell>
          <cell r="B2071">
            <v>9635</v>
          </cell>
          <cell r="C2071">
            <v>9</v>
          </cell>
          <cell r="D2071" t="str">
            <v xml:space="preserve"> AEG CX7-35CB </v>
          </cell>
          <cell r="E2071">
            <v>189</v>
          </cell>
          <cell r="F2071" t="str">
            <v>AEG</v>
          </cell>
          <cell r="G2071">
            <v>100</v>
          </cell>
        </row>
        <row r="2072">
          <cell r="A2072">
            <v>2071</v>
          </cell>
          <cell r="B2072">
            <v>7897</v>
          </cell>
          <cell r="C2072">
            <v>9</v>
          </cell>
          <cell r="D2072" t="str">
            <v xml:space="preserve"> Philips FC6401 PowerPro Aqua </v>
          </cell>
          <cell r="E2072">
            <v>199</v>
          </cell>
          <cell r="F2072" t="str">
            <v>Philips</v>
          </cell>
          <cell r="G2072">
            <v>172</v>
          </cell>
        </row>
        <row r="2073">
          <cell r="A2073">
            <v>2072</v>
          </cell>
          <cell r="B2073">
            <v>11275</v>
          </cell>
          <cell r="C2073">
            <v>9</v>
          </cell>
          <cell r="D2073" t="str">
            <v xml:space="preserve"> Nilfisk Elite Energy Classic </v>
          </cell>
          <cell r="E2073">
            <v>225.95</v>
          </cell>
          <cell r="F2073" t="str">
            <v>Nilfisk</v>
          </cell>
          <cell r="G2073">
            <v>31</v>
          </cell>
        </row>
        <row r="2074">
          <cell r="A2074">
            <v>2073</v>
          </cell>
          <cell r="B2074">
            <v>11065</v>
          </cell>
          <cell r="C2074">
            <v>9</v>
          </cell>
          <cell r="D2074" t="str">
            <v xml:space="preserve"> Bosch Relaxx'x ProSilence Plus BGS5222R </v>
          </cell>
          <cell r="E2074">
            <v>249</v>
          </cell>
          <cell r="F2074" t="str">
            <v>Bosch</v>
          </cell>
          <cell r="G2074">
            <v>40</v>
          </cell>
        </row>
        <row r="2075">
          <cell r="A2075">
            <v>2074</v>
          </cell>
          <cell r="B2075">
            <v>8730</v>
          </cell>
          <cell r="C2075">
            <v>9</v>
          </cell>
          <cell r="D2075" t="str">
            <v xml:space="preserve"> AEG CX7-45ANI </v>
          </cell>
          <cell r="E2075">
            <v>249</v>
          </cell>
          <cell r="F2075" t="str">
            <v>AEG</v>
          </cell>
          <cell r="G2075">
            <v>138</v>
          </cell>
        </row>
        <row r="2076">
          <cell r="A2076">
            <v>2075</v>
          </cell>
          <cell r="B2076">
            <v>9987</v>
          </cell>
          <cell r="C2076">
            <v>9</v>
          </cell>
          <cell r="D2076" t="str">
            <v xml:space="preserve"> Severin CY 7070 </v>
          </cell>
          <cell r="E2076">
            <v>91.99</v>
          </cell>
          <cell r="F2076" t="str">
            <v>Severin</v>
          </cell>
          <cell r="G2076">
            <v>86</v>
          </cell>
        </row>
        <row r="2077">
          <cell r="A2077">
            <v>2076</v>
          </cell>
          <cell r="B2077">
            <v>6159</v>
          </cell>
          <cell r="C2077">
            <v>9</v>
          </cell>
          <cell r="D2077" t="str">
            <v xml:space="preserve"> Philips FC8942/09 Performer Ultimate </v>
          </cell>
          <cell r="E2077">
            <v>252</v>
          </cell>
          <cell r="F2077" t="str">
            <v>Philips</v>
          </cell>
          <cell r="G2077">
            <v>244</v>
          </cell>
        </row>
        <row r="2078">
          <cell r="A2078">
            <v>2077</v>
          </cell>
          <cell r="B2078">
            <v>9306</v>
          </cell>
          <cell r="C2078">
            <v>9</v>
          </cell>
          <cell r="D2078" t="str">
            <v xml:space="preserve"> Philips FC8377 Performer Compact </v>
          </cell>
          <cell r="E2078">
            <v>115</v>
          </cell>
          <cell r="F2078" t="str">
            <v>Philips</v>
          </cell>
          <cell r="G2078">
            <v>115</v>
          </cell>
        </row>
        <row r="2079">
          <cell r="A2079">
            <v>2078</v>
          </cell>
          <cell r="B2079">
            <v>11833</v>
          </cell>
          <cell r="C2079">
            <v>9</v>
          </cell>
          <cell r="D2079" t="str">
            <v xml:space="preserve"> Numatic HVR-181 Henry Eco </v>
          </cell>
          <cell r="E2079">
            <v>159</v>
          </cell>
          <cell r="F2079" t="str">
            <v>Numatic</v>
          </cell>
          <cell r="G2079">
            <v>7</v>
          </cell>
        </row>
        <row r="2080">
          <cell r="A2080">
            <v>2079</v>
          </cell>
          <cell r="B2080">
            <v>10297</v>
          </cell>
          <cell r="C2080">
            <v>9</v>
          </cell>
          <cell r="D2080" t="str">
            <v xml:space="preserve"> Nilfisk Select Superior Black </v>
          </cell>
          <cell r="E2080">
            <v>259</v>
          </cell>
          <cell r="F2080" t="str">
            <v>Nilfisk</v>
          </cell>
          <cell r="G2080">
            <v>72</v>
          </cell>
        </row>
        <row r="2081">
          <cell r="A2081">
            <v>2080</v>
          </cell>
          <cell r="B2081">
            <v>11732</v>
          </cell>
          <cell r="C2081">
            <v>9</v>
          </cell>
          <cell r="D2081" t="str">
            <v xml:space="preserve"> Miele Classic C1 EcoLine Sprintblauw SBAG1 </v>
          </cell>
          <cell r="E2081">
            <v>149.99</v>
          </cell>
          <cell r="F2081" t="str">
            <v>Miele</v>
          </cell>
          <cell r="G2081">
            <v>11</v>
          </cell>
        </row>
        <row r="2082">
          <cell r="A2082">
            <v>2081</v>
          </cell>
          <cell r="B2082">
            <v>11006</v>
          </cell>
          <cell r="C2082">
            <v>9</v>
          </cell>
          <cell r="D2082" t="str">
            <v xml:space="preserve"> Kärcher VC 5 Premium White </v>
          </cell>
          <cell r="E2082">
            <v>199</v>
          </cell>
          <cell r="F2082" t="str">
            <v>Kärcher</v>
          </cell>
          <cell r="G2082">
            <v>42</v>
          </cell>
        </row>
        <row r="2083">
          <cell r="A2083">
            <v>2082</v>
          </cell>
          <cell r="B2083">
            <v>10325</v>
          </cell>
          <cell r="C2083">
            <v>9</v>
          </cell>
          <cell r="D2083" t="str">
            <v xml:space="preserve"> Hoover Sprint Evo SE61 </v>
          </cell>
          <cell r="E2083">
            <v>87.99</v>
          </cell>
          <cell r="F2083" t="str">
            <v>Hoover</v>
          </cell>
          <cell r="G2083">
            <v>71</v>
          </cell>
        </row>
        <row r="2084">
          <cell r="A2084">
            <v>2083</v>
          </cell>
          <cell r="B2084">
            <v>11254</v>
          </cell>
          <cell r="C2084">
            <v>9</v>
          </cell>
          <cell r="D2084" t="str">
            <v xml:space="preserve"> Bosch BSG6C110 </v>
          </cell>
          <cell r="E2084">
            <v>73.790000000000006</v>
          </cell>
          <cell r="F2084" t="str">
            <v>Bosch</v>
          </cell>
          <cell r="G2084">
            <v>32</v>
          </cell>
        </row>
        <row r="2085">
          <cell r="A2085">
            <v>2084</v>
          </cell>
          <cell r="B2085">
            <v>6218</v>
          </cell>
          <cell r="C2085">
            <v>9</v>
          </cell>
          <cell r="D2085" t="str">
            <v xml:space="preserve"> AEG AEQ32 </v>
          </cell>
          <cell r="E2085">
            <v>89.95</v>
          </cell>
          <cell r="F2085" t="str">
            <v>AEG</v>
          </cell>
          <cell r="G2085">
            <v>241</v>
          </cell>
        </row>
        <row r="2086">
          <cell r="A2086">
            <v>2085</v>
          </cell>
          <cell r="B2086">
            <v>6901</v>
          </cell>
          <cell r="C2086">
            <v>9</v>
          </cell>
          <cell r="D2086" t="str">
            <v xml:space="preserve"> Vax Air Cordless Switch </v>
          </cell>
          <cell r="E2086">
            <v>183.3</v>
          </cell>
          <cell r="F2086" t="str">
            <v>Vax</v>
          </cell>
          <cell r="G2086">
            <v>214</v>
          </cell>
        </row>
        <row r="2087">
          <cell r="A2087">
            <v>2086</v>
          </cell>
          <cell r="B2087">
            <v>7044</v>
          </cell>
          <cell r="C2087">
            <v>9</v>
          </cell>
          <cell r="D2087" t="str">
            <v xml:space="preserve"> Siemens Z5.0 PowerSensor </v>
          </cell>
          <cell r="E2087">
            <v>299.99</v>
          </cell>
          <cell r="F2087" t="str">
            <v>Siemens</v>
          </cell>
          <cell r="G2087">
            <v>208</v>
          </cell>
        </row>
        <row r="2088">
          <cell r="A2088">
            <v>2087</v>
          </cell>
          <cell r="B2088">
            <v>8327</v>
          </cell>
          <cell r="C2088">
            <v>9</v>
          </cell>
          <cell r="D2088" t="str">
            <v xml:space="preserve"> Severin MY 7115 </v>
          </cell>
          <cell r="E2088">
            <v>129</v>
          </cell>
          <cell r="F2088" t="str">
            <v>Severin</v>
          </cell>
          <cell r="G2088">
            <v>154</v>
          </cell>
        </row>
        <row r="2089">
          <cell r="A2089">
            <v>2088</v>
          </cell>
          <cell r="B2089">
            <v>10497</v>
          </cell>
          <cell r="C2089">
            <v>9</v>
          </cell>
          <cell r="D2089" t="str">
            <v xml:space="preserve"> Rowenta Silence Force Compact 4A Parquet RO6355 </v>
          </cell>
          <cell r="E2089">
            <v>229</v>
          </cell>
          <cell r="F2089" t="str">
            <v>Rowenta</v>
          </cell>
          <cell r="G2089">
            <v>64</v>
          </cell>
        </row>
        <row r="2090">
          <cell r="A2090">
            <v>2089</v>
          </cell>
          <cell r="B2090">
            <v>11649</v>
          </cell>
          <cell r="C2090">
            <v>9</v>
          </cell>
          <cell r="D2090" t="str">
            <v xml:space="preserve"> Philips FC9324 PowerPro Compact </v>
          </cell>
          <cell r="E2090">
            <v>98.99</v>
          </cell>
          <cell r="F2090" t="str">
            <v>Philips</v>
          </cell>
          <cell r="G2090">
            <v>14</v>
          </cell>
        </row>
        <row r="2091">
          <cell r="A2091">
            <v>2090</v>
          </cell>
          <cell r="B2091">
            <v>7457</v>
          </cell>
          <cell r="C2091">
            <v>9</v>
          </cell>
          <cell r="D2091" t="str">
            <v xml:space="preserve"> Philips FC6404/01 PowerPro Aqua Systeem </v>
          </cell>
          <cell r="E2091">
            <v>279.99</v>
          </cell>
          <cell r="F2091" t="str">
            <v>Philips</v>
          </cell>
          <cell r="G2091">
            <v>192</v>
          </cell>
        </row>
        <row r="2092">
          <cell r="A2092">
            <v>2091</v>
          </cell>
          <cell r="B2092">
            <v>9062</v>
          </cell>
          <cell r="C2092">
            <v>9</v>
          </cell>
          <cell r="D2092" t="str">
            <v xml:space="preserve"> Numatic JVP-182 James Eco </v>
          </cell>
          <cell r="E2092">
            <v>129</v>
          </cell>
          <cell r="F2092" t="str">
            <v>Numatic</v>
          </cell>
          <cell r="G2092">
            <v>125</v>
          </cell>
        </row>
        <row r="2093">
          <cell r="A2093">
            <v>2092</v>
          </cell>
          <cell r="B2093">
            <v>6036</v>
          </cell>
          <cell r="C2093">
            <v>9</v>
          </cell>
          <cell r="D2093" t="str">
            <v xml:space="preserve"> Nilfisk Bravo Energy Special </v>
          </cell>
          <cell r="E2093">
            <v>139.99</v>
          </cell>
          <cell r="F2093" t="str">
            <v>Nilfisk</v>
          </cell>
          <cell r="G2093">
            <v>249</v>
          </cell>
        </row>
        <row r="2094">
          <cell r="A2094">
            <v>2093</v>
          </cell>
          <cell r="B2094">
            <v>11150</v>
          </cell>
          <cell r="C2094">
            <v>9</v>
          </cell>
          <cell r="D2094" t="str">
            <v xml:space="preserve"> Miele Complete C3 Electro Plus Marineblauw </v>
          </cell>
          <cell r="E2094">
            <v>399</v>
          </cell>
          <cell r="F2094" t="str">
            <v>Miele</v>
          </cell>
          <cell r="G2094">
            <v>36</v>
          </cell>
        </row>
        <row r="2095">
          <cell r="A2095">
            <v>2094</v>
          </cell>
          <cell r="B2095">
            <v>10498</v>
          </cell>
          <cell r="C2095">
            <v>9</v>
          </cell>
          <cell r="D2095" t="str">
            <v xml:space="preserve"> Miele Complete C3 Electro Mangorood </v>
          </cell>
          <cell r="E2095">
            <v>360</v>
          </cell>
          <cell r="F2095" t="str">
            <v>Miele</v>
          </cell>
          <cell r="G2095">
            <v>64</v>
          </cell>
        </row>
        <row r="2096">
          <cell r="A2096">
            <v>2095</v>
          </cell>
          <cell r="B2096">
            <v>7142</v>
          </cell>
          <cell r="C2096">
            <v>9</v>
          </cell>
          <cell r="D2096" t="str">
            <v xml:space="preserve"> Metabo ASA 32L </v>
          </cell>
          <cell r="E2096">
            <v>199</v>
          </cell>
          <cell r="F2096" t="str">
            <v>Metabo</v>
          </cell>
          <cell r="G2096">
            <v>204</v>
          </cell>
        </row>
        <row r="2097">
          <cell r="A2097">
            <v>2096</v>
          </cell>
          <cell r="B2097">
            <v>11457</v>
          </cell>
          <cell r="C2097">
            <v>9</v>
          </cell>
          <cell r="D2097" t="str">
            <v xml:space="preserve"> Kärcher VC 5 White </v>
          </cell>
          <cell r="E2097">
            <v>189</v>
          </cell>
          <cell r="F2097" t="str">
            <v>Kärcher</v>
          </cell>
          <cell r="G2097">
            <v>23</v>
          </cell>
        </row>
        <row r="2098">
          <cell r="A2098">
            <v>2097</v>
          </cell>
          <cell r="B2098">
            <v>9505</v>
          </cell>
          <cell r="C2098">
            <v>9</v>
          </cell>
          <cell r="D2098" t="str">
            <v xml:space="preserve"> Karcher DS 6.000 </v>
          </cell>
          <cell r="E2098">
            <v>279</v>
          </cell>
          <cell r="F2098" t="str">
            <v>Karcher</v>
          </cell>
          <cell r="G2098">
            <v>106</v>
          </cell>
        </row>
        <row r="2099">
          <cell r="A2099">
            <v>2098</v>
          </cell>
          <cell r="B2099">
            <v>6404</v>
          </cell>
          <cell r="C2099">
            <v>9</v>
          </cell>
          <cell r="D2099" t="str">
            <v xml:space="preserve"> Bosch Readyy'y BBH21830L </v>
          </cell>
          <cell r="E2099">
            <v>199.99</v>
          </cell>
          <cell r="F2099" t="str">
            <v>Bosch</v>
          </cell>
          <cell r="G2099">
            <v>233</v>
          </cell>
        </row>
        <row r="2100">
          <cell r="A2100">
            <v>2099</v>
          </cell>
          <cell r="B2100">
            <v>7963</v>
          </cell>
          <cell r="C2100">
            <v>9</v>
          </cell>
          <cell r="D2100" t="str">
            <v xml:space="preserve"> Bestron ABG500WBE </v>
          </cell>
          <cell r="E2100">
            <v>54.95</v>
          </cell>
          <cell r="F2100" t="str">
            <v>Bestron</v>
          </cell>
          <cell r="G2100">
            <v>169</v>
          </cell>
        </row>
        <row r="2101">
          <cell r="A2101">
            <v>2100</v>
          </cell>
          <cell r="B2101">
            <v>10757</v>
          </cell>
          <cell r="C2101">
            <v>9</v>
          </cell>
          <cell r="D2101" t="str">
            <v xml:space="preserve"> AEG Vampyr CEPW24TRE+ </v>
          </cell>
          <cell r="E2101">
            <v>127.45</v>
          </cell>
          <cell r="F2101" t="str">
            <v>AEG</v>
          </cell>
          <cell r="G2101">
            <v>53</v>
          </cell>
        </row>
        <row r="2102">
          <cell r="A2102">
            <v>2101</v>
          </cell>
          <cell r="B2102">
            <v>6160</v>
          </cell>
          <cell r="C2102">
            <v>9</v>
          </cell>
          <cell r="D2102" t="str">
            <v xml:space="preserve"> Philips FC9177/91 Performer Active </v>
          </cell>
          <cell r="E2102">
            <v>225.55</v>
          </cell>
          <cell r="F2102" t="str">
            <v>Philips</v>
          </cell>
          <cell r="G2102">
            <v>244</v>
          </cell>
        </row>
        <row r="2103">
          <cell r="A2103">
            <v>2102</v>
          </cell>
          <cell r="B2103">
            <v>7308</v>
          </cell>
          <cell r="C2103">
            <v>9</v>
          </cell>
          <cell r="D2103" t="str">
            <v xml:space="preserve"> Black &amp; Decker FEJ520JF-QW </v>
          </cell>
          <cell r="E2103">
            <v>154.94999999999999</v>
          </cell>
          <cell r="F2103" t="str">
            <v>Black</v>
          </cell>
          <cell r="G2103">
            <v>198</v>
          </cell>
        </row>
        <row r="2104">
          <cell r="A2104">
            <v>2103</v>
          </cell>
          <cell r="B2104">
            <v>11293</v>
          </cell>
          <cell r="C2104">
            <v>9</v>
          </cell>
          <cell r="D2104" t="str">
            <v xml:space="preserve"> Philips FC9722 PowerPro Expert </v>
          </cell>
          <cell r="E2104">
            <v>169</v>
          </cell>
          <cell r="F2104" t="str">
            <v>Philips</v>
          </cell>
          <cell r="G2104">
            <v>30</v>
          </cell>
        </row>
        <row r="2105">
          <cell r="A2105">
            <v>2104</v>
          </cell>
          <cell r="B2105">
            <v>11858</v>
          </cell>
          <cell r="C2105">
            <v>9</v>
          </cell>
          <cell r="D2105" t="str">
            <v xml:space="preserve"> Numatic HRP-205 Henry Plus ECO </v>
          </cell>
          <cell r="E2105">
            <v>179</v>
          </cell>
          <cell r="F2105" t="str">
            <v>Numatic</v>
          </cell>
          <cell r="G2105">
            <v>6</v>
          </cell>
        </row>
        <row r="2106">
          <cell r="A2106">
            <v>2105</v>
          </cell>
          <cell r="B2106">
            <v>7257</v>
          </cell>
          <cell r="C2106">
            <v>9</v>
          </cell>
          <cell r="D2106" t="str">
            <v xml:space="preserve"> Miele Dynamic U1 Allergy Obsidiaanzwart </v>
          </cell>
          <cell r="E2106">
            <v>364.9</v>
          </cell>
          <cell r="F2106" t="str">
            <v>Miele</v>
          </cell>
          <cell r="G2106">
            <v>200</v>
          </cell>
        </row>
        <row r="2107">
          <cell r="A2107">
            <v>2106</v>
          </cell>
          <cell r="B2107">
            <v>8270</v>
          </cell>
          <cell r="C2107">
            <v>9</v>
          </cell>
          <cell r="D2107" t="str">
            <v xml:space="preserve"> Miele Compact C2 Ecoline Mangorood SDAG1 </v>
          </cell>
          <cell r="E2107">
            <v>169.99</v>
          </cell>
          <cell r="F2107" t="str">
            <v>Miele</v>
          </cell>
          <cell r="G2107">
            <v>156</v>
          </cell>
        </row>
        <row r="2108">
          <cell r="A2108">
            <v>2107</v>
          </cell>
          <cell r="B2108">
            <v>11927</v>
          </cell>
          <cell r="C2108">
            <v>9</v>
          </cell>
          <cell r="D2108" t="str">
            <v xml:space="preserve"> Miele Blizzard CX 1 EcoLine Rood </v>
          </cell>
          <cell r="E2108">
            <v>298.45</v>
          </cell>
          <cell r="F2108" t="str">
            <v>Miele</v>
          </cell>
          <cell r="G2108">
            <v>3</v>
          </cell>
        </row>
        <row r="2109">
          <cell r="A2109">
            <v>2108</v>
          </cell>
          <cell r="B2109">
            <v>10946</v>
          </cell>
          <cell r="C2109">
            <v>9</v>
          </cell>
          <cell r="D2109" t="str">
            <v xml:space="preserve"> Dirt Devil Rebel 54 HE </v>
          </cell>
          <cell r="E2109">
            <v>109.99</v>
          </cell>
          <cell r="F2109" t="str">
            <v>Dirt</v>
          </cell>
          <cell r="G2109">
            <v>44</v>
          </cell>
        </row>
        <row r="2110">
          <cell r="A2110">
            <v>2109</v>
          </cell>
          <cell r="B2110">
            <v>6551</v>
          </cell>
          <cell r="C2110">
            <v>9</v>
          </cell>
          <cell r="D2110" t="str">
            <v xml:space="preserve"> Bosch Zoo'o BGS5ZOOO2 </v>
          </cell>
          <cell r="E2110">
            <v>329</v>
          </cell>
          <cell r="F2110" t="str">
            <v>Bosch</v>
          </cell>
          <cell r="G2110">
            <v>227</v>
          </cell>
        </row>
        <row r="2111">
          <cell r="A2111">
            <v>2110</v>
          </cell>
          <cell r="B2111">
            <v>7728</v>
          </cell>
          <cell r="C2111">
            <v>9</v>
          </cell>
          <cell r="D2111" t="str">
            <v xml:space="preserve"> Vax Air Silence Pet </v>
          </cell>
          <cell r="E2111">
            <v>213</v>
          </cell>
          <cell r="F2111" t="str">
            <v>Vax</v>
          </cell>
          <cell r="G2111">
            <v>180</v>
          </cell>
        </row>
        <row r="2112">
          <cell r="A2112">
            <v>2111</v>
          </cell>
          <cell r="B2112">
            <v>10677</v>
          </cell>
          <cell r="C2112">
            <v>9</v>
          </cell>
          <cell r="D2112" t="str">
            <v xml:space="preserve"> Severin BC 7046 </v>
          </cell>
          <cell r="E2112">
            <v>95.99</v>
          </cell>
          <cell r="F2112" t="str">
            <v>Severin</v>
          </cell>
          <cell r="G2112">
            <v>56</v>
          </cell>
        </row>
        <row r="2113">
          <cell r="A2113">
            <v>2112</v>
          </cell>
          <cell r="B2113">
            <v>10119</v>
          </cell>
          <cell r="C2113">
            <v>9</v>
          </cell>
          <cell r="D2113" t="str">
            <v xml:space="preserve"> Rowenta Power Space </v>
          </cell>
          <cell r="E2113">
            <v>99.95</v>
          </cell>
          <cell r="F2113" t="str">
            <v>Rowenta</v>
          </cell>
          <cell r="G2113">
            <v>80</v>
          </cell>
        </row>
        <row r="2114">
          <cell r="A2114">
            <v>2113</v>
          </cell>
          <cell r="B2114">
            <v>7309</v>
          </cell>
          <cell r="C2114">
            <v>9</v>
          </cell>
          <cell r="D2114" t="str">
            <v xml:space="preserve"> Rowenta Compacteo Ergo </v>
          </cell>
          <cell r="E2114">
            <v>88.99</v>
          </cell>
          <cell r="F2114" t="str">
            <v>Rowenta</v>
          </cell>
          <cell r="G2114">
            <v>198</v>
          </cell>
        </row>
        <row r="2115">
          <cell r="A2115">
            <v>2114</v>
          </cell>
          <cell r="B2115">
            <v>8684</v>
          </cell>
          <cell r="C2115">
            <v>9</v>
          </cell>
          <cell r="D2115" t="str">
            <v xml:space="preserve"> Powerplus POWX321 </v>
          </cell>
          <cell r="E2115">
            <v>51.99</v>
          </cell>
          <cell r="F2115" t="str">
            <v>Powerplus</v>
          </cell>
          <cell r="G2115">
            <v>140</v>
          </cell>
        </row>
        <row r="2116">
          <cell r="A2116">
            <v>2115</v>
          </cell>
          <cell r="B2116">
            <v>7401</v>
          </cell>
          <cell r="C2116">
            <v>9</v>
          </cell>
          <cell r="D2116" t="str">
            <v xml:space="preserve"> Philips Performer Active FC8574/09 </v>
          </cell>
          <cell r="E2116">
            <v>139.99</v>
          </cell>
          <cell r="F2116" t="str">
            <v>Philips</v>
          </cell>
          <cell r="G2116">
            <v>194</v>
          </cell>
        </row>
        <row r="2117">
          <cell r="A2117">
            <v>2116</v>
          </cell>
          <cell r="B2117">
            <v>10473</v>
          </cell>
          <cell r="C2117">
            <v>9</v>
          </cell>
          <cell r="D2117" t="str">
            <v xml:space="preserve"> Numatic EVR-370 EDWARD </v>
          </cell>
          <cell r="E2117">
            <v>269</v>
          </cell>
          <cell r="F2117" t="str">
            <v>Numatic</v>
          </cell>
          <cell r="G2117">
            <v>65</v>
          </cell>
        </row>
        <row r="2118">
          <cell r="A2118">
            <v>2117</v>
          </cell>
          <cell r="B2118">
            <v>9127</v>
          </cell>
          <cell r="C2118">
            <v>9</v>
          </cell>
          <cell r="D2118" t="str">
            <v xml:space="preserve"> Nilfisk Select Comfort White </v>
          </cell>
          <cell r="E2118">
            <v>209</v>
          </cell>
          <cell r="F2118" t="str">
            <v>Nilfisk</v>
          </cell>
          <cell r="G2118">
            <v>122</v>
          </cell>
        </row>
        <row r="2119">
          <cell r="A2119">
            <v>2118</v>
          </cell>
          <cell r="B2119">
            <v>6552</v>
          </cell>
          <cell r="C2119">
            <v>9</v>
          </cell>
          <cell r="D2119" t="str">
            <v xml:space="preserve"> Miele Complete C3 Brillant Bronze Pearl </v>
          </cell>
          <cell r="E2119">
            <v>462.99</v>
          </cell>
          <cell r="F2119" t="str">
            <v>Miele</v>
          </cell>
          <cell r="G2119">
            <v>227</v>
          </cell>
        </row>
        <row r="2120">
          <cell r="A2120">
            <v>2119</v>
          </cell>
          <cell r="B2120">
            <v>10143</v>
          </cell>
          <cell r="C2120">
            <v>9</v>
          </cell>
          <cell r="D2120" t="str">
            <v xml:space="preserve"> Dirt Devil Duplex M668 </v>
          </cell>
          <cell r="E2120">
            <v>79.95</v>
          </cell>
          <cell r="F2120" t="str">
            <v>Dirt</v>
          </cell>
          <cell r="G2120">
            <v>79</v>
          </cell>
        </row>
        <row r="2121">
          <cell r="A2121">
            <v>2120</v>
          </cell>
          <cell r="B2121">
            <v>6338</v>
          </cell>
          <cell r="C2121">
            <v>9</v>
          </cell>
          <cell r="D2121" t="str">
            <v xml:space="preserve"> DiBO P30 WD </v>
          </cell>
          <cell r="E2121">
            <v>279</v>
          </cell>
          <cell r="F2121" t="str">
            <v>DiBO</v>
          </cell>
          <cell r="G2121">
            <v>236</v>
          </cell>
        </row>
        <row r="2122">
          <cell r="A2122">
            <v>2121</v>
          </cell>
          <cell r="B2122">
            <v>10657</v>
          </cell>
          <cell r="C2122">
            <v>9</v>
          </cell>
          <cell r="D2122" t="str">
            <v xml:space="preserve"> AEG CX8-50EB </v>
          </cell>
          <cell r="E2122">
            <v>216</v>
          </cell>
          <cell r="F2122" t="str">
            <v>AEG</v>
          </cell>
          <cell r="G2122">
            <v>57</v>
          </cell>
        </row>
        <row r="2123">
          <cell r="A2123">
            <v>2122</v>
          </cell>
          <cell r="B2123">
            <v>10551</v>
          </cell>
          <cell r="C2123">
            <v>9</v>
          </cell>
          <cell r="D2123" t="str">
            <v xml:space="preserve"> AEG ASP7150 </v>
          </cell>
          <cell r="E2123">
            <v>189</v>
          </cell>
          <cell r="F2123" t="str">
            <v>AEG</v>
          </cell>
          <cell r="G2123">
            <v>62</v>
          </cell>
        </row>
        <row r="2124">
          <cell r="A2124">
            <v>2123</v>
          </cell>
          <cell r="B2124">
            <v>6666</v>
          </cell>
          <cell r="C2124">
            <v>9</v>
          </cell>
          <cell r="D2124" t="str">
            <v xml:space="preserve"> Samsung VC07F70HNRN </v>
          </cell>
          <cell r="E2124">
            <v>309</v>
          </cell>
          <cell r="F2124" t="str">
            <v>Samsung</v>
          </cell>
          <cell r="G2124">
            <v>223</v>
          </cell>
        </row>
        <row r="2125">
          <cell r="A2125">
            <v>2124</v>
          </cell>
          <cell r="B2125">
            <v>8217</v>
          </cell>
          <cell r="C2125">
            <v>9</v>
          </cell>
          <cell r="D2125" t="str">
            <v xml:space="preserve"> Nilfisk Action P Plus Special </v>
          </cell>
          <cell r="E2125">
            <v>144.99</v>
          </cell>
          <cell r="F2125" t="str">
            <v>Nilfisk</v>
          </cell>
          <cell r="G2125">
            <v>158</v>
          </cell>
        </row>
        <row r="2126">
          <cell r="A2126">
            <v>2125</v>
          </cell>
          <cell r="B2126">
            <v>8940</v>
          </cell>
          <cell r="C2126">
            <v>9</v>
          </cell>
          <cell r="D2126" t="str">
            <v xml:space="preserve"> Bosch BBH51830 </v>
          </cell>
          <cell r="E2126">
            <v>249</v>
          </cell>
          <cell r="F2126" t="str">
            <v>Bosch</v>
          </cell>
          <cell r="G2126">
            <v>130</v>
          </cell>
        </row>
        <row r="2127">
          <cell r="A2127">
            <v>2126</v>
          </cell>
          <cell r="B2127">
            <v>6364</v>
          </cell>
          <cell r="C2127">
            <v>9</v>
          </cell>
          <cell r="D2127" t="str">
            <v xml:space="preserve"> AEG LX9-1-WM-A </v>
          </cell>
          <cell r="E2127">
            <v>282.69</v>
          </cell>
          <cell r="F2127" t="str">
            <v>AEG</v>
          </cell>
          <cell r="G2127">
            <v>235</v>
          </cell>
        </row>
        <row r="2128">
          <cell r="A2128">
            <v>2127</v>
          </cell>
          <cell r="B2128">
            <v>9748</v>
          </cell>
          <cell r="C2128">
            <v>9</v>
          </cell>
          <cell r="D2128" t="str">
            <v xml:space="preserve"> AEG CX7-21SW </v>
          </cell>
          <cell r="E2128">
            <v>116</v>
          </cell>
          <cell r="F2128" t="str">
            <v>AEG</v>
          </cell>
          <cell r="G2128">
            <v>96</v>
          </cell>
        </row>
        <row r="2129">
          <cell r="A2129">
            <v>2128</v>
          </cell>
          <cell r="B2129">
            <v>6553</v>
          </cell>
          <cell r="C2129">
            <v>9</v>
          </cell>
          <cell r="D2129" t="str">
            <v xml:space="preserve"> Tristar SZ-1917 </v>
          </cell>
          <cell r="E2129">
            <v>59.99</v>
          </cell>
          <cell r="F2129" t="str">
            <v>Tristar</v>
          </cell>
          <cell r="G2129">
            <v>227</v>
          </cell>
        </row>
        <row r="2130">
          <cell r="A2130">
            <v>2129</v>
          </cell>
          <cell r="B2130">
            <v>9307</v>
          </cell>
          <cell r="C2130">
            <v>9</v>
          </cell>
          <cell r="D2130" t="str">
            <v xml:space="preserve"> Kärcher VC 5 </v>
          </cell>
          <cell r="E2130">
            <v>189</v>
          </cell>
          <cell r="F2130" t="str">
            <v>Kärcher</v>
          </cell>
          <cell r="G2130">
            <v>115</v>
          </cell>
        </row>
        <row r="2131">
          <cell r="A2131">
            <v>2130</v>
          </cell>
          <cell r="B2131">
            <v>10072</v>
          </cell>
          <cell r="C2131">
            <v>9</v>
          </cell>
          <cell r="D2131" t="str">
            <v xml:space="preserve"> Kärcher VC 3 </v>
          </cell>
          <cell r="E2131">
            <v>139</v>
          </cell>
          <cell r="F2131" t="str">
            <v>Kärcher</v>
          </cell>
          <cell r="G2131">
            <v>82</v>
          </cell>
        </row>
        <row r="2132">
          <cell r="A2132">
            <v>2131</v>
          </cell>
          <cell r="B2132">
            <v>8371</v>
          </cell>
          <cell r="C2132">
            <v>9</v>
          </cell>
          <cell r="D2132" t="str">
            <v xml:space="preserve"> Dirt Devil M695 </v>
          </cell>
          <cell r="E2132">
            <v>89.95</v>
          </cell>
          <cell r="F2132" t="str">
            <v>Dirt</v>
          </cell>
          <cell r="G2132">
            <v>152</v>
          </cell>
        </row>
        <row r="2133">
          <cell r="A2133">
            <v>2132</v>
          </cell>
          <cell r="B2133">
            <v>11007</v>
          </cell>
          <cell r="C2133">
            <v>9</v>
          </cell>
          <cell r="D2133" t="str">
            <v xml:space="preserve"> Bosch BBH625W60 </v>
          </cell>
          <cell r="E2133">
            <v>289</v>
          </cell>
          <cell r="F2133" t="str">
            <v>Bosch</v>
          </cell>
          <cell r="G2133">
            <v>42</v>
          </cell>
        </row>
        <row r="2134">
          <cell r="A2134">
            <v>2133</v>
          </cell>
          <cell r="B2134">
            <v>8571</v>
          </cell>
          <cell r="C2134">
            <v>9</v>
          </cell>
          <cell r="D2134" t="str">
            <v xml:space="preserve"> AEG CX7-30BM </v>
          </cell>
          <cell r="E2134">
            <v>166</v>
          </cell>
          <cell r="F2134" t="str">
            <v>AEG</v>
          </cell>
          <cell r="G2134">
            <v>144</v>
          </cell>
        </row>
        <row r="2135">
          <cell r="A2135">
            <v>2134</v>
          </cell>
          <cell r="B2135">
            <v>8731</v>
          </cell>
          <cell r="C2135">
            <v>9</v>
          </cell>
          <cell r="D2135" t="str">
            <v xml:space="preserve"> Vax Air Revolve Power Head </v>
          </cell>
          <cell r="E2135">
            <v>308.95</v>
          </cell>
          <cell r="F2135" t="str">
            <v>Vax</v>
          </cell>
          <cell r="G2135">
            <v>138</v>
          </cell>
        </row>
        <row r="2136">
          <cell r="A2136">
            <v>2135</v>
          </cell>
          <cell r="B2136">
            <v>9262</v>
          </cell>
          <cell r="C2136">
            <v>9</v>
          </cell>
          <cell r="D2136" t="str">
            <v xml:space="preserve"> Vax Air Cordless Lift </v>
          </cell>
          <cell r="E2136">
            <v>292</v>
          </cell>
          <cell r="F2136" t="str">
            <v>Vax</v>
          </cell>
          <cell r="G2136">
            <v>117</v>
          </cell>
        </row>
        <row r="2137">
          <cell r="A2137">
            <v>2136</v>
          </cell>
          <cell r="B2137">
            <v>8764</v>
          </cell>
          <cell r="C2137">
            <v>9</v>
          </cell>
          <cell r="D2137" t="str">
            <v xml:space="preserve"> Thomson THVC07358 </v>
          </cell>
          <cell r="E2137">
            <v>86</v>
          </cell>
          <cell r="F2137" t="str">
            <v>Thomson</v>
          </cell>
          <cell r="G2137">
            <v>137</v>
          </cell>
        </row>
        <row r="2138">
          <cell r="A2138">
            <v>2137</v>
          </cell>
          <cell r="B2138">
            <v>9969</v>
          </cell>
          <cell r="C2138">
            <v>9</v>
          </cell>
          <cell r="D2138" t="str">
            <v xml:space="preserve"> Siemens VSZ3A330 </v>
          </cell>
          <cell r="E2138">
            <v>149</v>
          </cell>
          <cell r="F2138" t="str">
            <v>Siemens</v>
          </cell>
          <cell r="G2138">
            <v>87</v>
          </cell>
        </row>
        <row r="2139">
          <cell r="A2139">
            <v>2138</v>
          </cell>
          <cell r="B2139">
            <v>11834</v>
          </cell>
          <cell r="C2139">
            <v>9</v>
          </cell>
          <cell r="D2139" t="str">
            <v xml:space="preserve"> Siemens Q 8.0 silencePower </v>
          </cell>
          <cell r="E2139">
            <v>279</v>
          </cell>
          <cell r="F2139" t="str">
            <v>Siemens</v>
          </cell>
          <cell r="G2139">
            <v>7</v>
          </cell>
        </row>
        <row r="2140">
          <cell r="A2140">
            <v>2139</v>
          </cell>
          <cell r="B2140">
            <v>6434</v>
          </cell>
          <cell r="C2140">
            <v>9</v>
          </cell>
          <cell r="D2140" t="str">
            <v xml:space="preserve"> Siemens extremePowerPlus Q 8.0 </v>
          </cell>
          <cell r="E2140">
            <v>389.99</v>
          </cell>
          <cell r="F2140" t="str">
            <v>Siemens</v>
          </cell>
          <cell r="G2140">
            <v>232</v>
          </cell>
        </row>
        <row r="2141">
          <cell r="A2141">
            <v>2140</v>
          </cell>
          <cell r="B2141">
            <v>11676</v>
          </cell>
          <cell r="C2141">
            <v>9</v>
          </cell>
          <cell r="D2141" t="str">
            <v xml:space="preserve"> Severin SC 7172 </v>
          </cell>
          <cell r="E2141">
            <v>149</v>
          </cell>
          <cell r="F2141" t="str">
            <v>Severin</v>
          </cell>
          <cell r="G2141">
            <v>13</v>
          </cell>
        </row>
        <row r="2142">
          <cell r="A2142">
            <v>2141</v>
          </cell>
          <cell r="B2142">
            <v>8869</v>
          </cell>
          <cell r="C2142">
            <v>9</v>
          </cell>
          <cell r="D2142" t="str">
            <v xml:space="preserve"> Severin MY 7105 </v>
          </cell>
          <cell r="E2142">
            <v>89.95</v>
          </cell>
          <cell r="F2142" t="str">
            <v>Severin</v>
          </cell>
          <cell r="G2142">
            <v>133</v>
          </cell>
        </row>
        <row r="2143">
          <cell r="A2143">
            <v>2142</v>
          </cell>
          <cell r="B2143">
            <v>10268</v>
          </cell>
          <cell r="C2143">
            <v>9</v>
          </cell>
          <cell r="D2143" t="str">
            <v xml:space="preserve"> Rowenta X-Trem Power Cyclonic Parquet 3A RO6941 </v>
          </cell>
          <cell r="E2143">
            <v>155.15</v>
          </cell>
          <cell r="F2143" t="str">
            <v>Rowenta</v>
          </cell>
          <cell r="G2143">
            <v>73</v>
          </cell>
        </row>
        <row r="2144">
          <cell r="A2144">
            <v>2143</v>
          </cell>
          <cell r="B2144">
            <v>7603</v>
          </cell>
          <cell r="C2144">
            <v>9</v>
          </cell>
          <cell r="D2144" t="str">
            <v xml:space="preserve"> Rowenta X-Trem Power 3A RO6821 </v>
          </cell>
          <cell r="E2144">
            <v>149.94999999999999</v>
          </cell>
          <cell r="F2144" t="str">
            <v>Rowenta</v>
          </cell>
          <cell r="G2144">
            <v>186</v>
          </cell>
        </row>
        <row r="2145">
          <cell r="A2145">
            <v>2144</v>
          </cell>
          <cell r="B2145">
            <v>10251</v>
          </cell>
          <cell r="C2145">
            <v>9</v>
          </cell>
          <cell r="D2145" t="str">
            <v xml:space="preserve"> Rowenta Ergo Force Cyclonic RO6723PA </v>
          </cell>
          <cell r="E2145">
            <v>199</v>
          </cell>
          <cell r="F2145" t="str">
            <v>Rowenta</v>
          </cell>
          <cell r="G2145">
            <v>74</v>
          </cell>
        </row>
        <row r="2146">
          <cell r="A2146">
            <v>2145</v>
          </cell>
          <cell r="B2146">
            <v>7702</v>
          </cell>
          <cell r="C2146">
            <v>9</v>
          </cell>
          <cell r="D2146" t="str">
            <v xml:space="preserve"> Rowenta Air Force Extreme Lithium 25,2 V </v>
          </cell>
          <cell r="E2146">
            <v>199.94</v>
          </cell>
          <cell r="F2146" t="str">
            <v>Rowenta</v>
          </cell>
          <cell r="G2146">
            <v>181</v>
          </cell>
        </row>
        <row r="2147">
          <cell r="A2147">
            <v>2146</v>
          </cell>
          <cell r="B2147">
            <v>8218</v>
          </cell>
          <cell r="C2147">
            <v>9</v>
          </cell>
          <cell r="D2147" t="str">
            <v xml:space="preserve"> Rowenta Air Force Extreme 24V </v>
          </cell>
          <cell r="E2147">
            <v>171.99</v>
          </cell>
          <cell r="F2147" t="str">
            <v>Rowenta</v>
          </cell>
          <cell r="G2147">
            <v>158</v>
          </cell>
        </row>
        <row r="2148">
          <cell r="A2148">
            <v>2147</v>
          </cell>
          <cell r="B2148">
            <v>9588</v>
          </cell>
          <cell r="C2148">
            <v>9</v>
          </cell>
          <cell r="D2148" t="str">
            <v xml:space="preserve"> Rowenta Air Force Extreme </v>
          </cell>
          <cell r="E2148">
            <v>159</v>
          </cell>
          <cell r="F2148" t="str">
            <v>Rowenta</v>
          </cell>
          <cell r="G2148">
            <v>102</v>
          </cell>
        </row>
        <row r="2149">
          <cell r="A2149">
            <v>2148</v>
          </cell>
          <cell r="B2149">
            <v>9392</v>
          </cell>
          <cell r="C2149">
            <v>9</v>
          </cell>
          <cell r="D2149" t="str">
            <v xml:space="preserve"> Philips PowerPro Active FC9529/09 </v>
          </cell>
          <cell r="E2149">
            <v>139</v>
          </cell>
          <cell r="F2149" t="str">
            <v>Philips</v>
          </cell>
          <cell r="G2149">
            <v>111</v>
          </cell>
        </row>
        <row r="2150">
          <cell r="A2150">
            <v>2149</v>
          </cell>
          <cell r="B2150">
            <v>8547</v>
          </cell>
          <cell r="C2150">
            <v>9</v>
          </cell>
          <cell r="D2150" t="str">
            <v xml:space="preserve"> Numatic PPT220-12 </v>
          </cell>
          <cell r="E2150">
            <v>275</v>
          </cell>
          <cell r="F2150" t="str">
            <v>Numatic</v>
          </cell>
          <cell r="G2150">
            <v>145</v>
          </cell>
        </row>
        <row r="2151">
          <cell r="A2151">
            <v>2150</v>
          </cell>
          <cell r="B2151">
            <v>10885</v>
          </cell>
          <cell r="C2151">
            <v>9</v>
          </cell>
          <cell r="D2151" t="str">
            <v xml:space="preserve"> Nilfisk GM 80 GRIJS </v>
          </cell>
          <cell r="E2151">
            <v>340</v>
          </cell>
          <cell r="F2151" t="str">
            <v>Nilfisk</v>
          </cell>
          <cell r="G2151">
            <v>47</v>
          </cell>
        </row>
        <row r="2152">
          <cell r="A2152">
            <v>2151</v>
          </cell>
          <cell r="B2152">
            <v>6061</v>
          </cell>
          <cell r="C2152">
            <v>9</v>
          </cell>
          <cell r="D2152" t="str">
            <v xml:space="preserve"> Nilfisk Elite Energy Eco </v>
          </cell>
          <cell r="E2152">
            <v>247.95</v>
          </cell>
          <cell r="F2152" t="str">
            <v>Nilfisk</v>
          </cell>
          <cell r="G2152">
            <v>248</v>
          </cell>
        </row>
        <row r="2153">
          <cell r="A2153">
            <v>2152</v>
          </cell>
          <cell r="B2153">
            <v>11317</v>
          </cell>
          <cell r="C2153">
            <v>9</v>
          </cell>
          <cell r="D2153" t="str">
            <v xml:space="preserve"> Nilfisk Coupe Neo Energy Xtra </v>
          </cell>
          <cell r="E2153">
            <v>125</v>
          </cell>
          <cell r="F2153" t="str">
            <v>Nilfisk</v>
          </cell>
          <cell r="G2153">
            <v>29</v>
          </cell>
        </row>
        <row r="2154">
          <cell r="A2154">
            <v>2153</v>
          </cell>
          <cell r="B2154">
            <v>11881</v>
          </cell>
          <cell r="C2154">
            <v>9</v>
          </cell>
          <cell r="D2154" t="str">
            <v xml:space="preserve"> Miele Compact C1 Ecoline Kanariegeel SCRG1 </v>
          </cell>
          <cell r="E2154">
            <v>189.99</v>
          </cell>
          <cell r="F2154" t="str">
            <v>Miele</v>
          </cell>
          <cell r="G2154">
            <v>5</v>
          </cell>
        </row>
        <row r="2155">
          <cell r="A2155">
            <v>2154</v>
          </cell>
          <cell r="B2155">
            <v>6175</v>
          </cell>
          <cell r="C2155">
            <v>9</v>
          </cell>
          <cell r="D2155" t="str">
            <v xml:space="preserve"> LG VK84070NCAQ </v>
          </cell>
          <cell r="E2155">
            <v>299</v>
          </cell>
          <cell r="F2155" t="str">
            <v>LG</v>
          </cell>
          <cell r="G2155">
            <v>243</v>
          </cell>
        </row>
        <row r="2156">
          <cell r="A2156">
            <v>2155</v>
          </cell>
          <cell r="B2156">
            <v>9609</v>
          </cell>
          <cell r="C2156">
            <v>9</v>
          </cell>
          <cell r="D2156" t="str">
            <v xml:space="preserve"> Kärcher VC 5 Premium Yellow </v>
          </cell>
          <cell r="E2156">
            <v>199</v>
          </cell>
          <cell r="F2156" t="str">
            <v>Kärcher</v>
          </cell>
          <cell r="G2156">
            <v>101</v>
          </cell>
        </row>
        <row r="2157">
          <cell r="A2157">
            <v>2156</v>
          </cell>
          <cell r="B2157">
            <v>8895</v>
          </cell>
          <cell r="C2157">
            <v>9</v>
          </cell>
          <cell r="D2157" t="str">
            <v xml:space="preserve"> Kärcher VC 3 Premium </v>
          </cell>
          <cell r="E2157">
            <v>149</v>
          </cell>
          <cell r="F2157" t="str">
            <v>Kärcher</v>
          </cell>
          <cell r="G2157">
            <v>132</v>
          </cell>
        </row>
        <row r="2158">
          <cell r="A2158">
            <v>2157</v>
          </cell>
          <cell r="B2158">
            <v>9042</v>
          </cell>
          <cell r="C2158">
            <v>9</v>
          </cell>
          <cell r="D2158" t="str">
            <v xml:space="preserve"> Kärcher VC 2 </v>
          </cell>
          <cell r="E2158">
            <v>139</v>
          </cell>
          <cell r="F2158" t="str">
            <v>Kärcher</v>
          </cell>
          <cell r="G2158">
            <v>126</v>
          </cell>
        </row>
        <row r="2159">
          <cell r="A2159">
            <v>2158</v>
          </cell>
          <cell r="B2159">
            <v>7604</v>
          </cell>
          <cell r="C2159">
            <v>9</v>
          </cell>
          <cell r="D2159" t="str">
            <v xml:space="preserve"> Karcher WD 5 Renovation Vac </v>
          </cell>
          <cell r="E2159">
            <v>198.95</v>
          </cell>
          <cell r="F2159" t="str">
            <v>Karcher</v>
          </cell>
          <cell r="G2159">
            <v>186</v>
          </cell>
        </row>
        <row r="2160">
          <cell r="A2160">
            <v>2159</v>
          </cell>
          <cell r="B2160">
            <v>10223</v>
          </cell>
          <cell r="C2160">
            <v>9</v>
          </cell>
          <cell r="D2160" t="str">
            <v xml:space="preserve"> Hoover Telios Plus TE18 </v>
          </cell>
          <cell r="E2160">
            <v>99</v>
          </cell>
          <cell r="F2160" t="str">
            <v>Hoover</v>
          </cell>
          <cell r="G2160">
            <v>75</v>
          </cell>
        </row>
        <row r="2161">
          <cell r="A2161">
            <v>2160</v>
          </cell>
          <cell r="B2161">
            <v>6466</v>
          </cell>
          <cell r="C2161">
            <v>9</v>
          </cell>
          <cell r="D2161" t="str">
            <v xml:space="preserve"> Hoover Sensory SN75 </v>
          </cell>
          <cell r="E2161">
            <v>149</v>
          </cell>
          <cell r="F2161" t="str">
            <v>Hoover</v>
          </cell>
          <cell r="G2161">
            <v>231</v>
          </cell>
        </row>
        <row r="2162">
          <cell r="A2162">
            <v>2161</v>
          </cell>
          <cell r="B2162">
            <v>8407</v>
          </cell>
          <cell r="C2162">
            <v>9</v>
          </cell>
          <cell r="D2162" t="str">
            <v xml:space="preserve"> Hoover Freejet 3 in 1 FJ120RW2 011 </v>
          </cell>
          <cell r="E2162">
            <v>129</v>
          </cell>
          <cell r="F2162" t="str">
            <v>Hoover</v>
          </cell>
          <cell r="G2162">
            <v>151</v>
          </cell>
        </row>
        <row r="2163">
          <cell r="A2163">
            <v>2162</v>
          </cell>
          <cell r="B2163">
            <v>6824</v>
          </cell>
          <cell r="C2163">
            <v>9</v>
          </cell>
          <cell r="D2163" t="str">
            <v xml:space="preserve"> Hoover Freejet 2 in 1 FJ180B2 011 </v>
          </cell>
          <cell r="E2163">
            <v>126.99</v>
          </cell>
          <cell r="F2163" t="str">
            <v>Hoover</v>
          </cell>
          <cell r="G2163">
            <v>217</v>
          </cell>
        </row>
        <row r="2164">
          <cell r="A2164">
            <v>2163</v>
          </cell>
          <cell r="B2164">
            <v>8132</v>
          </cell>
          <cell r="C2164">
            <v>9</v>
          </cell>
          <cell r="D2164" t="str">
            <v xml:space="preserve"> Hoover Athen ATV 30RM </v>
          </cell>
          <cell r="E2164">
            <v>229</v>
          </cell>
          <cell r="F2164" t="str">
            <v>Hoover</v>
          </cell>
          <cell r="G2164">
            <v>162</v>
          </cell>
        </row>
        <row r="2165">
          <cell r="A2165">
            <v>2164</v>
          </cell>
          <cell r="B2165">
            <v>6219</v>
          </cell>
          <cell r="C2165">
            <v>9</v>
          </cell>
          <cell r="D2165" t="str">
            <v xml:space="preserve"> Hoover Athen ATV 264BM </v>
          </cell>
          <cell r="E2165">
            <v>172.99</v>
          </cell>
          <cell r="F2165" t="str">
            <v>Hoover</v>
          </cell>
          <cell r="G2165">
            <v>241</v>
          </cell>
        </row>
        <row r="2166">
          <cell r="A2166">
            <v>2165</v>
          </cell>
          <cell r="B2166">
            <v>11733</v>
          </cell>
          <cell r="C2166">
            <v>9</v>
          </cell>
          <cell r="D2166" t="str">
            <v xml:space="preserve"> Electrolux UltraOne ZUOQUATTRO </v>
          </cell>
          <cell r="E2166">
            <v>419</v>
          </cell>
          <cell r="F2166" t="str">
            <v>Electrolux</v>
          </cell>
          <cell r="G2166">
            <v>11</v>
          </cell>
        </row>
        <row r="2167">
          <cell r="A2167">
            <v>2166</v>
          </cell>
          <cell r="B2167">
            <v>8913</v>
          </cell>
          <cell r="C2167">
            <v>9</v>
          </cell>
          <cell r="D2167" t="str">
            <v xml:space="preserve"> Domo DO7272S </v>
          </cell>
          <cell r="E2167">
            <v>64.989999999999995</v>
          </cell>
          <cell r="F2167" t="str">
            <v>Domo</v>
          </cell>
          <cell r="G2167">
            <v>131</v>
          </cell>
        </row>
        <row r="2168">
          <cell r="A2168">
            <v>2167</v>
          </cell>
          <cell r="B2168">
            <v>6871</v>
          </cell>
          <cell r="C2168">
            <v>9</v>
          </cell>
          <cell r="D2168" t="str">
            <v xml:space="preserve"> Dirt Devil Samurai 18 DD699-1 </v>
          </cell>
          <cell r="E2168">
            <v>119.95</v>
          </cell>
          <cell r="F2168" t="str">
            <v>Dirt</v>
          </cell>
          <cell r="G2168">
            <v>215</v>
          </cell>
        </row>
        <row r="2169">
          <cell r="A2169">
            <v>2168</v>
          </cell>
          <cell r="B2169">
            <v>9229</v>
          </cell>
          <cell r="C2169">
            <v>9</v>
          </cell>
          <cell r="D2169" t="str">
            <v xml:space="preserve"> Dirt Devil M696 </v>
          </cell>
          <cell r="E2169">
            <v>99.95</v>
          </cell>
          <cell r="F2169" t="str">
            <v>Dirt</v>
          </cell>
          <cell r="G2169">
            <v>118</v>
          </cell>
        </row>
        <row r="2170">
          <cell r="A2170">
            <v>2169</v>
          </cell>
          <cell r="B2170">
            <v>7898</v>
          </cell>
          <cell r="C2170">
            <v>9</v>
          </cell>
          <cell r="D2170" t="str">
            <v xml:space="preserve"> Bosch Relaxx'x ProSilence BGS5330S </v>
          </cell>
          <cell r="E2170">
            <v>289</v>
          </cell>
          <cell r="F2170" t="str">
            <v>Bosch</v>
          </cell>
          <cell r="G2170">
            <v>172</v>
          </cell>
        </row>
        <row r="2171">
          <cell r="A2171">
            <v>2170</v>
          </cell>
          <cell r="B2171">
            <v>11198</v>
          </cell>
          <cell r="C2171">
            <v>9</v>
          </cell>
          <cell r="D2171" t="str">
            <v xml:space="preserve"> Bosch ProPerform Plus BGS5PERF </v>
          </cell>
          <cell r="E2171">
            <v>429.99</v>
          </cell>
          <cell r="F2171" t="str">
            <v>Bosch</v>
          </cell>
          <cell r="G2171">
            <v>34</v>
          </cell>
        </row>
        <row r="2172">
          <cell r="A2172">
            <v>2171</v>
          </cell>
          <cell r="B2172">
            <v>8603</v>
          </cell>
          <cell r="C2172">
            <v>9</v>
          </cell>
          <cell r="D2172" t="str">
            <v xml:space="preserve"> Bosch BSG6B110 </v>
          </cell>
          <cell r="E2172">
            <v>90.99</v>
          </cell>
          <cell r="F2172" t="str">
            <v>Bosch</v>
          </cell>
          <cell r="G2172">
            <v>143</v>
          </cell>
        </row>
        <row r="2173">
          <cell r="A2173">
            <v>2172</v>
          </cell>
          <cell r="B2173">
            <v>9610</v>
          </cell>
          <cell r="C2173">
            <v>9</v>
          </cell>
          <cell r="D2173" t="str">
            <v xml:space="preserve"> Black &amp; Decker SVA520B-QW </v>
          </cell>
          <cell r="E2173">
            <v>139</v>
          </cell>
          <cell r="F2173" t="str">
            <v>Black</v>
          </cell>
          <cell r="G2173">
            <v>101</v>
          </cell>
        </row>
        <row r="2174">
          <cell r="A2174">
            <v>2173</v>
          </cell>
          <cell r="B2174">
            <v>6958</v>
          </cell>
          <cell r="C2174">
            <v>9</v>
          </cell>
          <cell r="D2174" t="str">
            <v xml:space="preserve"> AEG VX9-1-WR-M </v>
          </cell>
          <cell r="E2174">
            <v>239</v>
          </cell>
          <cell r="F2174" t="str">
            <v>AEG</v>
          </cell>
          <cell r="G2174">
            <v>211</v>
          </cell>
        </row>
        <row r="2175">
          <cell r="A2175">
            <v>2174</v>
          </cell>
          <cell r="B2175">
            <v>9043</v>
          </cell>
          <cell r="C2175">
            <v>9</v>
          </cell>
          <cell r="D2175" t="str">
            <v xml:space="preserve"> AEG VX8-1-WR-M </v>
          </cell>
          <cell r="E2175">
            <v>211</v>
          </cell>
          <cell r="F2175" t="str">
            <v>AEG</v>
          </cell>
          <cell r="G2175">
            <v>126</v>
          </cell>
        </row>
        <row r="2176">
          <cell r="A2176">
            <v>2175</v>
          </cell>
          <cell r="B2176">
            <v>10442</v>
          </cell>
          <cell r="C2176">
            <v>9</v>
          </cell>
          <cell r="D2176" t="str">
            <v xml:space="preserve"> AEG Vampyr CE2300HFE+ </v>
          </cell>
          <cell r="E2176">
            <v>118</v>
          </cell>
          <cell r="F2176" t="str">
            <v>AEG</v>
          </cell>
          <cell r="G2176">
            <v>66</v>
          </cell>
        </row>
        <row r="2177">
          <cell r="A2177">
            <v>2176</v>
          </cell>
          <cell r="B2177">
            <v>7113</v>
          </cell>
          <cell r="C2177">
            <v>9</v>
          </cell>
          <cell r="D2177" t="str">
            <v xml:space="preserve"> AEG LX9-1-TM-T </v>
          </cell>
          <cell r="E2177">
            <v>354</v>
          </cell>
          <cell r="F2177" t="str">
            <v>AEG</v>
          </cell>
          <cell r="G2177">
            <v>205</v>
          </cell>
        </row>
        <row r="2178">
          <cell r="A2178">
            <v>2177</v>
          </cell>
          <cell r="B2178">
            <v>7899</v>
          </cell>
          <cell r="C2178">
            <v>9</v>
          </cell>
          <cell r="D2178" t="str">
            <v xml:space="preserve"> Philips FC7080 AquaTrio Pro </v>
          </cell>
          <cell r="E2178">
            <v>333</v>
          </cell>
          <cell r="F2178" t="str">
            <v>Philips</v>
          </cell>
          <cell r="G2178">
            <v>172</v>
          </cell>
        </row>
        <row r="2179">
          <cell r="A2179">
            <v>2178</v>
          </cell>
          <cell r="B2179">
            <v>7655</v>
          </cell>
          <cell r="C2179">
            <v>10</v>
          </cell>
          <cell r="D2179" t="str">
            <v xml:space="preserve"> Samsung Galaxy S7 Zwart </v>
          </cell>
          <cell r="E2179">
            <v>539</v>
          </cell>
          <cell r="F2179" t="str">
            <v>Samsung</v>
          </cell>
          <cell r="G2179">
            <v>183</v>
          </cell>
        </row>
        <row r="2180">
          <cell r="A2180">
            <v>2179</v>
          </cell>
          <cell r="B2180">
            <v>7070</v>
          </cell>
          <cell r="C2180">
            <v>10</v>
          </cell>
          <cell r="D2180" t="str">
            <v xml:space="preserve"> Apple iPhone SE 64 GB Space Gray </v>
          </cell>
          <cell r="E2180">
            <v>475</v>
          </cell>
          <cell r="F2180" t="str">
            <v>Apple</v>
          </cell>
          <cell r="G2180">
            <v>207</v>
          </cell>
        </row>
        <row r="2181">
          <cell r="A2181">
            <v>2180</v>
          </cell>
          <cell r="B2181">
            <v>7729</v>
          </cell>
          <cell r="C2181">
            <v>10</v>
          </cell>
          <cell r="D2181" t="str">
            <v xml:space="preserve"> Samsung Galaxy A3 (2016) Zwart </v>
          </cell>
          <cell r="E2181">
            <v>215</v>
          </cell>
          <cell r="F2181" t="str">
            <v>Samsung</v>
          </cell>
          <cell r="G2181">
            <v>180</v>
          </cell>
        </row>
        <row r="2182">
          <cell r="A2182">
            <v>2181</v>
          </cell>
          <cell r="B2182">
            <v>8657</v>
          </cell>
          <cell r="C2182">
            <v>10</v>
          </cell>
          <cell r="D2182" t="str">
            <v xml:space="preserve"> Samsung Galaxy J3 (2016) Zwart </v>
          </cell>
          <cell r="E2182">
            <v>159</v>
          </cell>
          <cell r="F2182" t="str">
            <v>Samsung</v>
          </cell>
          <cell r="G2182">
            <v>141</v>
          </cell>
        </row>
        <row r="2183">
          <cell r="A2183">
            <v>2182</v>
          </cell>
          <cell r="B2183">
            <v>11066</v>
          </cell>
          <cell r="C2183">
            <v>10</v>
          </cell>
          <cell r="D2183" t="str">
            <v xml:space="preserve"> Samsung Galaxy J5 (2016) Zwart </v>
          </cell>
          <cell r="E2183">
            <v>209</v>
          </cell>
          <cell r="F2183" t="str">
            <v>Samsung</v>
          </cell>
          <cell r="G2183">
            <v>40</v>
          </cell>
        </row>
        <row r="2184">
          <cell r="A2184">
            <v>2183</v>
          </cell>
          <cell r="B2184">
            <v>10640</v>
          </cell>
          <cell r="C2184">
            <v>10</v>
          </cell>
          <cell r="D2184" t="str">
            <v xml:space="preserve"> Apple iPhone 7 32 GB Zwart </v>
          </cell>
          <cell r="E2184">
            <v>735</v>
          </cell>
          <cell r="F2184" t="str">
            <v>Apple</v>
          </cell>
          <cell r="G2184">
            <v>58</v>
          </cell>
        </row>
        <row r="2185">
          <cell r="A2185">
            <v>2184</v>
          </cell>
          <cell r="B2185">
            <v>8043</v>
          </cell>
          <cell r="C2185">
            <v>10</v>
          </cell>
          <cell r="D2185" t="str">
            <v xml:space="preserve"> Apple iPhone 5S 16 GB Zwart </v>
          </cell>
          <cell r="E2185">
            <v>329</v>
          </cell>
          <cell r="F2185" t="str">
            <v>Apple</v>
          </cell>
          <cell r="G2185">
            <v>166</v>
          </cell>
        </row>
        <row r="2186">
          <cell r="A2186">
            <v>2185</v>
          </cell>
          <cell r="B2186">
            <v>8219</v>
          </cell>
          <cell r="C2186">
            <v>10</v>
          </cell>
          <cell r="D2186" t="str">
            <v xml:space="preserve"> Samsung Galaxy S6 32 GB Zwart </v>
          </cell>
          <cell r="E2186">
            <v>439</v>
          </cell>
          <cell r="F2186" t="str">
            <v>Samsung</v>
          </cell>
          <cell r="G2186">
            <v>158</v>
          </cell>
        </row>
        <row r="2187">
          <cell r="A2187">
            <v>2186</v>
          </cell>
          <cell r="B2187">
            <v>8247</v>
          </cell>
          <cell r="C2187">
            <v>10</v>
          </cell>
          <cell r="D2187" t="str">
            <v xml:space="preserve"> Apple iPhone 6s 32 GB Space Gray </v>
          </cell>
          <cell r="E2187">
            <v>618</v>
          </cell>
          <cell r="F2187" t="str">
            <v>Apple</v>
          </cell>
          <cell r="G2187">
            <v>157</v>
          </cell>
        </row>
        <row r="2188">
          <cell r="A2188">
            <v>2187</v>
          </cell>
          <cell r="B2188">
            <v>10794</v>
          </cell>
          <cell r="C2188">
            <v>10</v>
          </cell>
          <cell r="D2188" t="str">
            <v xml:space="preserve"> Motorola Moto G4 Play Zwart </v>
          </cell>
          <cell r="E2188">
            <v>149</v>
          </cell>
          <cell r="F2188" t="str">
            <v>Motorola</v>
          </cell>
          <cell r="G2188">
            <v>51</v>
          </cell>
        </row>
        <row r="2189">
          <cell r="A2189">
            <v>2188</v>
          </cell>
          <cell r="B2189">
            <v>11427</v>
          </cell>
          <cell r="C2189">
            <v>10</v>
          </cell>
          <cell r="D2189" t="str">
            <v xml:space="preserve"> Samsung Galaxy Xcover 3 VE </v>
          </cell>
          <cell r="E2189">
            <v>179</v>
          </cell>
          <cell r="F2189" t="str">
            <v>Samsung</v>
          </cell>
          <cell r="G2189">
            <v>24</v>
          </cell>
        </row>
        <row r="2190">
          <cell r="A2190">
            <v>2189</v>
          </cell>
          <cell r="B2190">
            <v>11734</v>
          </cell>
          <cell r="C2190">
            <v>10</v>
          </cell>
          <cell r="D2190" t="str">
            <v xml:space="preserve"> LG NEXUS 5X 32 GB Zwart </v>
          </cell>
          <cell r="E2190">
            <v>349</v>
          </cell>
          <cell r="F2190" t="str">
            <v>LG</v>
          </cell>
          <cell r="G2190">
            <v>11</v>
          </cell>
        </row>
        <row r="2191">
          <cell r="A2191">
            <v>2190</v>
          </cell>
          <cell r="B2191">
            <v>8153</v>
          </cell>
          <cell r="C2191">
            <v>10</v>
          </cell>
          <cell r="D2191" t="str">
            <v xml:space="preserve"> Samsung Galaxy A5 (2017) Zwart </v>
          </cell>
          <cell r="E2191">
            <v>405</v>
          </cell>
          <cell r="F2191" t="str">
            <v>Samsung</v>
          </cell>
          <cell r="G2191">
            <v>161</v>
          </cell>
        </row>
        <row r="2192">
          <cell r="A2192">
            <v>2191</v>
          </cell>
          <cell r="B2192">
            <v>7088</v>
          </cell>
          <cell r="C2192">
            <v>10</v>
          </cell>
          <cell r="D2192" t="str">
            <v xml:space="preserve"> Apple iPhone 7 128 GB Zwart </v>
          </cell>
          <cell r="E2192">
            <v>838</v>
          </cell>
          <cell r="F2192" t="str">
            <v>Apple</v>
          </cell>
          <cell r="G2192">
            <v>206</v>
          </cell>
        </row>
        <row r="2193">
          <cell r="A2193">
            <v>2192</v>
          </cell>
          <cell r="B2193">
            <v>7352</v>
          </cell>
          <cell r="C2193">
            <v>10</v>
          </cell>
          <cell r="D2193" t="str">
            <v xml:space="preserve"> Huawei P8 Lite Zwart </v>
          </cell>
          <cell r="E2193">
            <v>169</v>
          </cell>
          <cell r="F2193" t="str">
            <v>Huawei</v>
          </cell>
          <cell r="G2193">
            <v>196</v>
          </cell>
        </row>
        <row r="2194">
          <cell r="A2194">
            <v>2193</v>
          </cell>
          <cell r="B2194">
            <v>6634</v>
          </cell>
          <cell r="C2194">
            <v>10</v>
          </cell>
          <cell r="D2194" t="str">
            <v xml:space="preserve"> Samsung Galaxy A3 (2017) Zwart </v>
          </cell>
          <cell r="E2194">
            <v>325</v>
          </cell>
          <cell r="F2194" t="str">
            <v>Samsung</v>
          </cell>
          <cell r="G2194">
            <v>224</v>
          </cell>
        </row>
        <row r="2195">
          <cell r="A2195">
            <v>2194</v>
          </cell>
          <cell r="B2195">
            <v>9826</v>
          </cell>
          <cell r="C2195">
            <v>10</v>
          </cell>
          <cell r="D2195" t="str">
            <v xml:space="preserve"> Apple iPhone SE 16 GB Space Gray </v>
          </cell>
          <cell r="E2195">
            <v>413</v>
          </cell>
          <cell r="F2195" t="str">
            <v>Apple</v>
          </cell>
          <cell r="G2195">
            <v>93</v>
          </cell>
        </row>
        <row r="2196">
          <cell r="A2196">
            <v>2195</v>
          </cell>
          <cell r="B2196">
            <v>6667</v>
          </cell>
          <cell r="C2196">
            <v>10</v>
          </cell>
          <cell r="D2196" t="str">
            <v xml:space="preserve"> Samsung Galaxy A5 Zwart (2016) </v>
          </cell>
          <cell r="E2196">
            <v>299</v>
          </cell>
          <cell r="F2196" t="str">
            <v>Samsung</v>
          </cell>
          <cell r="G2196">
            <v>223</v>
          </cell>
        </row>
        <row r="2197">
          <cell r="A2197">
            <v>2196</v>
          </cell>
          <cell r="B2197">
            <v>8169</v>
          </cell>
          <cell r="C2197">
            <v>10</v>
          </cell>
          <cell r="D2197" t="str">
            <v xml:space="preserve"> Samsung Galaxy A3 (2016) Goud </v>
          </cell>
          <cell r="E2197">
            <v>205</v>
          </cell>
          <cell r="F2197" t="str">
            <v>Samsung</v>
          </cell>
          <cell r="G2197">
            <v>160</v>
          </cell>
        </row>
        <row r="2198">
          <cell r="A2198">
            <v>2197</v>
          </cell>
          <cell r="B2198">
            <v>9044</v>
          </cell>
          <cell r="C2198">
            <v>10</v>
          </cell>
          <cell r="D2198" t="str">
            <v xml:space="preserve"> Motorola Moto G4 Plus Zwart </v>
          </cell>
          <cell r="E2198">
            <v>239</v>
          </cell>
          <cell r="F2198" t="str">
            <v>Motorola</v>
          </cell>
          <cell r="G2198">
            <v>126</v>
          </cell>
        </row>
        <row r="2199">
          <cell r="A2199">
            <v>2198</v>
          </cell>
          <cell r="B2199">
            <v>6405</v>
          </cell>
          <cell r="C2199">
            <v>10</v>
          </cell>
          <cell r="D2199" t="str">
            <v xml:space="preserve"> Motorola Moto G4 Zwart </v>
          </cell>
          <cell r="E2199">
            <v>193</v>
          </cell>
          <cell r="F2199" t="str">
            <v>Motorola</v>
          </cell>
          <cell r="G2199">
            <v>233</v>
          </cell>
        </row>
        <row r="2200">
          <cell r="A2200">
            <v>2199</v>
          </cell>
          <cell r="B2200">
            <v>11028</v>
          </cell>
          <cell r="C2200">
            <v>10</v>
          </cell>
          <cell r="D2200" t="str">
            <v xml:space="preserve"> Samsung Galaxy J5 (2016) Dual Sim Zwart </v>
          </cell>
          <cell r="E2200">
            <v>209</v>
          </cell>
          <cell r="F2200" t="str">
            <v>Samsung</v>
          </cell>
          <cell r="G2200">
            <v>41</v>
          </cell>
        </row>
        <row r="2201">
          <cell r="A2201">
            <v>2200</v>
          </cell>
          <cell r="B2201">
            <v>11029</v>
          </cell>
          <cell r="C2201">
            <v>10</v>
          </cell>
          <cell r="D2201" t="str">
            <v xml:space="preserve"> Samsung Galaxy J7 (2016) Zwart </v>
          </cell>
          <cell r="E2201">
            <v>237</v>
          </cell>
          <cell r="F2201" t="str">
            <v>Samsung</v>
          </cell>
          <cell r="G2201">
            <v>41</v>
          </cell>
        </row>
        <row r="2202">
          <cell r="A2202">
            <v>2201</v>
          </cell>
          <cell r="B2202">
            <v>10704</v>
          </cell>
          <cell r="C2202">
            <v>10</v>
          </cell>
          <cell r="D2202" t="str">
            <v xml:space="preserve"> Huawei P9 Lite Zwart </v>
          </cell>
          <cell r="E2202">
            <v>269</v>
          </cell>
          <cell r="F2202" t="str">
            <v>Huawei</v>
          </cell>
          <cell r="G2202">
            <v>55</v>
          </cell>
        </row>
        <row r="2203">
          <cell r="A2203">
            <v>2202</v>
          </cell>
          <cell r="B2203">
            <v>9749</v>
          </cell>
          <cell r="C2203">
            <v>10</v>
          </cell>
          <cell r="D2203" t="str">
            <v xml:space="preserve"> Samsung Galaxy S7 Edge Zwart </v>
          </cell>
          <cell r="E2203">
            <v>614</v>
          </cell>
          <cell r="F2203" t="str">
            <v>Samsung</v>
          </cell>
          <cell r="G2203">
            <v>96</v>
          </cell>
        </row>
        <row r="2204">
          <cell r="A2204">
            <v>2203</v>
          </cell>
          <cell r="B2204">
            <v>11318</v>
          </cell>
          <cell r="C2204">
            <v>10</v>
          </cell>
          <cell r="D2204" t="str">
            <v xml:space="preserve"> Wileyfox Swift 2 X Blauw </v>
          </cell>
          <cell r="E2204">
            <v>239</v>
          </cell>
          <cell r="F2204" t="str">
            <v>Wileyfox</v>
          </cell>
          <cell r="G2204">
            <v>29</v>
          </cell>
        </row>
        <row r="2205">
          <cell r="A2205">
            <v>2204</v>
          </cell>
          <cell r="B2205">
            <v>7353</v>
          </cell>
          <cell r="C2205">
            <v>10</v>
          </cell>
          <cell r="D2205" t="str">
            <v xml:space="preserve"> Lenovo P2 Grijs </v>
          </cell>
          <cell r="E2205">
            <v>299</v>
          </cell>
          <cell r="F2205" t="str">
            <v>Lenovo</v>
          </cell>
          <cell r="G2205">
            <v>196</v>
          </cell>
        </row>
        <row r="2206">
          <cell r="A2206">
            <v>2205</v>
          </cell>
          <cell r="B2206">
            <v>8220</v>
          </cell>
          <cell r="C2206">
            <v>10</v>
          </cell>
          <cell r="D2206" t="str">
            <v xml:space="preserve"> Samsung Galaxy A3 (2016) Wit </v>
          </cell>
          <cell r="E2206">
            <v>215</v>
          </cell>
          <cell r="F2206" t="str">
            <v>Samsung</v>
          </cell>
          <cell r="G2206">
            <v>158</v>
          </cell>
        </row>
        <row r="2207">
          <cell r="A2207">
            <v>2206</v>
          </cell>
          <cell r="B2207">
            <v>7434</v>
          </cell>
          <cell r="C2207">
            <v>10</v>
          </cell>
          <cell r="D2207" t="str">
            <v xml:space="preserve"> Samsung Galaxy J5 (2016) Goud </v>
          </cell>
          <cell r="E2207">
            <v>209</v>
          </cell>
          <cell r="F2207" t="str">
            <v>Samsung</v>
          </cell>
          <cell r="G2207">
            <v>193</v>
          </cell>
        </row>
        <row r="2208">
          <cell r="A2208">
            <v>2207</v>
          </cell>
          <cell r="B2208">
            <v>7578</v>
          </cell>
          <cell r="C2208">
            <v>10</v>
          </cell>
          <cell r="D2208" t="str">
            <v xml:space="preserve"> Apple iPhone 5S 16 GB Zilver </v>
          </cell>
          <cell r="E2208">
            <v>329</v>
          </cell>
          <cell r="F2208" t="str">
            <v>Apple</v>
          </cell>
          <cell r="G2208">
            <v>187</v>
          </cell>
        </row>
        <row r="2209">
          <cell r="A2209">
            <v>2208</v>
          </cell>
          <cell r="B2209">
            <v>9196</v>
          </cell>
          <cell r="C2209">
            <v>10</v>
          </cell>
          <cell r="D2209" t="str">
            <v xml:space="preserve"> Samsung Galaxy J3 (2016) Goud </v>
          </cell>
          <cell r="E2209">
            <v>159</v>
          </cell>
          <cell r="F2209" t="str">
            <v>Samsung</v>
          </cell>
          <cell r="G2209">
            <v>119</v>
          </cell>
        </row>
        <row r="2210">
          <cell r="A2210">
            <v>2209</v>
          </cell>
          <cell r="B2210">
            <v>6176</v>
          </cell>
          <cell r="C2210">
            <v>10</v>
          </cell>
          <cell r="D2210" t="str">
            <v xml:space="preserve"> Samsung Galaxy S7 Goud </v>
          </cell>
          <cell r="E2210">
            <v>579</v>
          </cell>
          <cell r="F2210" t="str">
            <v>Samsung</v>
          </cell>
          <cell r="G2210">
            <v>243</v>
          </cell>
        </row>
        <row r="2211">
          <cell r="A2211">
            <v>2210</v>
          </cell>
          <cell r="B2211">
            <v>9611</v>
          </cell>
          <cell r="C2211">
            <v>10</v>
          </cell>
          <cell r="D2211" t="str">
            <v xml:space="preserve"> Apple iPhone 7 32 GB Zilver </v>
          </cell>
          <cell r="E2211">
            <v>729</v>
          </cell>
          <cell r="F2211" t="str">
            <v>Apple</v>
          </cell>
          <cell r="G2211">
            <v>101</v>
          </cell>
        </row>
        <row r="2212">
          <cell r="A2212">
            <v>2211</v>
          </cell>
          <cell r="B2212">
            <v>11385</v>
          </cell>
          <cell r="C2212">
            <v>10</v>
          </cell>
          <cell r="D2212" t="str">
            <v xml:space="preserve"> Lenovo Moto G5 Grijs </v>
          </cell>
          <cell r="E2212">
            <v>199</v>
          </cell>
          <cell r="F2212" t="str">
            <v>Lenovo</v>
          </cell>
          <cell r="G2212">
            <v>26</v>
          </cell>
        </row>
        <row r="2213">
          <cell r="A2213">
            <v>2212</v>
          </cell>
          <cell r="B2213">
            <v>11067</v>
          </cell>
          <cell r="C2213">
            <v>10</v>
          </cell>
          <cell r="D2213" t="str">
            <v xml:space="preserve"> Apple iPhone 6s 32 GB Zilver </v>
          </cell>
          <cell r="E2213">
            <v>618</v>
          </cell>
          <cell r="F2213" t="str">
            <v>Apple</v>
          </cell>
          <cell r="G2213">
            <v>40</v>
          </cell>
        </row>
        <row r="2214">
          <cell r="A2214">
            <v>2213</v>
          </cell>
          <cell r="B2214">
            <v>10736</v>
          </cell>
          <cell r="C2214">
            <v>10</v>
          </cell>
          <cell r="D2214" t="str">
            <v xml:space="preserve"> Huawei P8 Lite (2017) Zwart </v>
          </cell>
          <cell r="E2214">
            <v>244</v>
          </cell>
          <cell r="F2214" t="str">
            <v>Huawei</v>
          </cell>
          <cell r="G2214">
            <v>54</v>
          </cell>
        </row>
        <row r="2215">
          <cell r="A2215">
            <v>2214</v>
          </cell>
          <cell r="B2215">
            <v>9418</v>
          </cell>
          <cell r="C2215">
            <v>10</v>
          </cell>
          <cell r="D2215" t="str">
            <v xml:space="preserve"> Apple iPhone SE 64 GB Rose Gold </v>
          </cell>
          <cell r="E2215">
            <v>479</v>
          </cell>
          <cell r="F2215" t="str">
            <v>Apple</v>
          </cell>
          <cell r="G2215">
            <v>110</v>
          </cell>
        </row>
        <row r="2216">
          <cell r="A2216">
            <v>2215</v>
          </cell>
          <cell r="B2216">
            <v>11629</v>
          </cell>
          <cell r="C2216">
            <v>10</v>
          </cell>
          <cell r="D2216" t="str">
            <v xml:space="preserve"> Samsung Galaxy J5 (2016) Wit </v>
          </cell>
          <cell r="E2216">
            <v>209</v>
          </cell>
          <cell r="F2216" t="str">
            <v>Samsung</v>
          </cell>
          <cell r="G2216">
            <v>15</v>
          </cell>
        </row>
        <row r="2217">
          <cell r="A2217">
            <v>2216</v>
          </cell>
          <cell r="B2217">
            <v>7435</v>
          </cell>
          <cell r="C2217">
            <v>10</v>
          </cell>
          <cell r="D2217" t="str">
            <v xml:space="preserve"> Samsung Galaxy S7 Wit </v>
          </cell>
          <cell r="E2217">
            <v>555</v>
          </cell>
          <cell r="F2217" t="str">
            <v>Samsung</v>
          </cell>
          <cell r="G2217">
            <v>193</v>
          </cell>
        </row>
        <row r="2218">
          <cell r="A2218">
            <v>2217</v>
          </cell>
          <cell r="B2218">
            <v>7730</v>
          </cell>
          <cell r="C2218">
            <v>10</v>
          </cell>
          <cell r="D2218" t="str">
            <v xml:space="preserve"> Apple iPhone SE 64 GB Zilver </v>
          </cell>
          <cell r="E2218">
            <v>479</v>
          </cell>
          <cell r="F2218" t="str">
            <v>Apple</v>
          </cell>
          <cell r="G2218">
            <v>180</v>
          </cell>
        </row>
        <row r="2219">
          <cell r="A2219">
            <v>2218</v>
          </cell>
          <cell r="B2219">
            <v>8870</v>
          </cell>
          <cell r="C2219">
            <v>10</v>
          </cell>
          <cell r="D2219" t="str">
            <v xml:space="preserve"> Microsoft Lumia 650 Wit </v>
          </cell>
          <cell r="E2219">
            <v>129</v>
          </cell>
          <cell r="F2219" t="str">
            <v>Microsoft</v>
          </cell>
          <cell r="G2219">
            <v>133</v>
          </cell>
        </row>
        <row r="2220">
          <cell r="A2220">
            <v>2219</v>
          </cell>
          <cell r="B2220">
            <v>11612</v>
          </cell>
          <cell r="C2220">
            <v>10</v>
          </cell>
          <cell r="D2220" t="str">
            <v xml:space="preserve"> Apple iPhone SE 64 GB Goud </v>
          </cell>
          <cell r="E2220">
            <v>474</v>
          </cell>
          <cell r="F2220" t="str">
            <v>Apple</v>
          </cell>
          <cell r="G2220">
            <v>16</v>
          </cell>
        </row>
        <row r="2221">
          <cell r="A2221">
            <v>2220</v>
          </cell>
          <cell r="B2221">
            <v>11587</v>
          </cell>
          <cell r="C2221">
            <v>10</v>
          </cell>
          <cell r="D2221" t="str">
            <v xml:space="preserve"> Motorola Moto X Style Bamboe </v>
          </cell>
          <cell r="E2221">
            <v>259</v>
          </cell>
          <cell r="F2221" t="str">
            <v>Motorola</v>
          </cell>
          <cell r="G2221">
            <v>17</v>
          </cell>
        </row>
        <row r="2222">
          <cell r="A2222">
            <v>2221</v>
          </cell>
          <cell r="B2222">
            <v>9147</v>
          </cell>
          <cell r="C2222">
            <v>10</v>
          </cell>
          <cell r="D2222" t="str">
            <v xml:space="preserve"> Samsung Galaxy J3 (2016) Wit </v>
          </cell>
          <cell r="E2222">
            <v>159</v>
          </cell>
          <cell r="F2222" t="str">
            <v>Samsung</v>
          </cell>
          <cell r="G2222">
            <v>121</v>
          </cell>
        </row>
        <row r="2223">
          <cell r="A2223">
            <v>2222</v>
          </cell>
          <cell r="B2223">
            <v>11902</v>
          </cell>
          <cell r="C2223">
            <v>10</v>
          </cell>
          <cell r="D2223" t="str">
            <v xml:space="preserve"> Samsung Galaxy S6 edge 32 GB Goud </v>
          </cell>
          <cell r="E2223">
            <v>449</v>
          </cell>
          <cell r="F2223" t="str">
            <v>Samsung</v>
          </cell>
          <cell r="G2223">
            <v>4</v>
          </cell>
        </row>
        <row r="2224">
          <cell r="A2224">
            <v>2223</v>
          </cell>
          <cell r="B2224">
            <v>10428</v>
          </cell>
          <cell r="C2224">
            <v>10</v>
          </cell>
          <cell r="D2224" t="str">
            <v xml:space="preserve"> Apple iPhone 7 128 GB Zilver </v>
          </cell>
          <cell r="E2224">
            <v>829</v>
          </cell>
          <cell r="F2224" t="str">
            <v>Apple</v>
          </cell>
          <cell r="G2224">
            <v>67</v>
          </cell>
        </row>
        <row r="2225">
          <cell r="A2225">
            <v>2224</v>
          </cell>
          <cell r="B2225">
            <v>7258</v>
          </cell>
          <cell r="C2225">
            <v>10</v>
          </cell>
          <cell r="D2225" t="str">
            <v xml:space="preserve"> HTC Desire 820 Grijs </v>
          </cell>
          <cell r="E2225">
            <v>149</v>
          </cell>
          <cell r="F2225" t="str">
            <v>HTC</v>
          </cell>
          <cell r="G2225">
            <v>200</v>
          </cell>
        </row>
        <row r="2226">
          <cell r="A2226">
            <v>2225</v>
          </cell>
          <cell r="B2226">
            <v>8993</v>
          </cell>
          <cell r="C2226">
            <v>10</v>
          </cell>
          <cell r="D2226" t="str">
            <v xml:space="preserve"> Samsung Galaxy S7 Edge Zilver </v>
          </cell>
          <cell r="E2226">
            <v>614</v>
          </cell>
          <cell r="F2226" t="str">
            <v>Samsung</v>
          </cell>
          <cell r="G2226">
            <v>128</v>
          </cell>
        </row>
        <row r="2227">
          <cell r="A2227">
            <v>2226</v>
          </cell>
          <cell r="B2227">
            <v>7924</v>
          </cell>
          <cell r="C2227">
            <v>10</v>
          </cell>
          <cell r="D2227" t="str">
            <v xml:space="preserve"> Samsung Galaxy S6 edge 32 GB Zwart </v>
          </cell>
          <cell r="E2227">
            <v>449</v>
          </cell>
          <cell r="F2227" t="str">
            <v>Samsung</v>
          </cell>
          <cell r="G2227">
            <v>171</v>
          </cell>
        </row>
        <row r="2228">
          <cell r="A2228">
            <v>2227</v>
          </cell>
          <cell r="B2228">
            <v>6775</v>
          </cell>
          <cell r="C2228">
            <v>10</v>
          </cell>
          <cell r="D2228" t="str">
            <v xml:space="preserve"> Samsung Galaxy A5 Wit (2016) </v>
          </cell>
          <cell r="E2228">
            <v>299</v>
          </cell>
          <cell r="F2228" t="str">
            <v>Samsung</v>
          </cell>
          <cell r="G2228">
            <v>219</v>
          </cell>
        </row>
        <row r="2229">
          <cell r="A2229">
            <v>2228</v>
          </cell>
          <cell r="B2229">
            <v>8442</v>
          </cell>
          <cell r="C2229">
            <v>10</v>
          </cell>
          <cell r="D2229" t="str">
            <v xml:space="preserve"> Samsung Galaxy S6 32 GB Wit </v>
          </cell>
          <cell r="E2229">
            <v>429</v>
          </cell>
          <cell r="F2229" t="str">
            <v>Samsung</v>
          </cell>
          <cell r="G2229">
            <v>150</v>
          </cell>
        </row>
        <row r="2230">
          <cell r="A2230">
            <v>2229</v>
          </cell>
          <cell r="B2230">
            <v>8089</v>
          </cell>
          <cell r="C2230">
            <v>10</v>
          </cell>
          <cell r="D2230" t="str">
            <v xml:space="preserve"> Samsung Galaxy S7 Roze </v>
          </cell>
          <cell r="E2230">
            <v>539</v>
          </cell>
          <cell r="F2230" t="str">
            <v>Samsung</v>
          </cell>
          <cell r="G2230">
            <v>164</v>
          </cell>
        </row>
        <row r="2231">
          <cell r="A2231">
            <v>2230</v>
          </cell>
          <cell r="B2231">
            <v>7703</v>
          </cell>
          <cell r="C2231">
            <v>10</v>
          </cell>
          <cell r="D2231" t="str">
            <v xml:space="preserve"> Samsung Galaxy A5 (2017) Goud </v>
          </cell>
          <cell r="E2231">
            <v>405</v>
          </cell>
          <cell r="F2231" t="str">
            <v>Samsung</v>
          </cell>
          <cell r="G2231">
            <v>181</v>
          </cell>
        </row>
        <row r="2232">
          <cell r="A2232">
            <v>2231</v>
          </cell>
          <cell r="B2232">
            <v>8293</v>
          </cell>
          <cell r="C2232">
            <v>10</v>
          </cell>
          <cell r="D2232" t="str">
            <v xml:space="preserve"> Apple iPhone 7 128 GB Jet Black </v>
          </cell>
          <cell r="E2232">
            <v>829</v>
          </cell>
          <cell r="F2232" t="str">
            <v>Apple</v>
          </cell>
          <cell r="G2232">
            <v>155</v>
          </cell>
        </row>
        <row r="2233">
          <cell r="A2233">
            <v>2232</v>
          </cell>
          <cell r="B2233">
            <v>6668</v>
          </cell>
          <cell r="C2233">
            <v>10</v>
          </cell>
          <cell r="D2233" t="str">
            <v xml:space="preserve"> Huawei P8 Lite Zwart Dual Sim </v>
          </cell>
          <cell r="E2233">
            <v>175</v>
          </cell>
          <cell r="F2233" t="str">
            <v>Huawei</v>
          </cell>
          <cell r="G2233">
            <v>223</v>
          </cell>
        </row>
        <row r="2234">
          <cell r="A2234">
            <v>2233</v>
          </cell>
          <cell r="B2234">
            <v>9589</v>
          </cell>
          <cell r="C2234">
            <v>10</v>
          </cell>
          <cell r="D2234" t="str">
            <v xml:space="preserve"> Apple iPhone 7 32 GB Rose Gold </v>
          </cell>
          <cell r="E2234">
            <v>735</v>
          </cell>
          <cell r="F2234" t="str">
            <v>Apple</v>
          </cell>
          <cell r="G2234">
            <v>102</v>
          </cell>
        </row>
        <row r="2235">
          <cell r="A2235">
            <v>2234</v>
          </cell>
          <cell r="B2235">
            <v>9086</v>
          </cell>
          <cell r="C2235">
            <v>10</v>
          </cell>
          <cell r="D2235" t="str">
            <v xml:space="preserve"> Apple iPhone 6s 32 GB Rose Gold </v>
          </cell>
          <cell r="E2235">
            <v>618</v>
          </cell>
          <cell r="F2235" t="str">
            <v>Apple</v>
          </cell>
          <cell r="G2235">
            <v>124</v>
          </cell>
        </row>
        <row r="2236">
          <cell r="A2236">
            <v>2235</v>
          </cell>
          <cell r="B2236">
            <v>6669</v>
          </cell>
          <cell r="C2236">
            <v>10</v>
          </cell>
          <cell r="D2236" t="str">
            <v xml:space="preserve"> Motorola Moto G4 Play Wit </v>
          </cell>
          <cell r="E2236">
            <v>149</v>
          </cell>
          <cell r="F2236" t="str">
            <v>Motorola</v>
          </cell>
          <cell r="G2236">
            <v>223</v>
          </cell>
        </row>
        <row r="2237">
          <cell r="A2237">
            <v>2236</v>
          </cell>
          <cell r="B2237">
            <v>11984</v>
          </cell>
          <cell r="C2237">
            <v>10</v>
          </cell>
          <cell r="D2237" t="str">
            <v xml:space="preserve"> Wiko Lenny 3 Dual SIM </v>
          </cell>
          <cell r="E2237">
            <v>99</v>
          </cell>
          <cell r="F2237" t="str">
            <v>Wiko</v>
          </cell>
          <cell r="G2237">
            <v>0</v>
          </cell>
        </row>
        <row r="2238">
          <cell r="A2238">
            <v>2237</v>
          </cell>
          <cell r="B2238">
            <v>7333</v>
          </cell>
          <cell r="C2238">
            <v>10</v>
          </cell>
          <cell r="D2238" t="str">
            <v xml:space="preserve"> Apple iPhone 6s 128 GB Space Gray </v>
          </cell>
          <cell r="E2238">
            <v>749</v>
          </cell>
          <cell r="F2238" t="str">
            <v>Apple</v>
          </cell>
          <cell r="G2238">
            <v>197</v>
          </cell>
        </row>
        <row r="2239">
          <cell r="A2239">
            <v>2238</v>
          </cell>
          <cell r="B2239">
            <v>7872</v>
          </cell>
          <cell r="C2239">
            <v>10</v>
          </cell>
          <cell r="D2239" t="str">
            <v xml:space="preserve"> HTC Desire 650 Zwart/Blauw </v>
          </cell>
          <cell r="E2239">
            <v>199</v>
          </cell>
          <cell r="F2239" t="str">
            <v>HTC</v>
          </cell>
          <cell r="G2239">
            <v>173</v>
          </cell>
        </row>
        <row r="2240">
          <cell r="A2240">
            <v>2239</v>
          </cell>
          <cell r="B2240">
            <v>6579</v>
          </cell>
          <cell r="C2240">
            <v>10</v>
          </cell>
          <cell r="D2240" t="str">
            <v xml:space="preserve"> Apple iPhone SE 16 GB Zilver </v>
          </cell>
          <cell r="E2240">
            <v>415</v>
          </cell>
          <cell r="F2240" t="str">
            <v>Apple</v>
          </cell>
          <cell r="G2240">
            <v>226</v>
          </cell>
        </row>
        <row r="2241">
          <cell r="A2241">
            <v>2240</v>
          </cell>
          <cell r="B2241">
            <v>8685</v>
          </cell>
          <cell r="C2241">
            <v>10</v>
          </cell>
          <cell r="D2241" t="str">
            <v xml:space="preserve"> Sony Xperia E5 Zwart </v>
          </cell>
          <cell r="E2241">
            <v>169</v>
          </cell>
          <cell r="F2241" t="str">
            <v>Sony</v>
          </cell>
          <cell r="G2241">
            <v>140</v>
          </cell>
        </row>
        <row r="2242">
          <cell r="A2242">
            <v>2241</v>
          </cell>
          <cell r="B2242">
            <v>9436</v>
          </cell>
          <cell r="C2242">
            <v>10</v>
          </cell>
          <cell r="D2242" t="str">
            <v xml:space="preserve"> Samsung Galaxy A5 Goud (2016) </v>
          </cell>
          <cell r="E2242">
            <v>289</v>
          </cell>
          <cell r="F2242" t="str">
            <v>Samsung</v>
          </cell>
          <cell r="G2242">
            <v>109</v>
          </cell>
        </row>
        <row r="2243">
          <cell r="A2243">
            <v>2242</v>
          </cell>
          <cell r="B2243">
            <v>7900</v>
          </cell>
          <cell r="C2243">
            <v>10</v>
          </cell>
          <cell r="D2243" t="str">
            <v xml:space="preserve"> Samsung Galaxy A3 (2017) Goud </v>
          </cell>
          <cell r="E2243">
            <v>316</v>
          </cell>
          <cell r="F2243" t="str">
            <v>Samsung</v>
          </cell>
          <cell r="G2243">
            <v>172</v>
          </cell>
        </row>
        <row r="2244">
          <cell r="A2244">
            <v>2243</v>
          </cell>
          <cell r="B2244">
            <v>10224</v>
          </cell>
          <cell r="C2244">
            <v>10</v>
          </cell>
          <cell r="D2244" t="str">
            <v xml:space="preserve"> Samsung Galaxy S6 32 GB Goud </v>
          </cell>
          <cell r="E2244">
            <v>429</v>
          </cell>
          <cell r="F2244" t="str">
            <v>Samsung</v>
          </cell>
          <cell r="G2244">
            <v>75</v>
          </cell>
        </row>
        <row r="2245">
          <cell r="A2245">
            <v>2244</v>
          </cell>
          <cell r="B2245">
            <v>6242</v>
          </cell>
          <cell r="C2245">
            <v>10</v>
          </cell>
          <cell r="D2245" t="str">
            <v xml:space="preserve"> Huawei P8 Lite Wit </v>
          </cell>
          <cell r="E2245">
            <v>169</v>
          </cell>
          <cell r="F2245" t="str">
            <v>Huawei</v>
          </cell>
          <cell r="G2245">
            <v>240</v>
          </cell>
        </row>
        <row r="2246">
          <cell r="A2246">
            <v>2245</v>
          </cell>
          <cell r="B2246">
            <v>10408</v>
          </cell>
          <cell r="C2246">
            <v>10</v>
          </cell>
          <cell r="D2246" t="str">
            <v xml:space="preserve"> Huawei P8 Lite Goud </v>
          </cell>
          <cell r="E2246">
            <v>169</v>
          </cell>
          <cell r="F2246" t="str">
            <v>Huawei</v>
          </cell>
          <cell r="G2246">
            <v>68</v>
          </cell>
        </row>
        <row r="2247">
          <cell r="A2247">
            <v>2246</v>
          </cell>
          <cell r="B2247">
            <v>6902</v>
          </cell>
          <cell r="C2247">
            <v>10</v>
          </cell>
          <cell r="D2247" t="str">
            <v xml:space="preserve"> Wileyfox Swift 2 Blauw </v>
          </cell>
          <cell r="E2247">
            <v>179</v>
          </cell>
          <cell r="F2247" t="str">
            <v>Wileyfox</v>
          </cell>
          <cell r="G2247">
            <v>214</v>
          </cell>
        </row>
        <row r="2248">
          <cell r="A2248">
            <v>2247</v>
          </cell>
          <cell r="B2248">
            <v>9949</v>
          </cell>
          <cell r="C2248">
            <v>10</v>
          </cell>
          <cell r="D2248" t="str">
            <v xml:space="preserve"> Samsung Galaxy J7 (2016) Goud </v>
          </cell>
          <cell r="E2248">
            <v>237</v>
          </cell>
          <cell r="F2248" t="str">
            <v>Samsung</v>
          </cell>
          <cell r="G2248">
            <v>88</v>
          </cell>
        </row>
        <row r="2249">
          <cell r="A2249">
            <v>2248</v>
          </cell>
          <cell r="B2249">
            <v>7873</v>
          </cell>
          <cell r="C2249">
            <v>10</v>
          </cell>
          <cell r="D2249" t="str">
            <v xml:space="preserve"> Apple iPhone 7 Plus 32 GB Zwart </v>
          </cell>
          <cell r="E2249">
            <v>849</v>
          </cell>
          <cell r="F2249" t="str">
            <v>Apple</v>
          </cell>
          <cell r="G2249">
            <v>173</v>
          </cell>
        </row>
        <row r="2250">
          <cell r="A2250">
            <v>2249</v>
          </cell>
          <cell r="B2250">
            <v>11428</v>
          </cell>
          <cell r="C2250">
            <v>10</v>
          </cell>
          <cell r="D2250" t="str">
            <v xml:space="preserve"> Motorola Moto G4 Plus Wit </v>
          </cell>
          <cell r="E2250">
            <v>239</v>
          </cell>
          <cell r="F2250" t="str">
            <v>Motorola</v>
          </cell>
          <cell r="G2250">
            <v>24</v>
          </cell>
        </row>
        <row r="2251">
          <cell r="A2251">
            <v>2250</v>
          </cell>
          <cell r="B2251">
            <v>9105</v>
          </cell>
          <cell r="C2251">
            <v>10</v>
          </cell>
          <cell r="D2251" t="str">
            <v xml:space="preserve"> Apple iPhone SE 16 GB Rose Gold </v>
          </cell>
          <cell r="E2251">
            <v>415</v>
          </cell>
          <cell r="F2251" t="str">
            <v>Apple</v>
          </cell>
          <cell r="G2251">
            <v>123</v>
          </cell>
        </row>
        <row r="2252">
          <cell r="A2252">
            <v>2251</v>
          </cell>
          <cell r="B2252">
            <v>10326</v>
          </cell>
          <cell r="C2252">
            <v>10</v>
          </cell>
          <cell r="D2252" t="str">
            <v xml:space="preserve"> CAT S60 </v>
          </cell>
          <cell r="E2252">
            <v>639</v>
          </cell>
          <cell r="F2252" t="str">
            <v>CAT</v>
          </cell>
          <cell r="G2252">
            <v>71</v>
          </cell>
        </row>
        <row r="2253">
          <cell r="A2253">
            <v>2252</v>
          </cell>
          <cell r="B2253">
            <v>6825</v>
          </cell>
          <cell r="C2253">
            <v>10</v>
          </cell>
          <cell r="D2253" t="str">
            <v xml:space="preserve"> Apple iPhone 7 Plus 128 GB Zwart </v>
          </cell>
          <cell r="E2253">
            <v>999</v>
          </cell>
          <cell r="F2253" t="str">
            <v>Apple</v>
          </cell>
          <cell r="G2253">
            <v>217</v>
          </cell>
        </row>
        <row r="2254">
          <cell r="A2254">
            <v>2253</v>
          </cell>
          <cell r="B2254">
            <v>6903</v>
          </cell>
          <cell r="C2254">
            <v>10</v>
          </cell>
          <cell r="D2254" t="str">
            <v xml:space="preserve"> Apple iPhone 6s 32 GB Goud </v>
          </cell>
          <cell r="E2254">
            <v>618</v>
          </cell>
          <cell r="F2254" t="str">
            <v>Apple</v>
          </cell>
          <cell r="G2254">
            <v>214</v>
          </cell>
        </row>
        <row r="2255">
          <cell r="A2255">
            <v>2254</v>
          </cell>
          <cell r="B2255">
            <v>7925</v>
          </cell>
          <cell r="C2255">
            <v>10</v>
          </cell>
          <cell r="D2255" t="str">
            <v xml:space="preserve"> Huawei Y6 II Compact Dual Sim Zwart </v>
          </cell>
          <cell r="E2255">
            <v>149</v>
          </cell>
          <cell r="F2255" t="str">
            <v>Huawei</v>
          </cell>
          <cell r="G2255">
            <v>171</v>
          </cell>
        </row>
        <row r="2256">
          <cell r="A2256">
            <v>2255</v>
          </cell>
          <cell r="B2256">
            <v>10298</v>
          </cell>
          <cell r="C2256">
            <v>10</v>
          </cell>
          <cell r="D2256" t="str">
            <v xml:space="preserve"> Wileyfox Swift 2 X Goud </v>
          </cell>
          <cell r="E2256">
            <v>239</v>
          </cell>
          <cell r="F2256" t="str">
            <v>Wileyfox</v>
          </cell>
          <cell r="G2256">
            <v>72</v>
          </cell>
        </row>
        <row r="2257">
          <cell r="A2257">
            <v>2256</v>
          </cell>
          <cell r="B2257">
            <v>8500</v>
          </cell>
          <cell r="C2257">
            <v>10</v>
          </cell>
          <cell r="D2257" t="str">
            <v xml:space="preserve"> Acer Liquid ZEST 4G Zwart </v>
          </cell>
          <cell r="E2257">
            <v>129</v>
          </cell>
          <cell r="F2257" t="str">
            <v>Acer</v>
          </cell>
          <cell r="G2257">
            <v>147</v>
          </cell>
        </row>
        <row r="2258">
          <cell r="A2258">
            <v>2257</v>
          </cell>
          <cell r="B2258">
            <v>11765</v>
          </cell>
          <cell r="C2258">
            <v>10</v>
          </cell>
          <cell r="D2258" t="str">
            <v xml:space="preserve"> Samsung Galaxy A5 (2017) Roze </v>
          </cell>
          <cell r="E2258">
            <v>405</v>
          </cell>
          <cell r="F2258" t="str">
            <v>Samsung</v>
          </cell>
          <cell r="G2258">
            <v>10</v>
          </cell>
        </row>
        <row r="2259">
          <cell r="A2259">
            <v>2258</v>
          </cell>
          <cell r="B2259">
            <v>10973</v>
          </cell>
          <cell r="C2259">
            <v>10</v>
          </cell>
          <cell r="D2259" t="str">
            <v xml:space="preserve"> Huawei Y3 II Dual Sim Zwart </v>
          </cell>
          <cell r="E2259">
            <v>99</v>
          </cell>
          <cell r="F2259" t="str">
            <v>Huawei</v>
          </cell>
          <cell r="G2259">
            <v>43</v>
          </cell>
        </row>
        <row r="2260">
          <cell r="A2260">
            <v>2259</v>
          </cell>
          <cell r="B2260">
            <v>7089</v>
          </cell>
          <cell r="C2260">
            <v>10</v>
          </cell>
          <cell r="D2260" t="str">
            <v xml:space="preserve"> Huawei P9 Lite Wit </v>
          </cell>
          <cell r="E2260">
            <v>274</v>
          </cell>
          <cell r="F2260" t="str">
            <v>Huawei</v>
          </cell>
          <cell r="G2260">
            <v>206</v>
          </cell>
        </row>
        <row r="2261">
          <cell r="A2261">
            <v>2260</v>
          </cell>
          <cell r="B2261">
            <v>6608</v>
          </cell>
          <cell r="C2261">
            <v>10</v>
          </cell>
          <cell r="D2261" t="str">
            <v xml:space="preserve"> CAT S30 </v>
          </cell>
          <cell r="E2261">
            <v>239</v>
          </cell>
          <cell r="F2261" t="str">
            <v>CAT</v>
          </cell>
          <cell r="G2261">
            <v>225</v>
          </cell>
        </row>
        <row r="2262">
          <cell r="A2262">
            <v>2261</v>
          </cell>
          <cell r="B2262">
            <v>11882</v>
          </cell>
          <cell r="C2262">
            <v>10</v>
          </cell>
          <cell r="D2262" t="str">
            <v xml:space="preserve"> Huawei Y5 II Dual Sim Zwart </v>
          </cell>
          <cell r="E2262">
            <v>119</v>
          </cell>
          <cell r="F2262" t="str">
            <v>Huawei</v>
          </cell>
          <cell r="G2262">
            <v>5</v>
          </cell>
        </row>
        <row r="2263">
          <cell r="A2263">
            <v>2262</v>
          </cell>
          <cell r="B2263">
            <v>8044</v>
          </cell>
          <cell r="C2263">
            <v>10</v>
          </cell>
          <cell r="D2263" t="str">
            <v xml:space="preserve"> Wileyfox Swift 2 Goud </v>
          </cell>
          <cell r="E2263">
            <v>179</v>
          </cell>
          <cell r="F2263" t="str">
            <v>Wileyfox</v>
          </cell>
          <cell r="G2263">
            <v>166</v>
          </cell>
        </row>
        <row r="2264">
          <cell r="A2264">
            <v>2263</v>
          </cell>
          <cell r="B2264">
            <v>7402</v>
          </cell>
          <cell r="C2264">
            <v>10</v>
          </cell>
          <cell r="D2264" t="str">
            <v xml:space="preserve"> Wileyfox Spark+ Zwart </v>
          </cell>
          <cell r="E2264">
            <v>149</v>
          </cell>
          <cell r="F2264" t="str">
            <v>Wileyfox</v>
          </cell>
          <cell r="G2264">
            <v>194</v>
          </cell>
        </row>
        <row r="2265">
          <cell r="A2265">
            <v>2264</v>
          </cell>
          <cell r="B2265">
            <v>7229</v>
          </cell>
          <cell r="C2265">
            <v>10</v>
          </cell>
          <cell r="D2265" t="str">
            <v xml:space="preserve"> Motorola Moto G4 Wit </v>
          </cell>
          <cell r="E2265">
            <v>193</v>
          </cell>
          <cell r="F2265" t="str">
            <v>Motorola</v>
          </cell>
          <cell r="G2265">
            <v>201</v>
          </cell>
        </row>
        <row r="2266">
          <cell r="A2266">
            <v>2265</v>
          </cell>
          <cell r="B2266">
            <v>10206</v>
          </cell>
          <cell r="C2266">
            <v>10</v>
          </cell>
          <cell r="D2266" t="str">
            <v xml:space="preserve"> Samsung Galaxy S7 Edge Goud </v>
          </cell>
          <cell r="E2266">
            <v>614</v>
          </cell>
          <cell r="F2266" t="str">
            <v>Samsung</v>
          </cell>
          <cell r="G2266">
            <v>76</v>
          </cell>
        </row>
        <row r="2267">
          <cell r="A2267">
            <v>2266</v>
          </cell>
          <cell r="B2267">
            <v>9636</v>
          </cell>
          <cell r="C2267">
            <v>10</v>
          </cell>
          <cell r="D2267" t="str">
            <v xml:space="preserve"> Apple iPhone 7 32 GB Goud </v>
          </cell>
          <cell r="E2267">
            <v>735</v>
          </cell>
          <cell r="F2267" t="str">
            <v>Apple</v>
          </cell>
          <cell r="G2267">
            <v>100</v>
          </cell>
        </row>
        <row r="2268">
          <cell r="A2268">
            <v>2267</v>
          </cell>
          <cell r="B2268">
            <v>6670</v>
          </cell>
          <cell r="C2268">
            <v>10</v>
          </cell>
          <cell r="D2268" t="str">
            <v xml:space="preserve"> Apple iPhone 7 128 GB Goud </v>
          </cell>
          <cell r="E2268">
            <v>821</v>
          </cell>
          <cell r="F2268" t="str">
            <v>Apple</v>
          </cell>
          <cell r="G2268">
            <v>223</v>
          </cell>
        </row>
        <row r="2269">
          <cell r="A2269">
            <v>2268</v>
          </cell>
          <cell r="B2269">
            <v>6959</v>
          </cell>
          <cell r="C2269">
            <v>10</v>
          </cell>
          <cell r="D2269" t="str">
            <v xml:space="preserve"> LG G5 SE Zwart </v>
          </cell>
          <cell r="E2269">
            <v>379</v>
          </cell>
          <cell r="F2269" t="str">
            <v>LG</v>
          </cell>
          <cell r="G2269">
            <v>211</v>
          </cell>
        </row>
        <row r="2270">
          <cell r="A2270">
            <v>2269</v>
          </cell>
          <cell r="B2270">
            <v>6989</v>
          </cell>
          <cell r="C2270">
            <v>10</v>
          </cell>
          <cell r="D2270" t="str">
            <v xml:space="preserve"> Huawei Y3 II Dual Sim Goud </v>
          </cell>
          <cell r="E2270">
            <v>99</v>
          </cell>
          <cell r="F2270" t="str">
            <v>Huawei</v>
          </cell>
          <cell r="G2270">
            <v>210</v>
          </cell>
        </row>
        <row r="2271">
          <cell r="A2271">
            <v>2270</v>
          </cell>
          <cell r="B2271">
            <v>8408</v>
          </cell>
          <cell r="C2271">
            <v>10</v>
          </cell>
          <cell r="D2271" t="str">
            <v xml:space="preserve"> Apple iPhone 7 128 GB Rose Gold </v>
          </cell>
          <cell r="E2271">
            <v>829</v>
          </cell>
          <cell r="F2271" t="str">
            <v>Apple</v>
          </cell>
          <cell r="G2271">
            <v>151</v>
          </cell>
        </row>
        <row r="2272">
          <cell r="A2272">
            <v>2271</v>
          </cell>
          <cell r="B2272">
            <v>11677</v>
          </cell>
          <cell r="C2272">
            <v>10</v>
          </cell>
          <cell r="D2272" t="str">
            <v xml:space="preserve"> Wiko Lenny 3 Dual SIM Goud </v>
          </cell>
          <cell r="E2272">
            <v>99</v>
          </cell>
          <cell r="F2272" t="str">
            <v>Wiko</v>
          </cell>
          <cell r="G2272">
            <v>13</v>
          </cell>
        </row>
        <row r="2273">
          <cell r="A2273">
            <v>2272</v>
          </cell>
          <cell r="B2273">
            <v>8941</v>
          </cell>
          <cell r="C2273">
            <v>10</v>
          </cell>
          <cell r="D2273" t="str">
            <v xml:space="preserve"> Samsung Galaxy A3 (2017) Roze </v>
          </cell>
          <cell r="E2273">
            <v>319</v>
          </cell>
          <cell r="F2273" t="str">
            <v>Samsung</v>
          </cell>
          <cell r="G2273">
            <v>130</v>
          </cell>
        </row>
        <row r="2274">
          <cell r="A2274">
            <v>2273</v>
          </cell>
          <cell r="B2274">
            <v>9106</v>
          </cell>
          <cell r="C2274">
            <v>10</v>
          </cell>
          <cell r="D2274" t="str">
            <v xml:space="preserve"> Huawei P9 Lite Goud </v>
          </cell>
          <cell r="E2274">
            <v>269</v>
          </cell>
          <cell r="F2274" t="str">
            <v>Huawei</v>
          </cell>
          <cell r="G2274">
            <v>123</v>
          </cell>
        </row>
        <row r="2275">
          <cell r="A2275">
            <v>2274</v>
          </cell>
          <cell r="B2275">
            <v>11319</v>
          </cell>
          <cell r="C2275">
            <v>10</v>
          </cell>
          <cell r="D2275" t="str">
            <v xml:space="preserve"> Huawei P8 Lite (2017) Goud </v>
          </cell>
          <cell r="E2275">
            <v>244</v>
          </cell>
          <cell r="F2275" t="str">
            <v>Huawei</v>
          </cell>
          <cell r="G2275">
            <v>29</v>
          </cell>
        </row>
        <row r="2276">
          <cell r="A2276">
            <v>2275</v>
          </cell>
          <cell r="B2276">
            <v>8994</v>
          </cell>
          <cell r="C2276">
            <v>10</v>
          </cell>
          <cell r="D2276" t="str">
            <v xml:space="preserve"> Samsung Galaxy S7 Edge Blauw </v>
          </cell>
          <cell r="E2276">
            <v>614</v>
          </cell>
          <cell r="F2276" t="str">
            <v>Samsung</v>
          </cell>
          <cell r="G2276">
            <v>128</v>
          </cell>
        </row>
        <row r="2277">
          <cell r="A2277">
            <v>2276</v>
          </cell>
          <cell r="B2277">
            <v>10552</v>
          </cell>
          <cell r="C2277">
            <v>10</v>
          </cell>
          <cell r="D2277" t="str">
            <v xml:space="preserve"> CAT S40 </v>
          </cell>
          <cell r="E2277">
            <v>359</v>
          </cell>
          <cell r="F2277" t="str">
            <v>CAT</v>
          </cell>
          <cell r="G2277">
            <v>62</v>
          </cell>
        </row>
        <row r="2278">
          <cell r="A2278">
            <v>2277</v>
          </cell>
          <cell r="B2278">
            <v>7143</v>
          </cell>
          <cell r="C2278">
            <v>10</v>
          </cell>
          <cell r="D2278" t="str">
            <v xml:space="preserve"> Huawei P8 Grijs </v>
          </cell>
          <cell r="E2278">
            <v>249</v>
          </cell>
          <cell r="F2278" t="str">
            <v>Huawei</v>
          </cell>
          <cell r="G2278">
            <v>204</v>
          </cell>
        </row>
        <row r="2279">
          <cell r="A2279">
            <v>2278</v>
          </cell>
          <cell r="B2279">
            <v>10553</v>
          </cell>
          <cell r="C2279">
            <v>10</v>
          </cell>
          <cell r="D2279" t="str">
            <v xml:space="preserve"> Lenovo K6 Grijs </v>
          </cell>
          <cell r="E2279">
            <v>198</v>
          </cell>
          <cell r="F2279" t="str">
            <v>Lenovo</v>
          </cell>
          <cell r="G2279">
            <v>62</v>
          </cell>
        </row>
        <row r="2280">
          <cell r="A2280">
            <v>2279</v>
          </cell>
          <cell r="B2280">
            <v>6960</v>
          </cell>
          <cell r="C2280">
            <v>10</v>
          </cell>
          <cell r="D2280" t="str">
            <v xml:space="preserve"> Huawei Mate 9 Grijs </v>
          </cell>
          <cell r="E2280">
            <v>699</v>
          </cell>
          <cell r="F2280" t="str">
            <v>Huawei</v>
          </cell>
          <cell r="G2280">
            <v>211</v>
          </cell>
        </row>
        <row r="2281">
          <cell r="A2281">
            <v>2280</v>
          </cell>
          <cell r="B2281">
            <v>8871</v>
          </cell>
          <cell r="C2281">
            <v>10</v>
          </cell>
          <cell r="D2281" t="str">
            <v xml:space="preserve"> Apple iPhone 7 Plus 128 GB Jet Black </v>
          </cell>
          <cell r="E2281">
            <v>989</v>
          </cell>
          <cell r="F2281" t="str">
            <v>Apple</v>
          </cell>
          <cell r="G2281">
            <v>133</v>
          </cell>
        </row>
        <row r="2282">
          <cell r="A2282">
            <v>2281</v>
          </cell>
          <cell r="B2282">
            <v>9854</v>
          </cell>
          <cell r="C2282">
            <v>10</v>
          </cell>
          <cell r="D2282" t="str">
            <v xml:space="preserve"> Sony Xperia X Performance Zwart </v>
          </cell>
          <cell r="E2282">
            <v>449</v>
          </cell>
          <cell r="F2282" t="str">
            <v>Sony</v>
          </cell>
          <cell r="G2282">
            <v>92</v>
          </cell>
        </row>
        <row r="2283">
          <cell r="A2283">
            <v>2282</v>
          </cell>
          <cell r="B2283">
            <v>6990</v>
          </cell>
          <cell r="C2283">
            <v>10</v>
          </cell>
          <cell r="D2283" t="str">
            <v xml:space="preserve"> Apple iPhone SE 16 GB Goud </v>
          </cell>
          <cell r="E2283">
            <v>415</v>
          </cell>
          <cell r="F2283" t="str">
            <v>Apple</v>
          </cell>
          <cell r="G2283">
            <v>210</v>
          </cell>
        </row>
        <row r="2284">
          <cell r="A2284">
            <v>2283</v>
          </cell>
          <cell r="B2284">
            <v>7946</v>
          </cell>
          <cell r="C2284">
            <v>10</v>
          </cell>
          <cell r="D2284" t="str">
            <v xml:space="preserve"> Huawei GT3 Dual Sim Grijs </v>
          </cell>
          <cell r="E2284">
            <v>208</v>
          </cell>
          <cell r="F2284" t="str">
            <v>Huawei</v>
          </cell>
          <cell r="G2284">
            <v>170</v>
          </cell>
        </row>
        <row r="2285">
          <cell r="A2285">
            <v>2284</v>
          </cell>
          <cell r="B2285">
            <v>9950</v>
          </cell>
          <cell r="C2285">
            <v>10</v>
          </cell>
          <cell r="D2285" t="str">
            <v xml:space="preserve"> Samsung Galaxy S7 Edge Roze </v>
          </cell>
          <cell r="E2285">
            <v>614</v>
          </cell>
          <cell r="F2285" t="str">
            <v>Samsung</v>
          </cell>
          <cell r="G2285">
            <v>88</v>
          </cell>
        </row>
        <row r="2286">
          <cell r="A2286">
            <v>2285</v>
          </cell>
          <cell r="B2286">
            <v>8111</v>
          </cell>
          <cell r="C2286">
            <v>10</v>
          </cell>
          <cell r="D2286" t="str">
            <v xml:space="preserve"> Huawei P8 Lite (2017) Wit </v>
          </cell>
          <cell r="E2286">
            <v>244</v>
          </cell>
          <cell r="F2286" t="str">
            <v>Huawei</v>
          </cell>
          <cell r="G2286">
            <v>163</v>
          </cell>
        </row>
        <row r="2287">
          <cell r="A2287">
            <v>2286</v>
          </cell>
          <cell r="B2287">
            <v>8294</v>
          </cell>
          <cell r="C2287">
            <v>10</v>
          </cell>
          <cell r="D2287" t="str">
            <v xml:space="preserve"> Huawei Y5 II Dual Sim Goud </v>
          </cell>
          <cell r="E2287">
            <v>119</v>
          </cell>
          <cell r="F2287" t="str">
            <v>Huawei</v>
          </cell>
          <cell r="G2287">
            <v>155</v>
          </cell>
        </row>
        <row r="2288">
          <cell r="A2288">
            <v>2287</v>
          </cell>
          <cell r="B2288">
            <v>8765</v>
          </cell>
          <cell r="C2288">
            <v>10</v>
          </cell>
          <cell r="D2288" t="str">
            <v xml:space="preserve"> Wileyfox Swift 2+ Blauw </v>
          </cell>
          <cell r="E2288">
            <v>219</v>
          </cell>
          <cell r="F2288" t="str">
            <v>Wileyfox</v>
          </cell>
          <cell r="G2288">
            <v>137</v>
          </cell>
        </row>
        <row r="2289">
          <cell r="A2289">
            <v>2288</v>
          </cell>
          <cell r="B2289">
            <v>8942</v>
          </cell>
          <cell r="C2289">
            <v>10</v>
          </cell>
          <cell r="D2289" t="str">
            <v xml:space="preserve"> HTC One A9s Zwart </v>
          </cell>
          <cell r="E2289">
            <v>309</v>
          </cell>
          <cell r="F2289" t="str">
            <v>HTC</v>
          </cell>
          <cell r="G2289">
            <v>130</v>
          </cell>
        </row>
        <row r="2290">
          <cell r="A2290">
            <v>2289</v>
          </cell>
          <cell r="B2290">
            <v>10678</v>
          </cell>
          <cell r="C2290">
            <v>10</v>
          </cell>
          <cell r="D2290" t="str">
            <v xml:space="preserve"> Huawei Y3 II Dual Sim Blauw </v>
          </cell>
          <cell r="E2290">
            <v>99</v>
          </cell>
          <cell r="F2290" t="str">
            <v>Huawei</v>
          </cell>
          <cell r="G2290">
            <v>56</v>
          </cell>
        </row>
        <row r="2291">
          <cell r="A2291">
            <v>2290</v>
          </cell>
          <cell r="B2291">
            <v>10924</v>
          </cell>
          <cell r="C2291">
            <v>10</v>
          </cell>
          <cell r="D2291" t="str">
            <v xml:space="preserve"> Samsung Galaxy S7 Edge Wit </v>
          </cell>
          <cell r="E2291">
            <v>614</v>
          </cell>
          <cell r="F2291" t="str">
            <v>Samsung</v>
          </cell>
          <cell r="G2291">
            <v>45</v>
          </cell>
        </row>
        <row r="2292">
          <cell r="A2292">
            <v>2291</v>
          </cell>
          <cell r="B2292">
            <v>7334</v>
          </cell>
          <cell r="C2292">
            <v>10</v>
          </cell>
          <cell r="D2292" t="str">
            <v xml:space="preserve"> Apple iPhone 7 Plus 128 GB Zilver </v>
          </cell>
          <cell r="E2292">
            <v>999</v>
          </cell>
          <cell r="F2292" t="str">
            <v>Apple</v>
          </cell>
          <cell r="G2292">
            <v>197</v>
          </cell>
        </row>
        <row r="2293">
          <cell r="A2293">
            <v>2292</v>
          </cell>
          <cell r="B2293">
            <v>8372</v>
          </cell>
          <cell r="C2293">
            <v>10</v>
          </cell>
          <cell r="D2293" t="str">
            <v xml:space="preserve"> Huawei P9 Grijs </v>
          </cell>
          <cell r="E2293">
            <v>459</v>
          </cell>
          <cell r="F2293" t="str">
            <v>Huawei</v>
          </cell>
          <cell r="G2293">
            <v>152</v>
          </cell>
        </row>
        <row r="2294">
          <cell r="A2294">
            <v>2293</v>
          </cell>
          <cell r="B2294">
            <v>9927</v>
          </cell>
          <cell r="C2294">
            <v>10</v>
          </cell>
          <cell r="D2294" t="str">
            <v xml:space="preserve"> Apple iPhone 7 Plus 256 GB Jet Black </v>
          </cell>
          <cell r="E2294">
            <v>1064</v>
          </cell>
          <cell r="F2294" t="str">
            <v>Apple</v>
          </cell>
          <cell r="G2294">
            <v>89</v>
          </cell>
        </row>
        <row r="2295">
          <cell r="A2295">
            <v>2294</v>
          </cell>
          <cell r="B2295">
            <v>9437</v>
          </cell>
          <cell r="C2295">
            <v>10</v>
          </cell>
          <cell r="D2295" t="str">
            <v xml:space="preserve"> Asus Zenfone 3 Zwart </v>
          </cell>
          <cell r="E2295">
            <v>349</v>
          </cell>
          <cell r="F2295" t="str">
            <v>Asus</v>
          </cell>
          <cell r="G2295">
            <v>109</v>
          </cell>
        </row>
        <row r="2296">
          <cell r="A2296">
            <v>2295</v>
          </cell>
          <cell r="B2296">
            <v>8443</v>
          </cell>
          <cell r="C2296">
            <v>10</v>
          </cell>
          <cell r="D2296" t="str">
            <v xml:space="preserve"> Huawei P9 Blauw </v>
          </cell>
          <cell r="E2296">
            <v>469</v>
          </cell>
          <cell r="F2296" t="str">
            <v>Huawei</v>
          </cell>
          <cell r="G2296">
            <v>150</v>
          </cell>
        </row>
        <row r="2297">
          <cell r="A2297">
            <v>2296</v>
          </cell>
          <cell r="B2297">
            <v>11565</v>
          </cell>
          <cell r="C2297">
            <v>10</v>
          </cell>
          <cell r="D2297" t="str">
            <v xml:space="preserve"> Huawei Mate 9 Zwart </v>
          </cell>
          <cell r="E2297">
            <v>699</v>
          </cell>
          <cell r="F2297" t="str">
            <v>Huawei</v>
          </cell>
          <cell r="G2297">
            <v>18</v>
          </cell>
        </row>
        <row r="2298">
          <cell r="A2298">
            <v>2297</v>
          </cell>
          <cell r="B2298">
            <v>8481</v>
          </cell>
          <cell r="C2298">
            <v>10</v>
          </cell>
          <cell r="D2298" t="str">
            <v xml:space="preserve"> Acer Liquid Zest Plus Music Pack </v>
          </cell>
          <cell r="E2298">
            <v>139</v>
          </cell>
          <cell r="F2298" t="str">
            <v>Acer</v>
          </cell>
          <cell r="G2298">
            <v>148</v>
          </cell>
        </row>
        <row r="2299">
          <cell r="A2299">
            <v>2298</v>
          </cell>
          <cell r="B2299">
            <v>7855</v>
          </cell>
          <cell r="C2299">
            <v>10</v>
          </cell>
          <cell r="D2299" t="str">
            <v xml:space="preserve"> Blackberry DTEK60 </v>
          </cell>
          <cell r="E2299">
            <v>479</v>
          </cell>
          <cell r="F2299" t="str">
            <v>Blackberry</v>
          </cell>
          <cell r="G2299">
            <v>174</v>
          </cell>
        </row>
        <row r="2300">
          <cell r="A2300">
            <v>2299</v>
          </cell>
          <cell r="B2300">
            <v>7259</v>
          </cell>
          <cell r="C2300">
            <v>10</v>
          </cell>
          <cell r="D2300" t="str">
            <v xml:space="preserve"> Acer Liquid Z6E Zwart </v>
          </cell>
          <cell r="E2300">
            <v>99</v>
          </cell>
          <cell r="F2300" t="str">
            <v>Acer</v>
          </cell>
          <cell r="G2300">
            <v>200</v>
          </cell>
        </row>
        <row r="2301">
          <cell r="A2301">
            <v>2300</v>
          </cell>
          <cell r="B2301">
            <v>8045</v>
          </cell>
          <cell r="C2301">
            <v>10</v>
          </cell>
          <cell r="D2301" t="str">
            <v xml:space="preserve"> Apple iPhone 7 Plus 256 GB Zwart </v>
          </cell>
          <cell r="E2301">
            <v>1093</v>
          </cell>
          <cell r="F2301" t="str">
            <v>Apple</v>
          </cell>
          <cell r="G2301">
            <v>166</v>
          </cell>
        </row>
        <row r="2302">
          <cell r="A2302">
            <v>2301</v>
          </cell>
          <cell r="B2302">
            <v>11199</v>
          </cell>
          <cell r="C2302">
            <v>10</v>
          </cell>
          <cell r="D2302" t="str">
            <v xml:space="preserve"> Apple iPhone 7 Plus 128 GB Rose Gold </v>
          </cell>
          <cell r="E2302">
            <v>999</v>
          </cell>
          <cell r="F2302" t="str">
            <v>Apple</v>
          </cell>
          <cell r="G2302">
            <v>34</v>
          </cell>
        </row>
        <row r="2303">
          <cell r="A2303">
            <v>2302</v>
          </cell>
          <cell r="B2303">
            <v>10554</v>
          </cell>
          <cell r="C2303">
            <v>10</v>
          </cell>
          <cell r="D2303" t="str">
            <v xml:space="preserve"> Sony Xperia XA Zwart </v>
          </cell>
          <cell r="E2303">
            <v>229</v>
          </cell>
          <cell r="F2303" t="str">
            <v>Sony</v>
          </cell>
          <cell r="G2303">
            <v>62</v>
          </cell>
        </row>
        <row r="2304">
          <cell r="A2304">
            <v>2303</v>
          </cell>
          <cell r="B2304">
            <v>11650</v>
          </cell>
          <cell r="C2304">
            <v>10</v>
          </cell>
          <cell r="D2304" t="str">
            <v xml:space="preserve"> Lenovo Moto Z Play Zwart </v>
          </cell>
          <cell r="E2304">
            <v>439</v>
          </cell>
          <cell r="F2304" t="str">
            <v>Lenovo</v>
          </cell>
          <cell r="G2304">
            <v>14</v>
          </cell>
        </row>
        <row r="2305">
          <cell r="A2305">
            <v>2304</v>
          </cell>
          <cell r="B2305">
            <v>9346</v>
          </cell>
          <cell r="C2305">
            <v>10</v>
          </cell>
          <cell r="D2305" t="str">
            <v xml:space="preserve"> Acer Liquid Z6 Plus Zwart </v>
          </cell>
          <cell r="E2305">
            <v>249</v>
          </cell>
          <cell r="F2305" t="str">
            <v>Acer</v>
          </cell>
          <cell r="G2305">
            <v>113</v>
          </cell>
        </row>
        <row r="2306">
          <cell r="A2306">
            <v>2305</v>
          </cell>
          <cell r="B2306">
            <v>11386</v>
          </cell>
          <cell r="C2306">
            <v>10</v>
          </cell>
          <cell r="D2306" t="str">
            <v xml:space="preserve"> HTC 10 Grijs </v>
          </cell>
          <cell r="E2306">
            <v>629</v>
          </cell>
          <cell r="F2306" t="str">
            <v>HTC</v>
          </cell>
          <cell r="G2306">
            <v>26</v>
          </cell>
        </row>
        <row r="2307">
          <cell r="A2307">
            <v>2306</v>
          </cell>
          <cell r="B2307">
            <v>10351</v>
          </cell>
          <cell r="C2307">
            <v>10</v>
          </cell>
          <cell r="D2307" t="str">
            <v xml:space="preserve"> Sony Xperia Z5 Zwart </v>
          </cell>
          <cell r="E2307">
            <v>469</v>
          </cell>
          <cell r="F2307" t="str">
            <v>Sony</v>
          </cell>
          <cell r="G2307">
            <v>70</v>
          </cell>
        </row>
        <row r="2308">
          <cell r="A2308">
            <v>2307</v>
          </cell>
          <cell r="B2308">
            <v>10327</v>
          </cell>
          <cell r="C2308">
            <v>10</v>
          </cell>
          <cell r="D2308" t="str">
            <v xml:space="preserve"> iPhone 5S 32GB Zilver Refurbished (Topklasse) </v>
          </cell>
          <cell r="E2308">
            <v>329</v>
          </cell>
          <cell r="F2308" t="str">
            <v>iPhone</v>
          </cell>
          <cell r="G2308">
            <v>71</v>
          </cell>
        </row>
        <row r="2309">
          <cell r="A2309">
            <v>2308</v>
          </cell>
          <cell r="B2309">
            <v>10377</v>
          </cell>
          <cell r="C2309">
            <v>10</v>
          </cell>
          <cell r="D2309" t="str">
            <v xml:space="preserve"> Wileyfox Swift 2+ Goud </v>
          </cell>
          <cell r="E2309">
            <v>219</v>
          </cell>
          <cell r="F2309" t="str">
            <v>Wileyfox</v>
          </cell>
          <cell r="G2309">
            <v>69</v>
          </cell>
        </row>
        <row r="2310">
          <cell r="A2310">
            <v>2309</v>
          </cell>
          <cell r="B2310">
            <v>6308</v>
          </cell>
          <cell r="C2310">
            <v>10</v>
          </cell>
          <cell r="D2310" t="str">
            <v xml:space="preserve"> Lenovo B Zwart </v>
          </cell>
          <cell r="E2310">
            <v>99</v>
          </cell>
          <cell r="F2310" t="str">
            <v>Lenovo</v>
          </cell>
          <cell r="G2310">
            <v>237</v>
          </cell>
        </row>
        <row r="2311">
          <cell r="A2311">
            <v>2310</v>
          </cell>
          <cell r="B2311">
            <v>11224</v>
          </cell>
          <cell r="C2311">
            <v>10</v>
          </cell>
          <cell r="D2311" t="str">
            <v xml:space="preserve"> Apple iPhone 7 Plus 32 GB Zilver </v>
          </cell>
          <cell r="E2311">
            <v>849</v>
          </cell>
          <cell r="F2311" t="str">
            <v>Apple</v>
          </cell>
          <cell r="G2311">
            <v>33</v>
          </cell>
        </row>
        <row r="2312">
          <cell r="A2312">
            <v>2311</v>
          </cell>
          <cell r="B2312">
            <v>8154</v>
          </cell>
          <cell r="C2312">
            <v>10</v>
          </cell>
          <cell r="D2312" t="str">
            <v xml:space="preserve"> Motorola Moto X Force </v>
          </cell>
          <cell r="E2312">
            <v>349</v>
          </cell>
          <cell r="F2312" t="str">
            <v>Motorola</v>
          </cell>
          <cell r="G2312">
            <v>161</v>
          </cell>
        </row>
        <row r="2313">
          <cell r="A2313">
            <v>2312</v>
          </cell>
          <cell r="B2313">
            <v>11766</v>
          </cell>
          <cell r="C2313">
            <v>10</v>
          </cell>
          <cell r="D2313" t="str">
            <v xml:space="preserve"> Wiko Jerry Zwart/Grijs </v>
          </cell>
          <cell r="E2313">
            <v>89</v>
          </cell>
          <cell r="F2313" t="str">
            <v>Wiko</v>
          </cell>
          <cell r="G2313">
            <v>10</v>
          </cell>
        </row>
        <row r="2314">
          <cell r="A2314">
            <v>2313</v>
          </cell>
          <cell r="B2314">
            <v>9438</v>
          </cell>
          <cell r="C2314">
            <v>10</v>
          </cell>
          <cell r="D2314" t="str">
            <v xml:space="preserve"> Apple iPhone 7 256 GB Zwart </v>
          </cell>
          <cell r="E2314">
            <v>929</v>
          </cell>
          <cell r="F2314" t="str">
            <v>Apple</v>
          </cell>
          <cell r="G2314">
            <v>109</v>
          </cell>
        </row>
        <row r="2315">
          <cell r="A2315">
            <v>2314</v>
          </cell>
          <cell r="B2315">
            <v>6089</v>
          </cell>
          <cell r="C2315">
            <v>10</v>
          </cell>
          <cell r="D2315" t="str">
            <v xml:space="preserve"> Samsung Galaxy J5 (2016) Dual Sim Wit </v>
          </cell>
          <cell r="E2315">
            <v>229</v>
          </cell>
          <cell r="F2315" t="str">
            <v>Samsung</v>
          </cell>
          <cell r="G2315">
            <v>247</v>
          </cell>
        </row>
        <row r="2316">
          <cell r="A2316">
            <v>2315</v>
          </cell>
          <cell r="B2316">
            <v>8112</v>
          </cell>
          <cell r="C2316">
            <v>10</v>
          </cell>
          <cell r="D2316" t="str">
            <v xml:space="preserve"> Wiko Ufeel Prime Zwart </v>
          </cell>
          <cell r="E2316">
            <v>249</v>
          </cell>
          <cell r="F2316" t="str">
            <v>Wiko</v>
          </cell>
          <cell r="G2316">
            <v>163</v>
          </cell>
        </row>
        <row r="2317">
          <cell r="A2317">
            <v>2316</v>
          </cell>
          <cell r="B2317">
            <v>11429</v>
          </cell>
          <cell r="C2317">
            <v>10</v>
          </cell>
          <cell r="D2317" t="str">
            <v xml:space="preserve"> Sony Xperia XA Wit </v>
          </cell>
          <cell r="E2317">
            <v>229</v>
          </cell>
          <cell r="F2317" t="str">
            <v>Sony</v>
          </cell>
          <cell r="G2317">
            <v>24</v>
          </cell>
        </row>
        <row r="2318">
          <cell r="A2318">
            <v>2317</v>
          </cell>
          <cell r="B2318">
            <v>7926</v>
          </cell>
          <cell r="C2318">
            <v>10</v>
          </cell>
          <cell r="D2318" t="str">
            <v xml:space="preserve"> HTC U Ultra Zwart </v>
          </cell>
          <cell r="E2318">
            <v>799</v>
          </cell>
          <cell r="F2318" t="str">
            <v>HTC</v>
          </cell>
          <cell r="G2318">
            <v>171</v>
          </cell>
        </row>
        <row r="2319">
          <cell r="A2319">
            <v>2318</v>
          </cell>
          <cell r="B2319">
            <v>8462</v>
          </cell>
          <cell r="C2319">
            <v>10</v>
          </cell>
          <cell r="D2319" t="str">
            <v xml:space="preserve"> Apple iPhone 6s Plus 128 GB Space Gray </v>
          </cell>
          <cell r="E2319">
            <v>859</v>
          </cell>
          <cell r="F2319" t="str">
            <v>Apple</v>
          </cell>
          <cell r="G2319">
            <v>149</v>
          </cell>
        </row>
        <row r="2320">
          <cell r="A2320">
            <v>2319</v>
          </cell>
          <cell r="B2320">
            <v>8248</v>
          </cell>
          <cell r="C2320">
            <v>10</v>
          </cell>
          <cell r="D2320" t="str">
            <v xml:space="preserve"> iPhone 6 64GB Zilver Refurbished (Topklasse) </v>
          </cell>
          <cell r="E2320">
            <v>539</v>
          </cell>
          <cell r="F2320" t="str">
            <v>iPhone</v>
          </cell>
          <cell r="G2320">
            <v>157</v>
          </cell>
        </row>
        <row r="2321">
          <cell r="A2321">
            <v>2320</v>
          </cell>
          <cell r="B2321">
            <v>9287</v>
          </cell>
          <cell r="C2321">
            <v>10</v>
          </cell>
          <cell r="D2321" t="str">
            <v xml:space="preserve"> Apple iPhone 6s 128 GB Rose Gold </v>
          </cell>
          <cell r="E2321">
            <v>749</v>
          </cell>
          <cell r="F2321" t="str">
            <v>Apple</v>
          </cell>
          <cell r="G2321">
            <v>116</v>
          </cell>
        </row>
        <row r="2322">
          <cell r="A2322">
            <v>2321</v>
          </cell>
          <cell r="B2322">
            <v>9013</v>
          </cell>
          <cell r="C2322">
            <v>10</v>
          </cell>
          <cell r="D2322" t="str">
            <v xml:space="preserve"> Lenovo C2 Power Zwart </v>
          </cell>
          <cell r="E2322">
            <v>149</v>
          </cell>
          <cell r="F2322" t="str">
            <v>Lenovo</v>
          </cell>
          <cell r="G2322">
            <v>127</v>
          </cell>
        </row>
        <row r="2323">
          <cell r="A2323">
            <v>2322</v>
          </cell>
          <cell r="B2323">
            <v>10737</v>
          </cell>
          <cell r="C2323">
            <v>10</v>
          </cell>
          <cell r="D2323" t="str">
            <v xml:space="preserve"> HTC Desire 628 Dual Sim Blauw/Rood </v>
          </cell>
          <cell r="E2323">
            <v>229</v>
          </cell>
          <cell r="F2323" t="str">
            <v>HTC</v>
          </cell>
          <cell r="G2323">
            <v>54</v>
          </cell>
        </row>
        <row r="2324">
          <cell r="A2324">
            <v>2323</v>
          </cell>
          <cell r="B2324">
            <v>6243</v>
          </cell>
          <cell r="C2324">
            <v>10</v>
          </cell>
          <cell r="D2324" t="str">
            <v xml:space="preserve"> Apple iPhone 7 Plus 32 GB Goud </v>
          </cell>
          <cell r="E2324">
            <v>889</v>
          </cell>
          <cell r="F2324" t="str">
            <v>Apple</v>
          </cell>
          <cell r="G2324">
            <v>240</v>
          </cell>
        </row>
        <row r="2325">
          <cell r="A2325">
            <v>2324</v>
          </cell>
          <cell r="B2325">
            <v>6712</v>
          </cell>
          <cell r="C2325">
            <v>10</v>
          </cell>
          <cell r="D2325" t="str">
            <v xml:space="preserve"> Samsung Galaxy J5 (2016) Dual Sim Goud </v>
          </cell>
          <cell r="E2325">
            <v>219</v>
          </cell>
          <cell r="F2325" t="str">
            <v>Samsung</v>
          </cell>
          <cell r="G2325">
            <v>221</v>
          </cell>
        </row>
        <row r="2326">
          <cell r="A2326">
            <v>2325</v>
          </cell>
          <cell r="B2326">
            <v>6533</v>
          </cell>
          <cell r="C2326">
            <v>10</v>
          </cell>
          <cell r="D2326" t="str">
            <v xml:space="preserve"> Apple iPhone 6s Plus 32 GB Space Gray </v>
          </cell>
          <cell r="E2326">
            <v>745</v>
          </cell>
          <cell r="F2326" t="str">
            <v>Apple</v>
          </cell>
          <cell r="G2326">
            <v>228</v>
          </cell>
        </row>
        <row r="2327">
          <cell r="A2327">
            <v>2326</v>
          </cell>
          <cell r="B2327">
            <v>9087</v>
          </cell>
          <cell r="C2327">
            <v>10</v>
          </cell>
          <cell r="D2327" t="str">
            <v xml:space="preserve"> HTC Desire 526 Dual Sim Zwart </v>
          </cell>
          <cell r="E2327">
            <v>99</v>
          </cell>
          <cell r="F2327" t="str">
            <v>HTC</v>
          </cell>
          <cell r="G2327">
            <v>124</v>
          </cell>
        </row>
        <row r="2328">
          <cell r="A2328">
            <v>2327</v>
          </cell>
          <cell r="B2328">
            <v>8604</v>
          </cell>
          <cell r="C2328">
            <v>10</v>
          </cell>
          <cell r="D2328" t="str">
            <v xml:space="preserve"> Wileyfox Spark X Zwart </v>
          </cell>
          <cell r="E2328">
            <v>155</v>
          </cell>
          <cell r="F2328" t="str">
            <v>Wileyfox</v>
          </cell>
          <cell r="G2328">
            <v>143</v>
          </cell>
        </row>
        <row r="2329">
          <cell r="A2329">
            <v>2328</v>
          </cell>
          <cell r="B2329">
            <v>8194</v>
          </cell>
          <cell r="C2329">
            <v>10</v>
          </cell>
          <cell r="D2329" t="str">
            <v xml:space="preserve"> Huawei Y6 II Compact Dual Sim Goud </v>
          </cell>
          <cell r="E2329">
            <v>149</v>
          </cell>
          <cell r="F2329" t="str">
            <v>Huawei</v>
          </cell>
          <cell r="G2329">
            <v>159</v>
          </cell>
        </row>
        <row r="2330">
          <cell r="A2330">
            <v>2329</v>
          </cell>
          <cell r="B2330">
            <v>11793</v>
          </cell>
          <cell r="C2330">
            <v>10</v>
          </cell>
          <cell r="D2330" t="str">
            <v xml:space="preserve"> Samsung Galaxy J7 (2016) Wit </v>
          </cell>
          <cell r="E2330">
            <v>279</v>
          </cell>
          <cell r="F2330" t="str">
            <v>Samsung</v>
          </cell>
          <cell r="G2330">
            <v>9</v>
          </cell>
        </row>
        <row r="2331">
          <cell r="A2331">
            <v>2330</v>
          </cell>
          <cell r="B2331">
            <v>11360</v>
          </cell>
          <cell r="C2331">
            <v>10</v>
          </cell>
          <cell r="D2331" t="str">
            <v xml:space="preserve"> Asus Zenfone Go Grijs </v>
          </cell>
          <cell r="E2331">
            <v>149</v>
          </cell>
          <cell r="F2331" t="str">
            <v>Asus</v>
          </cell>
          <cell r="G2331">
            <v>27</v>
          </cell>
        </row>
        <row r="2332">
          <cell r="A2332">
            <v>2331</v>
          </cell>
          <cell r="B2332">
            <v>9088</v>
          </cell>
          <cell r="C2332">
            <v>10</v>
          </cell>
          <cell r="D2332" t="str">
            <v xml:space="preserve"> Sony Xperia XA Rose Gold </v>
          </cell>
          <cell r="E2332">
            <v>229</v>
          </cell>
          <cell r="F2332" t="str">
            <v>Sony</v>
          </cell>
          <cell r="G2332">
            <v>124</v>
          </cell>
        </row>
        <row r="2333">
          <cell r="A2333">
            <v>2332</v>
          </cell>
          <cell r="B2333">
            <v>8914</v>
          </cell>
          <cell r="C2333">
            <v>10</v>
          </cell>
          <cell r="D2333" t="str">
            <v xml:space="preserve"> Apple iPhone 7 256 GB Rose Gold </v>
          </cell>
          <cell r="E2333">
            <v>883</v>
          </cell>
          <cell r="F2333" t="str">
            <v>Apple</v>
          </cell>
          <cell r="G2333">
            <v>131</v>
          </cell>
        </row>
        <row r="2334">
          <cell r="A2334">
            <v>2333</v>
          </cell>
          <cell r="B2334">
            <v>7947</v>
          </cell>
          <cell r="C2334">
            <v>10</v>
          </cell>
          <cell r="D2334" t="str">
            <v xml:space="preserve"> Apple iPhone 7 256 GB Jet Black </v>
          </cell>
          <cell r="E2334">
            <v>908</v>
          </cell>
          <cell r="F2334" t="str">
            <v>Apple</v>
          </cell>
          <cell r="G2334">
            <v>170</v>
          </cell>
        </row>
        <row r="2335">
          <cell r="A2335">
            <v>2334</v>
          </cell>
          <cell r="B2335">
            <v>10947</v>
          </cell>
          <cell r="C2335">
            <v>10</v>
          </cell>
          <cell r="D2335" t="str">
            <v xml:space="preserve"> Huawei P9 Zilver </v>
          </cell>
          <cell r="E2335">
            <v>459</v>
          </cell>
          <cell r="F2335" t="str">
            <v>Huawei</v>
          </cell>
          <cell r="G2335">
            <v>44</v>
          </cell>
        </row>
        <row r="2336">
          <cell r="A2336">
            <v>2335</v>
          </cell>
          <cell r="B2336">
            <v>7948</v>
          </cell>
          <cell r="C2336">
            <v>10</v>
          </cell>
          <cell r="D2336" t="str">
            <v xml:space="preserve"> Apple iPhone 7 Plus 32 GB Rose Gold </v>
          </cell>
          <cell r="E2336">
            <v>849</v>
          </cell>
          <cell r="F2336" t="str">
            <v>Apple</v>
          </cell>
          <cell r="G2336">
            <v>170</v>
          </cell>
        </row>
        <row r="2337">
          <cell r="A2337">
            <v>2336</v>
          </cell>
          <cell r="B2337">
            <v>11430</v>
          </cell>
          <cell r="C2337">
            <v>10</v>
          </cell>
          <cell r="D2337" t="str">
            <v xml:space="preserve"> Wiko Sunny Zwart </v>
          </cell>
          <cell r="E2337">
            <v>59.99</v>
          </cell>
          <cell r="F2337" t="str">
            <v>Wiko</v>
          </cell>
          <cell r="G2337">
            <v>24</v>
          </cell>
        </row>
        <row r="2338">
          <cell r="A2338">
            <v>2337</v>
          </cell>
          <cell r="B2338">
            <v>11094</v>
          </cell>
          <cell r="C2338">
            <v>10</v>
          </cell>
          <cell r="D2338" t="str">
            <v xml:space="preserve"> Sony Xperia X Compact Blauw </v>
          </cell>
          <cell r="E2338">
            <v>429</v>
          </cell>
          <cell r="F2338" t="str">
            <v>Sony</v>
          </cell>
          <cell r="G2338">
            <v>39</v>
          </cell>
        </row>
        <row r="2339">
          <cell r="A2339">
            <v>2338</v>
          </cell>
          <cell r="B2339">
            <v>8872</v>
          </cell>
          <cell r="C2339">
            <v>10</v>
          </cell>
          <cell r="D2339" t="str">
            <v xml:space="preserve"> Lenovo K5 Zilver </v>
          </cell>
          <cell r="E2339">
            <v>175</v>
          </cell>
          <cell r="F2339" t="str">
            <v>Lenovo</v>
          </cell>
          <cell r="G2339">
            <v>133</v>
          </cell>
        </row>
        <row r="2340">
          <cell r="A2340">
            <v>2339</v>
          </cell>
          <cell r="B2340">
            <v>7678</v>
          </cell>
          <cell r="C2340">
            <v>10</v>
          </cell>
          <cell r="D2340" t="str">
            <v xml:space="preserve"> iPhone 5S 32GB Zwart Refurbished (Topklasse) </v>
          </cell>
          <cell r="E2340">
            <v>339</v>
          </cell>
          <cell r="F2340" t="str">
            <v>iPhone</v>
          </cell>
          <cell r="G2340">
            <v>182</v>
          </cell>
        </row>
        <row r="2341">
          <cell r="A2341">
            <v>2340</v>
          </cell>
          <cell r="B2341">
            <v>11835</v>
          </cell>
          <cell r="C2341">
            <v>10</v>
          </cell>
          <cell r="D2341" t="str">
            <v xml:space="preserve"> iPhone 5S 16GB Zwart Refurbished (Basisklasse) </v>
          </cell>
          <cell r="E2341">
            <v>259.95</v>
          </cell>
          <cell r="F2341" t="str">
            <v>iPhone</v>
          </cell>
          <cell r="G2341">
            <v>7</v>
          </cell>
        </row>
        <row r="2342">
          <cell r="A2342">
            <v>2341</v>
          </cell>
          <cell r="B2342">
            <v>11859</v>
          </cell>
          <cell r="C2342">
            <v>10</v>
          </cell>
          <cell r="D2342" t="str">
            <v xml:space="preserve"> iPhone 5S 16GB Zilver Refurbished (Topklasse) </v>
          </cell>
          <cell r="E2342">
            <v>289</v>
          </cell>
          <cell r="F2342" t="str">
            <v>iPhone</v>
          </cell>
          <cell r="G2342">
            <v>6</v>
          </cell>
        </row>
        <row r="2343">
          <cell r="A2343">
            <v>2342</v>
          </cell>
          <cell r="B2343">
            <v>6177</v>
          </cell>
          <cell r="C2343">
            <v>10</v>
          </cell>
          <cell r="D2343" t="str">
            <v xml:space="preserve"> Apple iPhone 6s Plus 32 GB Rose Gold </v>
          </cell>
          <cell r="E2343">
            <v>745</v>
          </cell>
          <cell r="F2343" t="str">
            <v>Apple</v>
          </cell>
          <cell r="G2343">
            <v>243</v>
          </cell>
        </row>
        <row r="2344">
          <cell r="A2344">
            <v>2343</v>
          </cell>
          <cell r="B2344">
            <v>11836</v>
          </cell>
          <cell r="C2344">
            <v>10</v>
          </cell>
          <cell r="D2344" t="str">
            <v xml:space="preserve"> Wiko Ufeel Prime Goud </v>
          </cell>
          <cell r="E2344">
            <v>239</v>
          </cell>
          <cell r="F2344" t="str">
            <v>Wiko</v>
          </cell>
          <cell r="G2344">
            <v>7</v>
          </cell>
        </row>
        <row r="2345">
          <cell r="A2345">
            <v>2344</v>
          </cell>
          <cell r="B2345">
            <v>10948</v>
          </cell>
          <cell r="C2345">
            <v>10</v>
          </cell>
          <cell r="D2345" t="str">
            <v xml:space="preserve"> HTC U Play Zwart </v>
          </cell>
          <cell r="E2345">
            <v>449</v>
          </cell>
          <cell r="F2345" t="str">
            <v>HTC</v>
          </cell>
          <cell r="G2345">
            <v>44</v>
          </cell>
        </row>
        <row r="2346">
          <cell r="A2346">
            <v>2345</v>
          </cell>
          <cell r="B2346">
            <v>10225</v>
          </cell>
          <cell r="C2346">
            <v>10</v>
          </cell>
          <cell r="D2346" t="str">
            <v xml:space="preserve"> HTC Desire 650 Wit/Geel </v>
          </cell>
          <cell r="E2346">
            <v>199</v>
          </cell>
          <cell r="F2346" t="str">
            <v>HTC</v>
          </cell>
          <cell r="G2346">
            <v>75</v>
          </cell>
        </row>
        <row r="2347">
          <cell r="A2347">
            <v>2346</v>
          </cell>
          <cell r="B2347">
            <v>6991</v>
          </cell>
          <cell r="C2347">
            <v>10</v>
          </cell>
          <cell r="D2347" t="str">
            <v xml:space="preserve"> Asus Zenfone Go Goud </v>
          </cell>
          <cell r="E2347">
            <v>149</v>
          </cell>
          <cell r="F2347" t="str">
            <v>Asus</v>
          </cell>
          <cell r="G2347">
            <v>210</v>
          </cell>
        </row>
        <row r="2348">
          <cell r="A2348">
            <v>2347</v>
          </cell>
          <cell r="B2348">
            <v>9393</v>
          </cell>
          <cell r="C2348">
            <v>10</v>
          </cell>
          <cell r="D2348" t="str">
            <v xml:space="preserve"> iPhone 5S 32GB Goud Refurbished (Topklasse) </v>
          </cell>
          <cell r="E2348">
            <v>329</v>
          </cell>
          <cell r="F2348" t="str">
            <v>iPhone</v>
          </cell>
          <cell r="G2348">
            <v>111</v>
          </cell>
        </row>
        <row r="2349">
          <cell r="A2349">
            <v>2348</v>
          </cell>
          <cell r="B2349">
            <v>6406</v>
          </cell>
          <cell r="C2349">
            <v>10</v>
          </cell>
          <cell r="D2349" t="str">
            <v xml:space="preserve"> HTC Desire 530 Grijs </v>
          </cell>
          <cell r="E2349">
            <v>185</v>
          </cell>
          <cell r="F2349" t="str">
            <v>HTC</v>
          </cell>
          <cell r="G2349">
            <v>233</v>
          </cell>
        </row>
        <row r="2350">
          <cell r="A2350">
            <v>2349</v>
          </cell>
          <cell r="B2350">
            <v>10004</v>
          </cell>
          <cell r="C2350">
            <v>10</v>
          </cell>
          <cell r="D2350" t="str">
            <v xml:space="preserve"> Apple iPhone 7 Plus 128 GB Goud </v>
          </cell>
          <cell r="E2350">
            <v>999</v>
          </cell>
          <cell r="F2350" t="str">
            <v>Apple</v>
          </cell>
          <cell r="G2350">
            <v>85</v>
          </cell>
        </row>
        <row r="2351">
          <cell r="A2351">
            <v>2350</v>
          </cell>
          <cell r="B2351">
            <v>8133</v>
          </cell>
          <cell r="C2351">
            <v>10</v>
          </cell>
          <cell r="D2351" t="str">
            <v xml:space="preserve"> Wiko Sunny Rood </v>
          </cell>
          <cell r="E2351">
            <v>59.99</v>
          </cell>
          <cell r="F2351" t="str">
            <v>Wiko</v>
          </cell>
          <cell r="G2351">
            <v>162</v>
          </cell>
        </row>
        <row r="2352">
          <cell r="A2352">
            <v>2351</v>
          </cell>
          <cell r="B2352">
            <v>7679</v>
          </cell>
          <cell r="C2352">
            <v>10</v>
          </cell>
          <cell r="D2352" t="str">
            <v xml:space="preserve"> Sony Xperia X Rose Gold </v>
          </cell>
          <cell r="E2352">
            <v>379</v>
          </cell>
          <cell r="F2352" t="str">
            <v>Sony</v>
          </cell>
          <cell r="G2352">
            <v>182</v>
          </cell>
        </row>
        <row r="2353">
          <cell r="A2353">
            <v>2352</v>
          </cell>
          <cell r="B2353">
            <v>11837</v>
          </cell>
          <cell r="C2353">
            <v>10</v>
          </cell>
          <cell r="D2353" t="str">
            <v xml:space="preserve"> iPhone 6 16GB Goud Refurbished (Topklasse) </v>
          </cell>
          <cell r="E2353">
            <v>459</v>
          </cell>
          <cell r="F2353" t="str">
            <v>iPhone</v>
          </cell>
          <cell r="G2353">
            <v>7</v>
          </cell>
        </row>
        <row r="2354">
          <cell r="A2354">
            <v>2353</v>
          </cell>
          <cell r="B2354">
            <v>11678</v>
          </cell>
          <cell r="C2354">
            <v>10</v>
          </cell>
          <cell r="D2354" t="str">
            <v xml:space="preserve"> iPhone 5C 16GB Blauw Refurbished (Topklasse) </v>
          </cell>
          <cell r="E2354">
            <v>239</v>
          </cell>
          <cell r="F2354" t="str">
            <v>iPhone</v>
          </cell>
          <cell r="G2354">
            <v>13</v>
          </cell>
        </row>
        <row r="2355">
          <cell r="A2355">
            <v>2354</v>
          </cell>
          <cell r="B2355">
            <v>6197</v>
          </cell>
          <cell r="C2355">
            <v>10</v>
          </cell>
          <cell r="D2355" t="str">
            <v xml:space="preserve"> Huawei Y6 II Compact Dual Sim Wit </v>
          </cell>
          <cell r="E2355">
            <v>149</v>
          </cell>
          <cell r="F2355" t="str">
            <v>Huawei</v>
          </cell>
          <cell r="G2355">
            <v>242</v>
          </cell>
        </row>
        <row r="2356">
          <cell r="A2356">
            <v>2355</v>
          </cell>
          <cell r="B2356">
            <v>11225</v>
          </cell>
          <cell r="C2356">
            <v>10</v>
          </cell>
          <cell r="D2356" t="str">
            <v xml:space="preserve"> Apple iPhone 6s 128 GB Zilver </v>
          </cell>
          <cell r="E2356">
            <v>749</v>
          </cell>
          <cell r="F2356" t="str">
            <v>Apple</v>
          </cell>
          <cell r="G2356">
            <v>33</v>
          </cell>
        </row>
        <row r="2357">
          <cell r="A2357">
            <v>2356</v>
          </cell>
          <cell r="B2357">
            <v>9394</v>
          </cell>
          <cell r="C2357">
            <v>10</v>
          </cell>
          <cell r="D2357" t="str">
            <v xml:space="preserve"> Sony Xperia X Goud </v>
          </cell>
          <cell r="E2357">
            <v>389</v>
          </cell>
          <cell r="F2357" t="str">
            <v>Sony</v>
          </cell>
          <cell r="G2357">
            <v>111</v>
          </cell>
        </row>
        <row r="2358">
          <cell r="A2358">
            <v>2357</v>
          </cell>
          <cell r="B2358">
            <v>7403</v>
          </cell>
          <cell r="C2358">
            <v>10</v>
          </cell>
          <cell r="D2358" t="str">
            <v xml:space="preserve"> Apple iPhone 6s Plus 128 GB Zilver </v>
          </cell>
          <cell r="E2358">
            <v>838</v>
          </cell>
          <cell r="F2358" t="str">
            <v>Apple</v>
          </cell>
          <cell r="G2358">
            <v>194</v>
          </cell>
        </row>
        <row r="2359">
          <cell r="A2359">
            <v>2358</v>
          </cell>
          <cell r="B2359">
            <v>9128</v>
          </cell>
          <cell r="C2359">
            <v>10</v>
          </cell>
          <cell r="D2359" t="str">
            <v xml:space="preserve"> Wileyfox Spark+ Wit </v>
          </cell>
          <cell r="E2359">
            <v>149</v>
          </cell>
          <cell r="F2359" t="str">
            <v>Wileyfox</v>
          </cell>
          <cell r="G2359">
            <v>122</v>
          </cell>
        </row>
        <row r="2360">
          <cell r="A2360">
            <v>2359</v>
          </cell>
          <cell r="B2360">
            <v>11679</v>
          </cell>
          <cell r="C2360">
            <v>10</v>
          </cell>
          <cell r="D2360" t="str">
            <v xml:space="preserve"> Wiko Ufeel Zwart </v>
          </cell>
          <cell r="E2360">
            <v>199</v>
          </cell>
          <cell r="F2360" t="str">
            <v>Wiko</v>
          </cell>
          <cell r="G2360">
            <v>13</v>
          </cell>
        </row>
        <row r="2361">
          <cell r="A2361">
            <v>2360</v>
          </cell>
          <cell r="B2361">
            <v>10378</v>
          </cell>
          <cell r="C2361">
            <v>10</v>
          </cell>
          <cell r="D2361" t="str">
            <v xml:space="preserve"> Wiko Highway Pure 4G Zwart </v>
          </cell>
          <cell r="E2361">
            <v>159.99</v>
          </cell>
          <cell r="F2361" t="str">
            <v>Wiko</v>
          </cell>
          <cell r="G2361">
            <v>69</v>
          </cell>
        </row>
        <row r="2362">
          <cell r="A2362">
            <v>2361</v>
          </cell>
          <cell r="B2362">
            <v>10594</v>
          </cell>
          <cell r="C2362">
            <v>10</v>
          </cell>
          <cell r="D2362" t="str">
            <v xml:space="preserve"> LG G5 Roze </v>
          </cell>
          <cell r="E2362">
            <v>429</v>
          </cell>
          <cell r="F2362" t="str">
            <v>LG</v>
          </cell>
          <cell r="G2362">
            <v>60</v>
          </cell>
        </row>
        <row r="2363">
          <cell r="A2363">
            <v>2362</v>
          </cell>
          <cell r="B2363">
            <v>10679</v>
          </cell>
          <cell r="C2363">
            <v>10</v>
          </cell>
          <cell r="D2363" t="str">
            <v xml:space="preserve"> iPhone 6 16GB Space Gray Refurbished (Topklasse) </v>
          </cell>
          <cell r="E2363">
            <v>519</v>
          </cell>
          <cell r="F2363" t="str">
            <v>iPhone</v>
          </cell>
          <cell r="G2363">
            <v>56</v>
          </cell>
        </row>
        <row r="2364">
          <cell r="A2364">
            <v>2363</v>
          </cell>
          <cell r="B2364">
            <v>10499</v>
          </cell>
          <cell r="C2364">
            <v>10</v>
          </cell>
          <cell r="D2364" t="str">
            <v xml:space="preserve"> Huawei Mate 9 Zilver </v>
          </cell>
          <cell r="E2364">
            <v>699</v>
          </cell>
          <cell r="F2364" t="str">
            <v>Huawei</v>
          </cell>
          <cell r="G2364">
            <v>64</v>
          </cell>
        </row>
        <row r="2365">
          <cell r="A2365">
            <v>2364</v>
          </cell>
          <cell r="B2365">
            <v>11501</v>
          </cell>
          <cell r="C2365">
            <v>10</v>
          </cell>
          <cell r="D2365" t="str">
            <v xml:space="preserve"> Sony Xperia XZ Zilver </v>
          </cell>
          <cell r="E2365">
            <v>649</v>
          </cell>
          <cell r="F2365" t="str">
            <v>Sony</v>
          </cell>
          <cell r="G2365">
            <v>21</v>
          </cell>
        </row>
        <row r="2366">
          <cell r="A2366">
            <v>2365</v>
          </cell>
          <cell r="B2366">
            <v>9366</v>
          </cell>
          <cell r="C2366">
            <v>10</v>
          </cell>
          <cell r="D2366" t="str">
            <v xml:space="preserve"> iPhone 6 64GB Goud Refurbished (Topklasse) </v>
          </cell>
          <cell r="E2366">
            <v>539</v>
          </cell>
          <cell r="F2366" t="str">
            <v>iPhone</v>
          </cell>
          <cell r="G2366">
            <v>112</v>
          </cell>
        </row>
        <row r="2367">
          <cell r="A2367">
            <v>2366</v>
          </cell>
          <cell r="B2367">
            <v>11735</v>
          </cell>
          <cell r="C2367">
            <v>10</v>
          </cell>
          <cell r="D2367" t="str">
            <v xml:space="preserve"> Asus Zenfone Go Zwart </v>
          </cell>
          <cell r="E2367">
            <v>149</v>
          </cell>
          <cell r="F2367" t="str">
            <v>Asus</v>
          </cell>
          <cell r="G2367">
            <v>11</v>
          </cell>
        </row>
        <row r="2368">
          <cell r="A2368">
            <v>2367</v>
          </cell>
          <cell r="B2368">
            <v>11095</v>
          </cell>
          <cell r="C2368">
            <v>10</v>
          </cell>
          <cell r="D2368" t="str">
            <v xml:space="preserve"> Apple iPhone 7 Plus 256 GB Goud </v>
          </cell>
          <cell r="E2368">
            <v>1099</v>
          </cell>
          <cell r="F2368" t="str">
            <v>Apple</v>
          </cell>
          <cell r="G2368">
            <v>39</v>
          </cell>
        </row>
        <row r="2369">
          <cell r="A2369">
            <v>2368</v>
          </cell>
          <cell r="B2369">
            <v>10738</v>
          </cell>
          <cell r="C2369">
            <v>10</v>
          </cell>
          <cell r="D2369" t="str">
            <v xml:space="preserve"> Apple iPhone 7 256 GB Zilver </v>
          </cell>
          <cell r="E2369">
            <v>923</v>
          </cell>
          <cell r="F2369" t="str">
            <v>Apple</v>
          </cell>
          <cell r="G2369">
            <v>54</v>
          </cell>
        </row>
        <row r="2370">
          <cell r="A2370">
            <v>2369</v>
          </cell>
          <cell r="B2370">
            <v>9063</v>
          </cell>
          <cell r="C2370">
            <v>10</v>
          </cell>
          <cell r="D2370" t="str">
            <v xml:space="preserve"> Apple iPhone 6s Plus 32 GB Zilver </v>
          </cell>
          <cell r="E2370">
            <v>745</v>
          </cell>
          <cell r="F2370" t="str">
            <v>Apple</v>
          </cell>
          <cell r="G2370">
            <v>125</v>
          </cell>
        </row>
        <row r="2371">
          <cell r="A2371">
            <v>2370</v>
          </cell>
          <cell r="B2371">
            <v>10120</v>
          </cell>
          <cell r="C2371">
            <v>10</v>
          </cell>
          <cell r="D2371" t="str">
            <v xml:space="preserve"> Apple iPhone 6s 128 GB Goud </v>
          </cell>
          <cell r="E2371">
            <v>749</v>
          </cell>
          <cell r="F2371" t="str">
            <v>Apple</v>
          </cell>
          <cell r="G2371">
            <v>80</v>
          </cell>
        </row>
        <row r="2372">
          <cell r="A2372">
            <v>2371</v>
          </cell>
          <cell r="B2372">
            <v>7282</v>
          </cell>
          <cell r="C2372">
            <v>10</v>
          </cell>
          <cell r="D2372" t="str">
            <v xml:space="preserve"> Sony Xperia XZ Blauw </v>
          </cell>
          <cell r="E2372">
            <v>649</v>
          </cell>
          <cell r="F2372" t="str">
            <v>Sony</v>
          </cell>
          <cell r="G2372">
            <v>199</v>
          </cell>
        </row>
        <row r="2373">
          <cell r="A2373">
            <v>2372</v>
          </cell>
          <cell r="B2373">
            <v>11860</v>
          </cell>
          <cell r="C2373">
            <v>10</v>
          </cell>
          <cell r="D2373" t="str">
            <v xml:space="preserve"> Motorola Moto E (Gen 3) Zwart </v>
          </cell>
          <cell r="E2373">
            <v>129</v>
          </cell>
          <cell r="F2373" t="str">
            <v>Motorola</v>
          </cell>
          <cell r="G2373">
            <v>6</v>
          </cell>
        </row>
        <row r="2374">
          <cell r="A2374">
            <v>2373</v>
          </cell>
          <cell r="B2374">
            <v>6283</v>
          </cell>
          <cell r="C2374">
            <v>10</v>
          </cell>
          <cell r="D2374" t="str">
            <v xml:space="preserve"> Lenovo B Wit </v>
          </cell>
          <cell r="E2374">
            <v>99</v>
          </cell>
          <cell r="F2374" t="str">
            <v>Lenovo</v>
          </cell>
          <cell r="G2374">
            <v>238</v>
          </cell>
        </row>
        <row r="2375">
          <cell r="A2375">
            <v>2374</v>
          </cell>
          <cell r="B2375">
            <v>9197</v>
          </cell>
          <cell r="C2375">
            <v>10</v>
          </cell>
          <cell r="D2375" t="str">
            <v xml:space="preserve"> Lenovo Moto Z Zwart </v>
          </cell>
          <cell r="E2375">
            <v>599</v>
          </cell>
          <cell r="F2375" t="str">
            <v>Lenovo</v>
          </cell>
          <cell r="G2375">
            <v>119</v>
          </cell>
        </row>
        <row r="2376">
          <cell r="A2376">
            <v>2375</v>
          </cell>
          <cell r="B2376">
            <v>7173</v>
          </cell>
          <cell r="C2376">
            <v>10</v>
          </cell>
          <cell r="D2376" t="str">
            <v xml:space="preserve"> iPhone 6 16GB Zilver Refurbished (Topklasse) </v>
          </cell>
          <cell r="E2376">
            <v>459</v>
          </cell>
          <cell r="F2376" t="str">
            <v>iPhone</v>
          </cell>
          <cell r="G2376">
            <v>203</v>
          </cell>
        </row>
        <row r="2377">
          <cell r="A2377">
            <v>2376</v>
          </cell>
          <cell r="B2377">
            <v>10925</v>
          </cell>
          <cell r="C2377">
            <v>10</v>
          </cell>
          <cell r="D2377" t="str">
            <v xml:space="preserve"> iPhone 5S 16GB Zilver Refurbished (Basisklasse) </v>
          </cell>
          <cell r="E2377">
            <v>259.95</v>
          </cell>
          <cell r="F2377" t="str">
            <v>iPhone</v>
          </cell>
          <cell r="G2377">
            <v>45</v>
          </cell>
        </row>
        <row r="2378">
          <cell r="A2378">
            <v>2377</v>
          </cell>
          <cell r="B2378">
            <v>11965</v>
          </cell>
          <cell r="C2378">
            <v>10</v>
          </cell>
          <cell r="D2378" t="str">
            <v xml:space="preserve"> Huawei P8 Lite Goud Dual Sim </v>
          </cell>
          <cell r="E2378">
            <v>173</v>
          </cell>
          <cell r="F2378" t="str">
            <v>Huawei</v>
          </cell>
          <cell r="G2378">
            <v>1</v>
          </cell>
        </row>
        <row r="2379">
          <cell r="A2379">
            <v>2378</v>
          </cell>
          <cell r="B2379">
            <v>8605</v>
          </cell>
          <cell r="C2379">
            <v>10</v>
          </cell>
          <cell r="D2379" t="str">
            <v xml:space="preserve"> HTC One M9 Prime Camera Edition Grijs </v>
          </cell>
          <cell r="E2379">
            <v>389</v>
          </cell>
          <cell r="F2379" t="str">
            <v>HTC</v>
          </cell>
          <cell r="G2379">
            <v>143</v>
          </cell>
        </row>
        <row r="2380">
          <cell r="A2380">
            <v>2379</v>
          </cell>
          <cell r="B2380">
            <v>8525</v>
          </cell>
          <cell r="C2380">
            <v>10</v>
          </cell>
          <cell r="D2380" t="str">
            <v xml:space="preserve"> Apple iPhone 7 Plus 256 GB Zilver </v>
          </cell>
          <cell r="E2380">
            <v>1079</v>
          </cell>
          <cell r="F2380" t="str">
            <v>Apple</v>
          </cell>
          <cell r="G2380">
            <v>146</v>
          </cell>
        </row>
        <row r="2381">
          <cell r="A2381">
            <v>2380</v>
          </cell>
          <cell r="B2381">
            <v>7045</v>
          </cell>
          <cell r="C2381">
            <v>10</v>
          </cell>
          <cell r="D2381" t="str">
            <v xml:space="preserve"> Wileyfox Spark X Wit </v>
          </cell>
          <cell r="E2381">
            <v>149</v>
          </cell>
          <cell r="F2381" t="str">
            <v>Wileyfox</v>
          </cell>
          <cell r="G2381">
            <v>208</v>
          </cell>
        </row>
        <row r="2382">
          <cell r="A2382">
            <v>2381</v>
          </cell>
          <cell r="B2382">
            <v>7874</v>
          </cell>
          <cell r="C2382">
            <v>10</v>
          </cell>
          <cell r="D2382" t="str">
            <v xml:space="preserve"> Wiko Ufeel Prime Zilver </v>
          </cell>
          <cell r="E2382">
            <v>249</v>
          </cell>
          <cell r="F2382" t="str">
            <v>Wiko</v>
          </cell>
          <cell r="G2382">
            <v>173</v>
          </cell>
        </row>
        <row r="2383">
          <cell r="A2383">
            <v>2382</v>
          </cell>
          <cell r="B2383">
            <v>7731</v>
          </cell>
          <cell r="C2383">
            <v>10</v>
          </cell>
          <cell r="D2383" t="str">
            <v xml:space="preserve"> LG Magna Wit </v>
          </cell>
          <cell r="E2383">
            <v>155</v>
          </cell>
          <cell r="F2383" t="str">
            <v>LG</v>
          </cell>
          <cell r="G2383">
            <v>180</v>
          </cell>
        </row>
        <row r="2384">
          <cell r="A2384">
            <v>2383</v>
          </cell>
          <cell r="B2384">
            <v>8526</v>
          </cell>
          <cell r="C2384">
            <v>10</v>
          </cell>
          <cell r="D2384" t="str">
            <v xml:space="preserve"> iPhone 5S 64GB Zwart Refurbished (Topklasse) </v>
          </cell>
          <cell r="E2384">
            <v>369</v>
          </cell>
          <cell r="F2384" t="str">
            <v>iPhone</v>
          </cell>
          <cell r="G2384">
            <v>146</v>
          </cell>
        </row>
        <row r="2385">
          <cell r="A2385">
            <v>2384</v>
          </cell>
          <cell r="B2385">
            <v>8572</v>
          </cell>
          <cell r="C2385">
            <v>10</v>
          </cell>
          <cell r="D2385" t="str">
            <v xml:space="preserve"> Huawei Y5 II Dual Sim Wit </v>
          </cell>
          <cell r="E2385">
            <v>119</v>
          </cell>
          <cell r="F2385" t="str">
            <v>Huawei</v>
          </cell>
          <cell r="G2385">
            <v>144</v>
          </cell>
        </row>
        <row r="2386">
          <cell r="A2386">
            <v>2385</v>
          </cell>
          <cell r="B2386">
            <v>10625</v>
          </cell>
          <cell r="C2386">
            <v>10</v>
          </cell>
          <cell r="D2386" t="str">
            <v xml:space="preserve"> Apple iPhone 6s Plus 128 GB Rose Gold </v>
          </cell>
          <cell r="E2386">
            <v>859</v>
          </cell>
          <cell r="F2386" t="str">
            <v>Apple</v>
          </cell>
          <cell r="G2386">
            <v>59</v>
          </cell>
        </row>
        <row r="2387">
          <cell r="A2387">
            <v>2386</v>
          </cell>
          <cell r="B2387">
            <v>7144</v>
          </cell>
          <cell r="C2387">
            <v>10</v>
          </cell>
          <cell r="D2387" t="str">
            <v xml:space="preserve"> HTC Desire 10 Lifestyle Zwart </v>
          </cell>
          <cell r="E2387">
            <v>309</v>
          </cell>
          <cell r="F2387" t="str">
            <v>HTC</v>
          </cell>
          <cell r="G2387">
            <v>204</v>
          </cell>
        </row>
        <row r="2388">
          <cell r="A2388">
            <v>2387</v>
          </cell>
          <cell r="B2388">
            <v>11134</v>
          </cell>
          <cell r="C2388">
            <v>10</v>
          </cell>
          <cell r="D2388" t="str">
            <v xml:space="preserve"> Wiko Ufeel Lite Zwart </v>
          </cell>
          <cell r="E2388">
            <v>169</v>
          </cell>
          <cell r="F2388" t="str">
            <v>Wiko</v>
          </cell>
          <cell r="G2388">
            <v>37</v>
          </cell>
        </row>
        <row r="2389">
          <cell r="A2389">
            <v>2388</v>
          </cell>
          <cell r="B2389">
            <v>10474</v>
          </cell>
          <cell r="C2389">
            <v>10</v>
          </cell>
          <cell r="D2389" t="str">
            <v xml:space="preserve"> Huawei Nova Roze </v>
          </cell>
          <cell r="E2389">
            <v>369</v>
          </cell>
          <cell r="F2389" t="str">
            <v>Huawei</v>
          </cell>
          <cell r="G2389">
            <v>65</v>
          </cell>
        </row>
        <row r="2390">
          <cell r="A2390">
            <v>2389</v>
          </cell>
          <cell r="B2390">
            <v>9855</v>
          </cell>
          <cell r="C2390">
            <v>10</v>
          </cell>
          <cell r="D2390" t="str">
            <v xml:space="preserve"> Apple iPhone 6s Plus 16 GB Zilver </v>
          </cell>
          <cell r="E2390">
            <v>649</v>
          </cell>
          <cell r="F2390" t="str">
            <v>Apple</v>
          </cell>
          <cell r="G2390">
            <v>92</v>
          </cell>
        </row>
        <row r="2391">
          <cell r="A2391">
            <v>2390</v>
          </cell>
          <cell r="B2391">
            <v>8706</v>
          </cell>
          <cell r="C2391">
            <v>10</v>
          </cell>
          <cell r="D2391" t="str">
            <v xml:space="preserve"> Wiko Ufeel Lite Goud </v>
          </cell>
          <cell r="E2391">
            <v>169</v>
          </cell>
          <cell r="F2391" t="str">
            <v>Wiko</v>
          </cell>
          <cell r="G2391">
            <v>139</v>
          </cell>
        </row>
        <row r="2392">
          <cell r="A2392">
            <v>2391</v>
          </cell>
          <cell r="B2392">
            <v>11702</v>
          </cell>
          <cell r="C2392">
            <v>10</v>
          </cell>
          <cell r="D2392" t="str">
            <v xml:space="preserve"> Wiko Fever 4G Zwart/Grijs Dual Sim </v>
          </cell>
          <cell r="E2392">
            <v>189</v>
          </cell>
          <cell r="F2392" t="str">
            <v>Wiko</v>
          </cell>
          <cell r="G2392">
            <v>12</v>
          </cell>
        </row>
        <row r="2393">
          <cell r="A2393">
            <v>2392</v>
          </cell>
          <cell r="B2393">
            <v>8249</v>
          </cell>
          <cell r="C2393">
            <v>10</v>
          </cell>
          <cell r="D2393" t="str">
            <v xml:space="preserve"> Sony Xperia E5 Wit </v>
          </cell>
          <cell r="E2393">
            <v>185</v>
          </cell>
          <cell r="F2393" t="str">
            <v>Sony</v>
          </cell>
          <cell r="G2393">
            <v>157</v>
          </cell>
        </row>
        <row r="2394">
          <cell r="A2394">
            <v>2393</v>
          </cell>
          <cell r="B2394">
            <v>8295</v>
          </cell>
          <cell r="C2394">
            <v>10</v>
          </cell>
          <cell r="D2394" t="str">
            <v xml:space="preserve"> Lenovo A Plus met Lebara simkaart Zwart </v>
          </cell>
          <cell r="E2394">
            <v>79</v>
          </cell>
          <cell r="F2394" t="str">
            <v>Lenovo</v>
          </cell>
          <cell r="G2394">
            <v>155</v>
          </cell>
        </row>
        <row r="2395">
          <cell r="A2395">
            <v>2394</v>
          </cell>
          <cell r="B2395">
            <v>8271</v>
          </cell>
          <cell r="C2395">
            <v>10</v>
          </cell>
          <cell r="D2395" t="str">
            <v xml:space="preserve"> Huawei Mate 8 Grijs </v>
          </cell>
          <cell r="E2395">
            <v>539</v>
          </cell>
          <cell r="F2395" t="str">
            <v>Huawei</v>
          </cell>
          <cell r="G2395">
            <v>156</v>
          </cell>
        </row>
        <row r="2396">
          <cell r="A2396">
            <v>2395</v>
          </cell>
          <cell r="B2396">
            <v>8195</v>
          </cell>
          <cell r="C2396">
            <v>10</v>
          </cell>
          <cell r="D2396" t="str">
            <v xml:space="preserve"> CrossCall Odyssey+ Zwart/Groen </v>
          </cell>
          <cell r="E2396">
            <v>225</v>
          </cell>
          <cell r="F2396" t="str">
            <v>CrossCall</v>
          </cell>
          <cell r="G2396">
            <v>159</v>
          </cell>
        </row>
        <row r="2397">
          <cell r="A2397">
            <v>2396</v>
          </cell>
          <cell r="B2397">
            <v>7114</v>
          </cell>
          <cell r="C2397">
            <v>10</v>
          </cell>
          <cell r="D2397" t="str">
            <v xml:space="preserve"> Apple iPhone 7 Plus 256 GB Rose Gold </v>
          </cell>
          <cell r="E2397">
            <v>1097</v>
          </cell>
          <cell r="F2397" t="str">
            <v>Apple</v>
          </cell>
          <cell r="G2397">
            <v>205</v>
          </cell>
        </row>
        <row r="2398">
          <cell r="A2398">
            <v>2397</v>
          </cell>
          <cell r="B2398">
            <v>11030</v>
          </cell>
          <cell r="C2398">
            <v>10</v>
          </cell>
          <cell r="D2398" t="str">
            <v xml:space="preserve"> Alcatel POP 4 Grijs met Lebara simkaart </v>
          </cell>
          <cell r="E2398">
            <v>99</v>
          </cell>
          <cell r="F2398" t="str">
            <v>Alcatel</v>
          </cell>
          <cell r="G2398">
            <v>41</v>
          </cell>
        </row>
        <row r="2399">
          <cell r="A2399">
            <v>2398</v>
          </cell>
          <cell r="B2399">
            <v>8896</v>
          </cell>
          <cell r="C2399">
            <v>10</v>
          </cell>
          <cell r="D2399" t="str">
            <v xml:space="preserve"> Acer Liquid Z6 Goud </v>
          </cell>
          <cell r="E2399">
            <v>119.99</v>
          </cell>
          <cell r="F2399" t="str">
            <v>Acer</v>
          </cell>
          <cell r="G2399">
            <v>132</v>
          </cell>
        </row>
        <row r="2400">
          <cell r="A2400">
            <v>2399</v>
          </cell>
          <cell r="B2400">
            <v>10040</v>
          </cell>
          <cell r="C2400">
            <v>10</v>
          </cell>
          <cell r="D2400" t="str">
            <v xml:space="preserve"> LG V10 Zwart </v>
          </cell>
          <cell r="E2400">
            <v>499</v>
          </cell>
          <cell r="F2400" t="str">
            <v>LG</v>
          </cell>
          <cell r="G2400">
            <v>83</v>
          </cell>
        </row>
        <row r="2401">
          <cell r="A2401">
            <v>2400</v>
          </cell>
          <cell r="B2401">
            <v>6198</v>
          </cell>
          <cell r="C2401">
            <v>10</v>
          </cell>
          <cell r="D2401" t="str">
            <v xml:space="preserve"> iPhone 5C 16GB Wit Refurbished (Topklasse) </v>
          </cell>
          <cell r="E2401">
            <v>239</v>
          </cell>
          <cell r="F2401" t="str">
            <v>iPhone</v>
          </cell>
          <cell r="G2401">
            <v>242</v>
          </cell>
        </row>
        <row r="2402">
          <cell r="A2402">
            <v>2401</v>
          </cell>
          <cell r="B2402">
            <v>8707</v>
          </cell>
          <cell r="C2402">
            <v>10</v>
          </cell>
          <cell r="D2402" t="str">
            <v xml:space="preserve"> LG X Screen Zwart </v>
          </cell>
          <cell r="E2402">
            <v>237</v>
          </cell>
          <cell r="F2402" t="str">
            <v>LG</v>
          </cell>
          <cell r="G2402">
            <v>139</v>
          </cell>
        </row>
        <row r="2403">
          <cell r="A2403">
            <v>2402</v>
          </cell>
          <cell r="B2403">
            <v>6943</v>
          </cell>
          <cell r="C2403">
            <v>10</v>
          </cell>
          <cell r="D2403" t="str">
            <v xml:space="preserve"> BlackBerry Leap </v>
          </cell>
          <cell r="E2403">
            <v>229</v>
          </cell>
          <cell r="F2403" t="str">
            <v>BlackBerry</v>
          </cell>
          <cell r="G2403">
            <v>212</v>
          </cell>
        </row>
        <row r="2404">
          <cell r="A2404">
            <v>2403</v>
          </cell>
          <cell r="B2404">
            <v>8845</v>
          </cell>
          <cell r="C2404">
            <v>10</v>
          </cell>
          <cell r="D2404" t="str">
            <v xml:space="preserve"> Sony Xperia X Compact Wit </v>
          </cell>
          <cell r="E2404">
            <v>429</v>
          </cell>
          <cell r="F2404" t="str">
            <v>Sony</v>
          </cell>
          <cell r="G2404">
            <v>134</v>
          </cell>
        </row>
        <row r="2405">
          <cell r="A2405">
            <v>2404</v>
          </cell>
          <cell r="B2405">
            <v>11588</v>
          </cell>
          <cell r="C2405">
            <v>10</v>
          </cell>
          <cell r="D2405" t="str">
            <v xml:space="preserve"> iPhone 5S 32GB Zilver Refurbished (Basisklasse) </v>
          </cell>
          <cell r="E2405">
            <v>299.95</v>
          </cell>
          <cell r="F2405" t="str">
            <v>iPhone</v>
          </cell>
          <cell r="G2405">
            <v>17</v>
          </cell>
        </row>
        <row r="2406">
          <cell r="A2406">
            <v>2405</v>
          </cell>
          <cell r="B2406">
            <v>7174</v>
          </cell>
          <cell r="C2406">
            <v>10</v>
          </cell>
          <cell r="D2406" t="str">
            <v xml:space="preserve"> Huawei Y3 II Dual Sim Roze </v>
          </cell>
          <cell r="E2406">
            <v>99</v>
          </cell>
          <cell r="F2406" t="str">
            <v>Huawei</v>
          </cell>
          <cell r="G2406">
            <v>203</v>
          </cell>
        </row>
        <row r="2407">
          <cell r="A2407">
            <v>2406</v>
          </cell>
          <cell r="B2407">
            <v>8686</v>
          </cell>
          <cell r="C2407">
            <v>10</v>
          </cell>
          <cell r="D2407" t="str">
            <v xml:space="preserve"> Apple iPhone 6s Plus 16 GB Rose Gold </v>
          </cell>
          <cell r="E2407">
            <v>649</v>
          </cell>
          <cell r="F2407" t="str">
            <v>Apple</v>
          </cell>
          <cell r="G2407">
            <v>140</v>
          </cell>
        </row>
        <row r="2408">
          <cell r="A2408">
            <v>2407</v>
          </cell>
          <cell r="B2408">
            <v>8943</v>
          </cell>
          <cell r="C2408">
            <v>10</v>
          </cell>
          <cell r="D2408" t="str">
            <v xml:space="preserve"> Wiko Fever 4G Zwart/Goud Dual Sim </v>
          </cell>
          <cell r="E2408">
            <v>199</v>
          </cell>
          <cell r="F2408" t="str">
            <v>Wiko</v>
          </cell>
          <cell r="G2408">
            <v>130</v>
          </cell>
        </row>
        <row r="2409">
          <cell r="A2409">
            <v>2408</v>
          </cell>
          <cell r="B2409">
            <v>6161</v>
          </cell>
          <cell r="C2409">
            <v>10</v>
          </cell>
          <cell r="D2409" t="str">
            <v xml:space="preserve"> Huawei P8 Lite Wit Dual Sim </v>
          </cell>
          <cell r="E2409">
            <v>174</v>
          </cell>
          <cell r="F2409" t="str">
            <v>Huawei</v>
          </cell>
          <cell r="G2409">
            <v>244</v>
          </cell>
        </row>
        <row r="2410">
          <cell r="A2410">
            <v>2409</v>
          </cell>
          <cell r="B2410">
            <v>11068</v>
          </cell>
          <cell r="C2410">
            <v>10</v>
          </cell>
          <cell r="D2410" t="str">
            <v xml:space="preserve"> HTC 10 Goud </v>
          </cell>
          <cell r="E2410">
            <v>629</v>
          </cell>
          <cell r="F2410" t="str">
            <v>HTC</v>
          </cell>
          <cell r="G2410">
            <v>40</v>
          </cell>
        </row>
        <row r="2411">
          <cell r="A2411">
            <v>2410</v>
          </cell>
          <cell r="B2411">
            <v>6872</v>
          </cell>
          <cell r="C2411">
            <v>10</v>
          </cell>
          <cell r="D2411" t="str">
            <v xml:space="preserve"> iPhone 5S 64GB Zilver Refurbished (Topklasse) </v>
          </cell>
          <cell r="E2411">
            <v>369</v>
          </cell>
          <cell r="F2411" t="str">
            <v>iPhone</v>
          </cell>
          <cell r="G2411">
            <v>215</v>
          </cell>
        </row>
        <row r="2412">
          <cell r="A2412">
            <v>2411</v>
          </cell>
          <cell r="B2412">
            <v>7354</v>
          </cell>
          <cell r="C2412">
            <v>10</v>
          </cell>
          <cell r="D2412" t="str">
            <v xml:space="preserve"> iPhone 5S 32GB Zwart Refurbished (Middenklasse) </v>
          </cell>
          <cell r="E2412">
            <v>309</v>
          </cell>
          <cell r="F2412" t="str">
            <v>iPhone</v>
          </cell>
          <cell r="G2412">
            <v>196</v>
          </cell>
        </row>
        <row r="2413">
          <cell r="A2413">
            <v>2412</v>
          </cell>
          <cell r="B2413">
            <v>10529</v>
          </cell>
          <cell r="C2413">
            <v>10</v>
          </cell>
          <cell r="D2413" t="str">
            <v xml:space="preserve"> HTC Desire 626 Blauw </v>
          </cell>
          <cell r="E2413">
            <v>219</v>
          </cell>
          <cell r="F2413" t="str">
            <v>HTC</v>
          </cell>
          <cell r="G2413">
            <v>63</v>
          </cell>
        </row>
        <row r="2414">
          <cell r="A2414">
            <v>2413</v>
          </cell>
          <cell r="B2414">
            <v>6635</v>
          </cell>
          <cell r="C2414">
            <v>10</v>
          </cell>
          <cell r="D2414" t="str">
            <v xml:space="preserve"> HTC Desire 530 Sprinkle Wit </v>
          </cell>
          <cell r="E2414">
            <v>199</v>
          </cell>
          <cell r="F2414" t="str">
            <v>HTC</v>
          </cell>
          <cell r="G2414">
            <v>224</v>
          </cell>
        </row>
        <row r="2415">
          <cell r="A2415">
            <v>2414</v>
          </cell>
          <cell r="B2415">
            <v>8960</v>
          </cell>
          <cell r="C2415">
            <v>10</v>
          </cell>
          <cell r="D2415" t="str">
            <v xml:space="preserve"> BlackBerry DTEK50 </v>
          </cell>
          <cell r="E2415">
            <v>289</v>
          </cell>
          <cell r="F2415" t="str">
            <v>BlackBerry</v>
          </cell>
          <cell r="G2415">
            <v>129</v>
          </cell>
        </row>
        <row r="2416">
          <cell r="A2416">
            <v>2415</v>
          </cell>
          <cell r="B2416">
            <v>8573</v>
          </cell>
          <cell r="C2416">
            <v>10</v>
          </cell>
          <cell r="D2416" t="str">
            <v xml:space="preserve"> Apple iPhone 6s Plus 16 GB Goud </v>
          </cell>
          <cell r="E2416">
            <v>649</v>
          </cell>
          <cell r="F2416" t="str">
            <v>Apple</v>
          </cell>
          <cell r="G2416">
            <v>144</v>
          </cell>
        </row>
        <row r="2417">
          <cell r="A2417">
            <v>2416</v>
          </cell>
          <cell r="B2417">
            <v>9347</v>
          </cell>
          <cell r="C2417">
            <v>10</v>
          </cell>
          <cell r="D2417" t="str">
            <v xml:space="preserve"> Wiko Sunny Turquoise </v>
          </cell>
          <cell r="E2417">
            <v>59.99</v>
          </cell>
          <cell r="F2417" t="str">
            <v>Wiko</v>
          </cell>
          <cell r="G2417">
            <v>113</v>
          </cell>
        </row>
        <row r="2418">
          <cell r="A2418">
            <v>2417</v>
          </cell>
          <cell r="B2418">
            <v>6873</v>
          </cell>
          <cell r="C2418">
            <v>10</v>
          </cell>
          <cell r="D2418" t="str">
            <v xml:space="preserve"> iPhone 5S 16GB Goud Refurbished (Topklasse) </v>
          </cell>
          <cell r="E2418">
            <v>289</v>
          </cell>
          <cell r="F2418" t="str">
            <v>iPhone</v>
          </cell>
          <cell r="G2418">
            <v>215</v>
          </cell>
        </row>
        <row r="2419">
          <cell r="A2419">
            <v>2418</v>
          </cell>
          <cell r="B2419">
            <v>8296</v>
          </cell>
          <cell r="C2419">
            <v>10</v>
          </cell>
          <cell r="D2419" t="str">
            <v xml:space="preserve"> Apple iPhone 6s Plus 64 GB Goud </v>
          </cell>
          <cell r="E2419">
            <v>819</v>
          </cell>
          <cell r="F2419" t="str">
            <v>Apple</v>
          </cell>
          <cell r="G2419">
            <v>155</v>
          </cell>
        </row>
        <row r="2420">
          <cell r="A2420">
            <v>2419</v>
          </cell>
          <cell r="B2420">
            <v>6435</v>
          </cell>
          <cell r="C2420">
            <v>10</v>
          </cell>
          <cell r="D2420" t="str">
            <v xml:space="preserve"> Alcatel POP 4 Zilver met Lebara simkaart </v>
          </cell>
          <cell r="E2420">
            <v>99</v>
          </cell>
          <cell r="F2420" t="str">
            <v>Alcatel</v>
          </cell>
          <cell r="G2420">
            <v>232</v>
          </cell>
        </row>
        <row r="2421">
          <cell r="A2421">
            <v>2420</v>
          </cell>
          <cell r="B2421">
            <v>7090</v>
          </cell>
          <cell r="C2421">
            <v>10</v>
          </cell>
          <cell r="D2421" t="str">
            <v xml:space="preserve"> Lenovo C2 Power Wit </v>
          </cell>
          <cell r="E2421">
            <v>149</v>
          </cell>
          <cell r="F2421" t="str">
            <v>Lenovo</v>
          </cell>
          <cell r="G2421">
            <v>206</v>
          </cell>
        </row>
        <row r="2422">
          <cell r="A2422">
            <v>2421</v>
          </cell>
          <cell r="B2422">
            <v>11985</v>
          </cell>
          <cell r="C2422">
            <v>10</v>
          </cell>
          <cell r="D2422" t="str">
            <v xml:space="preserve"> Wiko Ufeel Blauw </v>
          </cell>
          <cell r="E2422">
            <v>199</v>
          </cell>
          <cell r="F2422" t="str">
            <v>Wiko</v>
          </cell>
          <cell r="G2422">
            <v>0</v>
          </cell>
        </row>
        <row r="2423">
          <cell r="A2423">
            <v>2422</v>
          </cell>
          <cell r="B2423">
            <v>8328</v>
          </cell>
          <cell r="C2423">
            <v>10</v>
          </cell>
          <cell r="D2423" t="str">
            <v xml:space="preserve"> Wiko Fever 4G SE Hout </v>
          </cell>
          <cell r="E2423">
            <v>259</v>
          </cell>
          <cell r="F2423" t="str">
            <v>Wiko</v>
          </cell>
          <cell r="G2423">
            <v>154</v>
          </cell>
        </row>
        <row r="2424">
          <cell r="A2424">
            <v>2423</v>
          </cell>
          <cell r="B2424">
            <v>11431</v>
          </cell>
          <cell r="C2424">
            <v>10</v>
          </cell>
          <cell r="D2424" t="str">
            <v xml:space="preserve"> Lenovo Moto Z Play Wit </v>
          </cell>
          <cell r="E2424">
            <v>439</v>
          </cell>
          <cell r="F2424" t="str">
            <v>Lenovo</v>
          </cell>
          <cell r="G2424">
            <v>24</v>
          </cell>
        </row>
        <row r="2425">
          <cell r="A2425">
            <v>2424</v>
          </cell>
          <cell r="B2425">
            <v>8897</v>
          </cell>
          <cell r="C2425">
            <v>10</v>
          </cell>
          <cell r="D2425" t="str">
            <v xml:space="preserve"> Wiko Fever 4G SE </v>
          </cell>
          <cell r="E2425">
            <v>249</v>
          </cell>
          <cell r="F2425" t="str">
            <v>Wiko</v>
          </cell>
          <cell r="G2425">
            <v>132</v>
          </cell>
        </row>
        <row r="2426">
          <cell r="A2426">
            <v>2425</v>
          </cell>
          <cell r="B2426">
            <v>9928</v>
          </cell>
          <cell r="C2426">
            <v>10</v>
          </cell>
          <cell r="D2426" t="str">
            <v xml:space="preserve"> RugGear RG730 </v>
          </cell>
          <cell r="E2426">
            <v>499</v>
          </cell>
          <cell r="F2426" t="str">
            <v>RugGear</v>
          </cell>
          <cell r="G2426">
            <v>89</v>
          </cell>
        </row>
        <row r="2427">
          <cell r="A2427">
            <v>2426</v>
          </cell>
          <cell r="B2427">
            <v>10680</v>
          </cell>
          <cell r="C2427">
            <v>10</v>
          </cell>
          <cell r="D2427" t="str">
            <v xml:space="preserve"> Motorola Moto E (Gen 3) Wit </v>
          </cell>
          <cell r="E2427">
            <v>129</v>
          </cell>
          <cell r="F2427" t="str">
            <v>Motorola</v>
          </cell>
          <cell r="G2427">
            <v>56</v>
          </cell>
        </row>
        <row r="2428">
          <cell r="A2428">
            <v>2427</v>
          </cell>
          <cell r="B2428">
            <v>7856</v>
          </cell>
          <cell r="C2428">
            <v>10</v>
          </cell>
          <cell r="D2428" t="str">
            <v xml:space="preserve"> iPhone 6 64GB Space Gray Refurbished (Basisklasse) </v>
          </cell>
          <cell r="E2428">
            <v>499.95</v>
          </cell>
          <cell r="F2428" t="str">
            <v>iPhone</v>
          </cell>
          <cell r="G2428">
            <v>174</v>
          </cell>
        </row>
        <row r="2429">
          <cell r="A2429">
            <v>2428</v>
          </cell>
          <cell r="B2429">
            <v>11630</v>
          </cell>
          <cell r="C2429">
            <v>10</v>
          </cell>
          <cell r="D2429" t="str">
            <v xml:space="preserve"> iPhone 6 64GB Goud Refurbished (Basisklasse) </v>
          </cell>
          <cell r="E2429">
            <v>499.95</v>
          </cell>
          <cell r="F2429" t="str">
            <v>iPhone</v>
          </cell>
          <cell r="G2429">
            <v>15</v>
          </cell>
        </row>
        <row r="2430">
          <cell r="A2430">
            <v>2429</v>
          </cell>
          <cell r="B2430">
            <v>6554</v>
          </cell>
          <cell r="C2430">
            <v>10</v>
          </cell>
          <cell r="D2430" t="str">
            <v xml:space="preserve"> iPhone 6 16GB Goud Refurbished (Topklasse) </v>
          </cell>
          <cell r="E2430">
            <v>499</v>
          </cell>
          <cell r="F2430" t="str">
            <v>iPhone</v>
          </cell>
          <cell r="G2430">
            <v>227</v>
          </cell>
        </row>
        <row r="2431">
          <cell r="A2431">
            <v>2430</v>
          </cell>
          <cell r="B2431">
            <v>11651</v>
          </cell>
          <cell r="C2431">
            <v>10</v>
          </cell>
          <cell r="D2431" t="str">
            <v xml:space="preserve"> iPhone 5S 64GB Goud Refurbished (Topklasse) </v>
          </cell>
          <cell r="E2431">
            <v>369</v>
          </cell>
          <cell r="F2431" t="str">
            <v>iPhone</v>
          </cell>
          <cell r="G2431">
            <v>14</v>
          </cell>
        </row>
        <row r="2432">
          <cell r="A2432">
            <v>2431</v>
          </cell>
          <cell r="B2432">
            <v>10073</v>
          </cell>
          <cell r="C2432">
            <v>10</v>
          </cell>
          <cell r="D2432" t="str">
            <v xml:space="preserve"> iPhone 5C 32GB Wit Refurbished (Basisklasse) </v>
          </cell>
          <cell r="E2432">
            <v>239.95</v>
          </cell>
          <cell r="F2432" t="str">
            <v>iPhone</v>
          </cell>
          <cell r="G2432">
            <v>82</v>
          </cell>
        </row>
        <row r="2433">
          <cell r="A2433">
            <v>2432</v>
          </cell>
          <cell r="B2433">
            <v>6580</v>
          </cell>
          <cell r="C2433">
            <v>10</v>
          </cell>
          <cell r="D2433" t="str">
            <v xml:space="preserve"> CrossCall Trekker X2 </v>
          </cell>
          <cell r="E2433">
            <v>399</v>
          </cell>
          <cell r="F2433" t="str">
            <v>CrossCall</v>
          </cell>
          <cell r="G2433">
            <v>226</v>
          </cell>
        </row>
        <row r="2434">
          <cell r="A2434">
            <v>2433</v>
          </cell>
          <cell r="B2434">
            <v>6309</v>
          </cell>
          <cell r="C2434">
            <v>10</v>
          </cell>
          <cell r="D2434" t="str">
            <v xml:space="preserve"> Apple iPhone 7 256 GB Goud </v>
          </cell>
          <cell r="E2434">
            <v>908</v>
          </cell>
          <cell r="F2434" t="str">
            <v>Apple</v>
          </cell>
          <cell r="G2434">
            <v>237</v>
          </cell>
        </row>
        <row r="2435">
          <cell r="A2435">
            <v>2434</v>
          </cell>
          <cell r="B2435">
            <v>6581</v>
          </cell>
          <cell r="C2435">
            <v>10</v>
          </cell>
          <cell r="D2435" t="str">
            <v xml:space="preserve"> Alcatel PIXI 4 Zwart </v>
          </cell>
          <cell r="E2435">
            <v>124.23</v>
          </cell>
          <cell r="F2435" t="str">
            <v>Alcatel</v>
          </cell>
          <cell r="G2435">
            <v>226</v>
          </cell>
        </row>
        <row r="2436">
          <cell r="A2436">
            <v>2435</v>
          </cell>
          <cell r="B2436">
            <v>11408</v>
          </cell>
          <cell r="C2436">
            <v>10</v>
          </cell>
          <cell r="D2436" t="str">
            <v xml:space="preserve"> Apple iPhone 6 16GB Zilver Refurbished (Topklasse) </v>
          </cell>
          <cell r="E2436">
            <v>519</v>
          </cell>
          <cell r="F2436" t="str">
            <v>Apple</v>
          </cell>
          <cell r="G2436">
            <v>25</v>
          </cell>
        </row>
        <row r="2437">
          <cell r="A2437">
            <v>2436</v>
          </cell>
          <cell r="B2437">
            <v>9419</v>
          </cell>
          <cell r="C2437">
            <v>10</v>
          </cell>
          <cell r="D2437" t="str">
            <v xml:space="preserve"> iPhone 5S 32GB Zwart Refurbished (Basisklasse) </v>
          </cell>
          <cell r="E2437">
            <v>299.95</v>
          </cell>
          <cell r="F2437" t="str">
            <v>iPhone</v>
          </cell>
          <cell r="G2437">
            <v>110</v>
          </cell>
        </row>
        <row r="2438">
          <cell r="A2438">
            <v>2437</v>
          </cell>
          <cell r="B2438">
            <v>11151</v>
          </cell>
          <cell r="C2438">
            <v>10</v>
          </cell>
          <cell r="D2438" t="str">
            <v xml:space="preserve"> iPhone 5S 32GB Goud Refurbished (Basisklasse) </v>
          </cell>
          <cell r="E2438">
            <v>299.95</v>
          </cell>
          <cell r="F2438" t="str">
            <v>iPhone</v>
          </cell>
          <cell r="G2438">
            <v>36</v>
          </cell>
        </row>
        <row r="2439">
          <cell r="A2439">
            <v>2438</v>
          </cell>
          <cell r="B2439">
            <v>8482</v>
          </cell>
          <cell r="C2439">
            <v>10</v>
          </cell>
          <cell r="D2439" t="str">
            <v xml:space="preserve"> iPhone 5C 16GB Wit Refurbished (Basisklasse) </v>
          </cell>
          <cell r="E2439">
            <v>209.95</v>
          </cell>
          <cell r="F2439" t="str">
            <v>iPhone</v>
          </cell>
          <cell r="G2439">
            <v>148</v>
          </cell>
        </row>
        <row r="2440">
          <cell r="A2440">
            <v>2439</v>
          </cell>
          <cell r="B2440">
            <v>7964</v>
          </cell>
          <cell r="C2440">
            <v>10</v>
          </cell>
          <cell r="D2440" t="str">
            <v xml:space="preserve"> CrossCall Trekker M1 Zwart </v>
          </cell>
          <cell r="E2440">
            <v>449</v>
          </cell>
          <cell r="F2440" t="str">
            <v>CrossCall</v>
          </cell>
          <cell r="G2440">
            <v>169</v>
          </cell>
        </row>
        <row r="2441">
          <cell r="A2441">
            <v>2440</v>
          </cell>
          <cell r="B2441">
            <v>8898</v>
          </cell>
          <cell r="C2441">
            <v>10</v>
          </cell>
          <cell r="D2441" t="str">
            <v xml:space="preserve"> Alcatel Idol 4 Plus (+ VR bril) </v>
          </cell>
          <cell r="E2441">
            <v>265</v>
          </cell>
          <cell r="F2441" t="str">
            <v>Alcatel</v>
          </cell>
          <cell r="G2441">
            <v>132</v>
          </cell>
        </row>
        <row r="2442">
          <cell r="A2442">
            <v>2441</v>
          </cell>
          <cell r="B2442">
            <v>7605</v>
          </cell>
          <cell r="C2442">
            <v>10</v>
          </cell>
          <cell r="D2442" t="str">
            <v xml:space="preserve"> Wiko Tommy 4G Zwart </v>
          </cell>
          <cell r="E2442">
            <v>139</v>
          </cell>
          <cell r="F2442" t="str">
            <v>Wiko</v>
          </cell>
          <cell r="G2442">
            <v>186</v>
          </cell>
        </row>
        <row r="2443">
          <cell r="A2443">
            <v>2442</v>
          </cell>
          <cell r="B2443">
            <v>6310</v>
          </cell>
          <cell r="C2443">
            <v>10</v>
          </cell>
          <cell r="D2443" t="str">
            <v xml:space="preserve"> Wiko Ridge 4G Wit </v>
          </cell>
          <cell r="E2443">
            <v>229.9</v>
          </cell>
          <cell r="F2443" t="str">
            <v>Wiko</v>
          </cell>
          <cell r="G2443">
            <v>237</v>
          </cell>
        </row>
        <row r="2444">
          <cell r="A2444">
            <v>2443</v>
          </cell>
          <cell r="B2444">
            <v>6713</v>
          </cell>
          <cell r="C2444">
            <v>10</v>
          </cell>
          <cell r="D2444" t="str">
            <v xml:space="preserve"> Sony Xperia XZ Zwart </v>
          </cell>
          <cell r="E2444">
            <v>649</v>
          </cell>
          <cell r="F2444" t="str">
            <v>Sony</v>
          </cell>
          <cell r="G2444">
            <v>221</v>
          </cell>
        </row>
        <row r="2445">
          <cell r="A2445">
            <v>2444</v>
          </cell>
          <cell r="B2445">
            <v>6062</v>
          </cell>
          <cell r="C2445">
            <v>10</v>
          </cell>
          <cell r="D2445" t="str">
            <v xml:space="preserve"> Lenovo Moto Z Goud </v>
          </cell>
          <cell r="E2445">
            <v>499</v>
          </cell>
          <cell r="F2445" t="str">
            <v>Lenovo</v>
          </cell>
          <cell r="G2445">
            <v>248</v>
          </cell>
        </row>
        <row r="2446">
          <cell r="A2446">
            <v>2445</v>
          </cell>
          <cell r="B2446">
            <v>7260</v>
          </cell>
          <cell r="C2446">
            <v>10</v>
          </cell>
          <cell r="D2446" t="str">
            <v xml:space="preserve"> Lenovo Moto G5 Goud </v>
          </cell>
          <cell r="E2446">
            <v>199</v>
          </cell>
          <cell r="F2446" t="str">
            <v>Lenovo</v>
          </cell>
          <cell r="G2446">
            <v>200</v>
          </cell>
        </row>
        <row r="2447">
          <cell r="A2447">
            <v>2446</v>
          </cell>
          <cell r="B2447">
            <v>9107</v>
          </cell>
          <cell r="C2447">
            <v>10</v>
          </cell>
          <cell r="D2447" t="str">
            <v xml:space="preserve"> iPhone SE 64GB Space Gray Refurbished (Topklasse) </v>
          </cell>
          <cell r="E2447">
            <v>439</v>
          </cell>
          <cell r="F2447" t="str">
            <v>iPhone</v>
          </cell>
          <cell r="G2447">
            <v>123</v>
          </cell>
        </row>
        <row r="2448">
          <cell r="A2448">
            <v>2447</v>
          </cell>
          <cell r="B2448">
            <v>9664</v>
          </cell>
          <cell r="C2448">
            <v>10</v>
          </cell>
          <cell r="D2448" t="str">
            <v xml:space="preserve"> iPhone SE 16GB Zilver Refurbished (Topklasse) </v>
          </cell>
          <cell r="E2448">
            <v>384</v>
          </cell>
          <cell r="F2448" t="str">
            <v>iPhone</v>
          </cell>
          <cell r="G2448">
            <v>99</v>
          </cell>
        </row>
        <row r="2449">
          <cell r="A2449">
            <v>2448</v>
          </cell>
          <cell r="B2449">
            <v>6264</v>
          </cell>
          <cell r="C2449">
            <v>10</v>
          </cell>
          <cell r="D2449" t="str">
            <v xml:space="preserve"> iPhone SE 16GB Space Gray Refurbished (Topklasse) </v>
          </cell>
          <cell r="E2449">
            <v>384</v>
          </cell>
          <cell r="F2449" t="str">
            <v>iPhone</v>
          </cell>
          <cell r="G2449">
            <v>239</v>
          </cell>
        </row>
        <row r="2450">
          <cell r="A2450">
            <v>2449</v>
          </cell>
          <cell r="B2450">
            <v>9750</v>
          </cell>
          <cell r="C2450">
            <v>10</v>
          </cell>
          <cell r="D2450" t="str">
            <v xml:space="preserve"> iPhone SE 16GB Rose Gold Refurbished (Topklasse) </v>
          </cell>
          <cell r="E2450">
            <v>384</v>
          </cell>
          <cell r="F2450" t="str">
            <v>iPhone</v>
          </cell>
          <cell r="G2450">
            <v>96</v>
          </cell>
        </row>
        <row r="2451">
          <cell r="A2451">
            <v>2450</v>
          </cell>
          <cell r="B2451">
            <v>9288</v>
          </cell>
          <cell r="C2451">
            <v>10</v>
          </cell>
          <cell r="D2451" t="str">
            <v xml:space="preserve"> iPhone SE 16GB Goud Refurbished (Topklasse) </v>
          </cell>
          <cell r="E2451">
            <v>384</v>
          </cell>
          <cell r="F2451" t="str">
            <v>iPhone</v>
          </cell>
          <cell r="G2451">
            <v>116</v>
          </cell>
        </row>
        <row r="2452">
          <cell r="A2452">
            <v>2451</v>
          </cell>
          <cell r="B2452">
            <v>7261</v>
          </cell>
          <cell r="C2452">
            <v>10</v>
          </cell>
          <cell r="D2452" t="str">
            <v xml:space="preserve"> iPhone 6s 16GB Zilver Refurbished (Topklasse) </v>
          </cell>
          <cell r="E2452">
            <v>539</v>
          </cell>
          <cell r="F2452" t="str">
            <v>iPhone</v>
          </cell>
          <cell r="G2452">
            <v>200</v>
          </cell>
        </row>
        <row r="2453">
          <cell r="A2453">
            <v>2452</v>
          </cell>
          <cell r="B2453">
            <v>6467</v>
          </cell>
          <cell r="C2453">
            <v>10</v>
          </cell>
          <cell r="D2453" t="str">
            <v xml:space="preserve"> iPhone 6s 16GB Space Gray Refurbished (Topklasse) </v>
          </cell>
          <cell r="E2453">
            <v>539</v>
          </cell>
          <cell r="F2453" t="str">
            <v>iPhone</v>
          </cell>
          <cell r="G2453">
            <v>231</v>
          </cell>
        </row>
        <row r="2454">
          <cell r="A2454">
            <v>2453</v>
          </cell>
          <cell r="B2454">
            <v>11948</v>
          </cell>
          <cell r="C2454">
            <v>10</v>
          </cell>
          <cell r="D2454" t="str">
            <v xml:space="preserve"> iPhone 6s 16GB Rose Gold Refurbished (Topklasse) </v>
          </cell>
          <cell r="E2454">
            <v>539</v>
          </cell>
          <cell r="F2454" t="str">
            <v>iPhone</v>
          </cell>
          <cell r="G2454">
            <v>2</v>
          </cell>
        </row>
        <row r="2455">
          <cell r="A2455">
            <v>2454</v>
          </cell>
          <cell r="B2455">
            <v>8021</v>
          </cell>
          <cell r="C2455">
            <v>10</v>
          </cell>
          <cell r="D2455" t="str">
            <v xml:space="preserve"> iPhone 6s 16GB Goud Refurbished (Topklasse) </v>
          </cell>
          <cell r="E2455">
            <v>539</v>
          </cell>
          <cell r="F2455" t="str">
            <v>iPhone</v>
          </cell>
          <cell r="G2455">
            <v>167</v>
          </cell>
        </row>
        <row r="2456">
          <cell r="A2456">
            <v>2455</v>
          </cell>
          <cell r="B2456">
            <v>10974</v>
          </cell>
          <cell r="C2456">
            <v>10</v>
          </cell>
          <cell r="D2456" t="str">
            <v xml:space="preserve"> iPhone 6s 128GB Rose Gold Refurbished (Topklasse) </v>
          </cell>
          <cell r="E2456">
            <v>699</v>
          </cell>
          <cell r="F2456" t="str">
            <v>iPhone</v>
          </cell>
          <cell r="G2456">
            <v>43</v>
          </cell>
        </row>
        <row r="2457">
          <cell r="A2457">
            <v>2456</v>
          </cell>
          <cell r="B2457">
            <v>7606</v>
          </cell>
          <cell r="C2457">
            <v>10</v>
          </cell>
          <cell r="D2457" t="str">
            <v xml:space="preserve"> iPhone 6s 128GB Goud Refurbished (Topklasse) </v>
          </cell>
          <cell r="E2457">
            <v>699</v>
          </cell>
          <cell r="F2457" t="str">
            <v>iPhone</v>
          </cell>
          <cell r="G2457">
            <v>186</v>
          </cell>
        </row>
        <row r="2458">
          <cell r="A2458">
            <v>2457</v>
          </cell>
          <cell r="B2458">
            <v>10023</v>
          </cell>
          <cell r="C2458">
            <v>10</v>
          </cell>
          <cell r="D2458" t="str">
            <v xml:space="preserve"> iPhone 6 64GB Zilver Refurbished (Middenklasse) </v>
          </cell>
          <cell r="E2458">
            <v>519</v>
          </cell>
          <cell r="F2458" t="str">
            <v>iPhone</v>
          </cell>
          <cell r="G2458">
            <v>84</v>
          </cell>
        </row>
        <row r="2459">
          <cell r="A2459">
            <v>2458</v>
          </cell>
          <cell r="B2459">
            <v>6008</v>
          </cell>
          <cell r="C2459">
            <v>10</v>
          </cell>
          <cell r="D2459" t="str">
            <v xml:space="preserve"> iPhone 6 64GB Space Gray Refurbished (Middenklasse) </v>
          </cell>
          <cell r="E2459">
            <v>519</v>
          </cell>
          <cell r="F2459" t="str">
            <v>iPhone</v>
          </cell>
          <cell r="G2459">
            <v>250</v>
          </cell>
        </row>
        <row r="2460">
          <cell r="A2460">
            <v>2459</v>
          </cell>
          <cell r="B2460">
            <v>6750</v>
          </cell>
          <cell r="C2460">
            <v>10</v>
          </cell>
          <cell r="D2460" t="str">
            <v xml:space="preserve"> iPhone 6 64GB Goud Refurbished (Middenklasse) </v>
          </cell>
          <cell r="E2460">
            <v>519</v>
          </cell>
          <cell r="F2460" t="str">
            <v>iPhone</v>
          </cell>
          <cell r="G2460">
            <v>220</v>
          </cell>
        </row>
        <row r="2461">
          <cell r="A2461">
            <v>2460</v>
          </cell>
          <cell r="B2461">
            <v>10641</v>
          </cell>
          <cell r="C2461">
            <v>10</v>
          </cell>
          <cell r="D2461" t="str">
            <v xml:space="preserve"> iPhone 6 16GB Zilver Refurbished (Basisklasse) </v>
          </cell>
          <cell r="E2461">
            <v>429.95</v>
          </cell>
          <cell r="F2461" t="str">
            <v>iPhone</v>
          </cell>
          <cell r="G2461">
            <v>58</v>
          </cell>
        </row>
        <row r="2462">
          <cell r="A2462">
            <v>2461</v>
          </cell>
          <cell r="B2462">
            <v>8915</v>
          </cell>
          <cell r="C2462">
            <v>10</v>
          </cell>
          <cell r="D2462" t="str">
            <v xml:space="preserve"> iPhone 6 16GB Goud Refurbished (Basisklasse) </v>
          </cell>
          <cell r="E2462">
            <v>429.95</v>
          </cell>
          <cell r="F2462" t="str">
            <v>iPhone</v>
          </cell>
          <cell r="G2462">
            <v>131</v>
          </cell>
        </row>
        <row r="2463">
          <cell r="A2463">
            <v>2462</v>
          </cell>
          <cell r="B2463">
            <v>8221</v>
          </cell>
          <cell r="C2463">
            <v>10</v>
          </cell>
          <cell r="D2463" t="str">
            <v xml:space="preserve"> iPhone 5S 64GB Zwart Refurbished (Basisklasse) </v>
          </cell>
          <cell r="E2463">
            <v>339.95</v>
          </cell>
          <cell r="F2463" t="str">
            <v>iPhone</v>
          </cell>
          <cell r="G2463">
            <v>158</v>
          </cell>
        </row>
        <row r="2464">
          <cell r="A2464">
            <v>2463</v>
          </cell>
          <cell r="B2464">
            <v>10409</v>
          </cell>
          <cell r="C2464">
            <v>10</v>
          </cell>
          <cell r="D2464" t="str">
            <v xml:space="preserve"> iPhone 5S 64GB Zilver Refurbished (Middenklasse) </v>
          </cell>
          <cell r="E2464">
            <v>349</v>
          </cell>
          <cell r="F2464" t="str">
            <v>iPhone</v>
          </cell>
          <cell r="G2464">
            <v>68</v>
          </cell>
        </row>
        <row r="2465">
          <cell r="A2465">
            <v>2464</v>
          </cell>
          <cell r="B2465">
            <v>10429</v>
          </cell>
          <cell r="C2465">
            <v>10</v>
          </cell>
          <cell r="D2465" t="str">
            <v xml:space="preserve"> iPhone 5S 64GB Zilver Refurbished (Basisklasse) </v>
          </cell>
          <cell r="E2465">
            <v>339.95</v>
          </cell>
          <cell r="F2465" t="str">
            <v>iPhone</v>
          </cell>
          <cell r="G2465">
            <v>67</v>
          </cell>
        </row>
        <row r="2466">
          <cell r="A2466">
            <v>2465</v>
          </cell>
          <cell r="B2466">
            <v>6845</v>
          </cell>
          <cell r="C2466">
            <v>10</v>
          </cell>
          <cell r="D2466" t="str">
            <v xml:space="preserve"> iPhone 5S 64GB Goud Refurbished (Middenklasse) </v>
          </cell>
          <cell r="E2466">
            <v>349</v>
          </cell>
          <cell r="F2466" t="str">
            <v>iPhone</v>
          </cell>
          <cell r="G2466">
            <v>216</v>
          </cell>
        </row>
        <row r="2467">
          <cell r="A2467">
            <v>2466</v>
          </cell>
          <cell r="B2467">
            <v>9481</v>
          </cell>
          <cell r="C2467">
            <v>10</v>
          </cell>
          <cell r="D2467" t="str">
            <v xml:space="preserve"> iPhone 5S 64GB Goud Refurbished (Basisklasse) </v>
          </cell>
          <cell r="E2467">
            <v>339.95</v>
          </cell>
          <cell r="F2467" t="str">
            <v>iPhone</v>
          </cell>
          <cell r="G2467">
            <v>107</v>
          </cell>
        </row>
        <row r="2468">
          <cell r="A2468">
            <v>2467</v>
          </cell>
          <cell r="B2468">
            <v>6925</v>
          </cell>
          <cell r="C2468">
            <v>10</v>
          </cell>
          <cell r="D2468" t="str">
            <v xml:space="preserve"> iPhone 5S 32GB Zilver Refurbished (Middenklasse) </v>
          </cell>
          <cell r="E2468">
            <v>309</v>
          </cell>
          <cell r="F2468" t="str">
            <v>iPhone</v>
          </cell>
          <cell r="G2468">
            <v>213</v>
          </cell>
        </row>
        <row r="2469">
          <cell r="A2469">
            <v>2468</v>
          </cell>
          <cell r="B2469">
            <v>11008</v>
          </cell>
          <cell r="C2469">
            <v>10</v>
          </cell>
          <cell r="D2469" t="str">
            <v xml:space="preserve"> iPhone 5S 32GB Goud Refurbished (Middenklasse) </v>
          </cell>
          <cell r="E2469">
            <v>309</v>
          </cell>
          <cell r="F2469" t="str">
            <v>iPhone</v>
          </cell>
          <cell r="G2469">
            <v>42</v>
          </cell>
        </row>
        <row r="2470">
          <cell r="A2470">
            <v>2469</v>
          </cell>
          <cell r="B2470">
            <v>6512</v>
          </cell>
          <cell r="C2470">
            <v>10</v>
          </cell>
          <cell r="D2470" t="str">
            <v xml:space="preserve"> iPhone 5S 16GB Goud Refurbished (Middenklasse) </v>
          </cell>
          <cell r="E2470">
            <v>269</v>
          </cell>
          <cell r="F2470" t="str">
            <v>iPhone</v>
          </cell>
          <cell r="G2470">
            <v>229</v>
          </cell>
        </row>
        <row r="2471">
          <cell r="A2471">
            <v>2470</v>
          </cell>
          <cell r="B2471">
            <v>9420</v>
          </cell>
          <cell r="C2471">
            <v>10</v>
          </cell>
          <cell r="D2471" t="str">
            <v xml:space="preserve">Huawei P10 Zwart </v>
          </cell>
          <cell r="E2471">
            <v>599</v>
          </cell>
          <cell r="F2471" t="str">
            <v>Huawei</v>
          </cell>
          <cell r="G2471">
            <v>110</v>
          </cell>
        </row>
        <row r="2472">
          <cell r="A2472">
            <v>2471</v>
          </cell>
          <cell r="B2472">
            <v>10836</v>
          </cell>
          <cell r="C2472">
            <v>10</v>
          </cell>
          <cell r="D2472" t="str">
            <v xml:space="preserve">Huawei P10 Zilver </v>
          </cell>
          <cell r="E2472">
            <v>599</v>
          </cell>
          <cell r="F2472" t="str">
            <v>Huawei</v>
          </cell>
          <cell r="G2472">
            <v>49</v>
          </cell>
        </row>
        <row r="2473">
          <cell r="A2473">
            <v>2472</v>
          </cell>
          <cell r="B2473">
            <v>8444</v>
          </cell>
          <cell r="C2473">
            <v>10</v>
          </cell>
          <cell r="D2473" t="str">
            <v xml:space="preserve">Huawei P10 Plus Zwart </v>
          </cell>
          <cell r="E2473">
            <v>749</v>
          </cell>
          <cell r="F2473" t="str">
            <v>Huawei</v>
          </cell>
          <cell r="G2473">
            <v>150</v>
          </cell>
        </row>
        <row r="2474">
          <cell r="A2474">
            <v>2473</v>
          </cell>
          <cell r="B2474">
            <v>9421</v>
          </cell>
          <cell r="C2474">
            <v>10</v>
          </cell>
          <cell r="D2474" t="str">
            <v xml:space="preserve">Huawei P10 Plus Goud </v>
          </cell>
          <cell r="E2474">
            <v>749</v>
          </cell>
          <cell r="F2474" t="str">
            <v>Huawei</v>
          </cell>
          <cell r="G2474">
            <v>110</v>
          </cell>
        </row>
        <row r="2475">
          <cell r="A2475">
            <v>2474</v>
          </cell>
          <cell r="B2475">
            <v>7826</v>
          </cell>
          <cell r="C2475">
            <v>10</v>
          </cell>
          <cell r="D2475" t="str">
            <v xml:space="preserve"> Huawei P10 Lite Zwart </v>
          </cell>
          <cell r="E2475">
            <v>349</v>
          </cell>
          <cell r="F2475" t="str">
            <v>Huawei</v>
          </cell>
          <cell r="G2475">
            <v>175</v>
          </cell>
        </row>
        <row r="2476">
          <cell r="A2476">
            <v>2475</v>
          </cell>
          <cell r="B2476">
            <v>10705</v>
          </cell>
          <cell r="C2476">
            <v>10</v>
          </cell>
          <cell r="D2476" t="str">
            <v xml:space="preserve"> Huawei P10 Lite Wit </v>
          </cell>
          <cell r="E2476">
            <v>349</v>
          </cell>
          <cell r="F2476" t="str">
            <v>Huawei</v>
          </cell>
          <cell r="G2476">
            <v>55</v>
          </cell>
        </row>
        <row r="2477">
          <cell r="A2477">
            <v>2476</v>
          </cell>
          <cell r="B2477">
            <v>8548</v>
          </cell>
          <cell r="C2477">
            <v>10</v>
          </cell>
          <cell r="D2477" t="str">
            <v xml:space="preserve"> Huawei P10 Lite Goud </v>
          </cell>
          <cell r="E2477">
            <v>349</v>
          </cell>
          <cell r="F2477" t="str">
            <v>Huawei</v>
          </cell>
          <cell r="G2477">
            <v>145</v>
          </cell>
        </row>
        <row r="2478">
          <cell r="A2478">
            <v>2477</v>
          </cell>
          <cell r="B2478">
            <v>11009</v>
          </cell>
          <cell r="C2478">
            <v>10</v>
          </cell>
          <cell r="D2478" t="str">
            <v xml:space="preserve">Huawei P10 Goud </v>
          </cell>
          <cell r="E2478">
            <v>599</v>
          </cell>
          <cell r="F2478" t="str">
            <v>Huawei</v>
          </cell>
          <cell r="G2478">
            <v>42</v>
          </cell>
        </row>
        <row r="2479">
          <cell r="A2479">
            <v>2478</v>
          </cell>
          <cell r="B2479">
            <v>10555</v>
          </cell>
          <cell r="C2479">
            <v>10</v>
          </cell>
          <cell r="D2479" t="str">
            <v xml:space="preserve"> Huawei GT3 Dual Sim Zilver </v>
          </cell>
          <cell r="E2479">
            <v>229</v>
          </cell>
          <cell r="F2479" t="str">
            <v>Huawei</v>
          </cell>
          <cell r="G2479">
            <v>62</v>
          </cell>
        </row>
        <row r="2480">
          <cell r="A2480">
            <v>2479</v>
          </cell>
          <cell r="B2480">
            <v>7965</v>
          </cell>
          <cell r="C2480">
            <v>10</v>
          </cell>
          <cell r="D2480" t="str">
            <v xml:space="preserve"> Huawei GT3 Dual Sim Goud </v>
          </cell>
          <cell r="E2480">
            <v>229</v>
          </cell>
          <cell r="F2480" t="str">
            <v>Huawei</v>
          </cell>
          <cell r="G2480">
            <v>169</v>
          </cell>
        </row>
        <row r="2481">
          <cell r="A2481">
            <v>2480</v>
          </cell>
          <cell r="B2481">
            <v>7656</v>
          </cell>
          <cell r="C2481">
            <v>10</v>
          </cell>
          <cell r="D2481" t="str">
            <v xml:space="preserve"> HP Elite x3 Zwart </v>
          </cell>
          <cell r="E2481">
            <v>799</v>
          </cell>
          <cell r="F2481" t="str">
            <v>HP</v>
          </cell>
          <cell r="G2481">
            <v>183</v>
          </cell>
        </row>
        <row r="2482">
          <cell r="A2482">
            <v>2481</v>
          </cell>
          <cell r="B2482">
            <v>7115</v>
          </cell>
          <cell r="C2482">
            <v>10</v>
          </cell>
          <cell r="D2482" t="str">
            <v xml:space="preserve"> Getnord Onyx </v>
          </cell>
          <cell r="E2482">
            <v>399</v>
          </cell>
          <cell r="F2482" t="str">
            <v>Getnord</v>
          </cell>
          <cell r="G2482">
            <v>205</v>
          </cell>
        </row>
        <row r="2483">
          <cell r="A2483">
            <v>2482</v>
          </cell>
          <cell r="B2483">
            <v>10859</v>
          </cell>
          <cell r="C2483">
            <v>10</v>
          </cell>
          <cell r="D2483" t="str">
            <v xml:space="preserve"> Asus Zenfone 3 Wit </v>
          </cell>
          <cell r="E2483">
            <v>349</v>
          </cell>
          <cell r="F2483" t="str">
            <v>Asus</v>
          </cell>
          <cell r="G2483">
            <v>48</v>
          </cell>
        </row>
        <row r="2484">
          <cell r="A2484">
            <v>2483</v>
          </cell>
          <cell r="B2484">
            <v>6244</v>
          </cell>
          <cell r="C2484">
            <v>10</v>
          </cell>
          <cell r="D2484" t="str">
            <v xml:space="preserve"> Asus Zenfone 3 Max 5.5 inch Grijs </v>
          </cell>
          <cell r="E2484">
            <v>249</v>
          </cell>
          <cell r="F2484" t="str">
            <v>Asus</v>
          </cell>
          <cell r="G2484">
            <v>240</v>
          </cell>
        </row>
        <row r="2485">
          <cell r="A2485">
            <v>2484</v>
          </cell>
          <cell r="B2485">
            <v>6037</v>
          </cell>
          <cell r="C2485">
            <v>10</v>
          </cell>
          <cell r="D2485" t="str">
            <v xml:space="preserve"> Asus Zenfone 3 Max 5.5 inch Goud </v>
          </cell>
          <cell r="E2485">
            <v>249</v>
          </cell>
          <cell r="F2485" t="str">
            <v>Asus</v>
          </cell>
          <cell r="G2485">
            <v>249</v>
          </cell>
        </row>
        <row r="2486">
          <cell r="A2486">
            <v>2485</v>
          </cell>
          <cell r="B2486">
            <v>6199</v>
          </cell>
          <cell r="C2486">
            <v>10</v>
          </cell>
          <cell r="D2486" t="str">
            <v xml:space="preserve"> Asus Zenfone 3 Max 5.2 inch Grijs </v>
          </cell>
          <cell r="E2486">
            <v>199</v>
          </cell>
          <cell r="F2486" t="str">
            <v>Asus</v>
          </cell>
          <cell r="G2486">
            <v>242</v>
          </cell>
        </row>
        <row r="2487">
          <cell r="A2487">
            <v>2486</v>
          </cell>
          <cell r="B2487">
            <v>11031</v>
          </cell>
          <cell r="C2487">
            <v>10</v>
          </cell>
          <cell r="D2487" t="str">
            <v xml:space="preserve"> Apple iPhone 6s Plus 32 GB Goud </v>
          </cell>
          <cell r="E2487">
            <v>745</v>
          </cell>
          <cell r="F2487" t="str">
            <v>Apple</v>
          </cell>
          <cell r="G2487">
            <v>41</v>
          </cell>
        </row>
        <row r="2488">
          <cell r="A2488">
            <v>2487</v>
          </cell>
          <cell r="B2488">
            <v>7996</v>
          </cell>
          <cell r="C2488">
            <v>10</v>
          </cell>
          <cell r="D2488" t="str">
            <v xml:space="preserve"> Apple iPhone 6s Plus 128 GB Goud </v>
          </cell>
          <cell r="E2488">
            <v>859</v>
          </cell>
          <cell r="F2488" t="str">
            <v>Apple</v>
          </cell>
          <cell r="G2488">
            <v>168</v>
          </cell>
        </row>
        <row r="2489">
          <cell r="A2489">
            <v>2488</v>
          </cell>
          <cell r="B2489">
            <v>11226</v>
          </cell>
          <cell r="C2489">
            <v>10</v>
          </cell>
          <cell r="D2489" t="str">
            <v xml:space="preserve"> Alcatel Shine Lite Wit </v>
          </cell>
          <cell r="E2489">
            <v>179</v>
          </cell>
          <cell r="F2489" t="str">
            <v>Alcatel</v>
          </cell>
          <cell r="G2489">
            <v>33</v>
          </cell>
        </row>
        <row r="2490">
          <cell r="A2490">
            <v>2489</v>
          </cell>
          <cell r="B2490">
            <v>9612</v>
          </cell>
          <cell r="C2490">
            <v>10</v>
          </cell>
          <cell r="D2490" t="str">
            <v xml:space="preserve"> Alcatel Shine Lite Goud </v>
          </cell>
          <cell r="E2490">
            <v>179</v>
          </cell>
          <cell r="F2490" t="str">
            <v>Alcatel</v>
          </cell>
          <cell r="G2490">
            <v>101</v>
          </cell>
        </row>
        <row r="2491">
          <cell r="A2491">
            <v>2490</v>
          </cell>
          <cell r="B2491">
            <v>11949</v>
          </cell>
          <cell r="C2491">
            <v>11</v>
          </cell>
          <cell r="D2491" t="str">
            <v xml:space="preserve"> Philips D2301B/22 </v>
          </cell>
          <cell r="E2491">
            <v>32</v>
          </cell>
          <cell r="F2491" t="str">
            <v>Philips</v>
          </cell>
          <cell r="G2491">
            <v>2</v>
          </cell>
        </row>
        <row r="2492">
          <cell r="A2492">
            <v>2491</v>
          </cell>
          <cell r="B2492">
            <v>8916</v>
          </cell>
          <cell r="C2492">
            <v>11</v>
          </cell>
          <cell r="D2492" t="str">
            <v xml:space="preserve"> Philips M3301B/22 </v>
          </cell>
          <cell r="E2492">
            <v>39.99</v>
          </cell>
          <cell r="F2492" t="str">
            <v>Philips</v>
          </cell>
          <cell r="G2492">
            <v>131</v>
          </cell>
        </row>
        <row r="2493">
          <cell r="A2493">
            <v>2492</v>
          </cell>
          <cell r="B2493">
            <v>6038</v>
          </cell>
          <cell r="C2493">
            <v>11</v>
          </cell>
          <cell r="D2493" t="str">
            <v xml:space="preserve"> Gigaset SL910A </v>
          </cell>
          <cell r="E2493">
            <v>109</v>
          </cell>
          <cell r="F2493" t="str">
            <v>Gigaset</v>
          </cell>
          <cell r="G2493">
            <v>249</v>
          </cell>
        </row>
        <row r="2494">
          <cell r="A2494">
            <v>2493</v>
          </cell>
          <cell r="B2494">
            <v>9549</v>
          </cell>
          <cell r="C2494">
            <v>11</v>
          </cell>
          <cell r="D2494" t="str">
            <v xml:space="preserve"> Fysic FX-3360 </v>
          </cell>
          <cell r="E2494">
            <v>48.99</v>
          </cell>
          <cell r="F2494" t="str">
            <v>Fysic</v>
          </cell>
          <cell r="G2494">
            <v>104</v>
          </cell>
        </row>
        <row r="2495">
          <cell r="A2495">
            <v>2494</v>
          </cell>
          <cell r="B2495">
            <v>10074</v>
          </cell>
          <cell r="C2495">
            <v>11</v>
          </cell>
          <cell r="D2495" t="str">
            <v xml:space="preserve"> Gigaset SL400A </v>
          </cell>
          <cell r="E2495">
            <v>86</v>
          </cell>
          <cell r="F2495" t="str">
            <v>Gigaset</v>
          </cell>
          <cell r="G2495">
            <v>82</v>
          </cell>
        </row>
        <row r="2496">
          <cell r="A2496">
            <v>2495</v>
          </cell>
          <cell r="B2496">
            <v>10926</v>
          </cell>
          <cell r="C2496">
            <v>11</v>
          </cell>
          <cell r="D2496" t="str">
            <v xml:space="preserve"> Philips D4551B/22 </v>
          </cell>
          <cell r="E2496">
            <v>44.95</v>
          </cell>
          <cell r="F2496" t="str">
            <v>Philips</v>
          </cell>
          <cell r="G2496">
            <v>45</v>
          </cell>
        </row>
        <row r="2497">
          <cell r="A2497">
            <v>2496</v>
          </cell>
          <cell r="B2497">
            <v>6178</v>
          </cell>
          <cell r="C2497">
            <v>11</v>
          </cell>
          <cell r="D2497" t="str">
            <v xml:space="preserve"> Gigaset SL400 </v>
          </cell>
          <cell r="E2497">
            <v>89</v>
          </cell>
          <cell r="F2497" t="str">
            <v>Gigaset</v>
          </cell>
          <cell r="G2497">
            <v>243</v>
          </cell>
        </row>
        <row r="2498">
          <cell r="A2498">
            <v>2497</v>
          </cell>
          <cell r="B2498">
            <v>8606</v>
          </cell>
          <cell r="C2498">
            <v>11</v>
          </cell>
          <cell r="D2498" t="str">
            <v xml:space="preserve"> Gigaset S850A GO IP </v>
          </cell>
          <cell r="E2498">
            <v>107.99</v>
          </cell>
          <cell r="F2498" t="str">
            <v>Gigaset</v>
          </cell>
          <cell r="G2498">
            <v>143</v>
          </cell>
        </row>
        <row r="2499">
          <cell r="A2499">
            <v>2498</v>
          </cell>
          <cell r="B2499">
            <v>11680</v>
          </cell>
          <cell r="C2499">
            <v>11</v>
          </cell>
          <cell r="D2499" t="str">
            <v xml:space="preserve"> AVM FRITZ!Fon C5 International </v>
          </cell>
          <cell r="E2499">
            <v>69</v>
          </cell>
          <cell r="F2499" t="str">
            <v>AVM</v>
          </cell>
          <cell r="G2499">
            <v>13</v>
          </cell>
        </row>
        <row r="2500">
          <cell r="A2500">
            <v>2499</v>
          </cell>
          <cell r="B2500">
            <v>11525</v>
          </cell>
          <cell r="C2500">
            <v>11</v>
          </cell>
          <cell r="D2500" t="str">
            <v xml:space="preserve"> Fysic FX-3850 </v>
          </cell>
          <cell r="E2500">
            <v>79.989999999999995</v>
          </cell>
          <cell r="F2500" t="str">
            <v>Fysic</v>
          </cell>
          <cell r="G2500">
            <v>20</v>
          </cell>
        </row>
        <row r="2501">
          <cell r="A2501">
            <v>2500</v>
          </cell>
          <cell r="B2501">
            <v>7283</v>
          </cell>
          <cell r="C2501">
            <v>11</v>
          </cell>
          <cell r="D2501" t="str">
            <v xml:space="preserve"> Philips M3301W/22 </v>
          </cell>
          <cell r="E2501">
            <v>44.99</v>
          </cell>
          <cell r="F2501" t="str">
            <v>Philips</v>
          </cell>
          <cell r="G2501">
            <v>199</v>
          </cell>
        </row>
        <row r="2502">
          <cell r="A2502">
            <v>2501</v>
          </cell>
          <cell r="B2502">
            <v>8170</v>
          </cell>
          <cell r="C2502">
            <v>11</v>
          </cell>
          <cell r="D2502" t="str">
            <v xml:space="preserve"> Fysic FX-5700 </v>
          </cell>
          <cell r="E2502">
            <v>37</v>
          </cell>
          <cell r="F2502" t="str">
            <v>Fysic</v>
          </cell>
          <cell r="G2502">
            <v>160</v>
          </cell>
        </row>
        <row r="2503">
          <cell r="A2503">
            <v>2502</v>
          </cell>
          <cell r="B2503">
            <v>8574</v>
          </cell>
          <cell r="C2503">
            <v>11</v>
          </cell>
          <cell r="D2503" t="str">
            <v xml:space="preserve"> Gigaset E630 </v>
          </cell>
          <cell r="E2503">
            <v>99.99</v>
          </cell>
          <cell r="F2503" t="str">
            <v>Gigaset</v>
          </cell>
          <cell r="G2503">
            <v>144</v>
          </cell>
        </row>
        <row r="2504">
          <cell r="A2504">
            <v>2503</v>
          </cell>
          <cell r="B2504">
            <v>9198</v>
          </cell>
          <cell r="C2504">
            <v>11</v>
          </cell>
          <cell r="D2504" t="str">
            <v xml:space="preserve"> Gigaset DX800A </v>
          </cell>
          <cell r="E2504">
            <v>209</v>
          </cell>
          <cell r="F2504" t="str">
            <v>Gigaset</v>
          </cell>
          <cell r="G2504">
            <v>119</v>
          </cell>
        </row>
        <row r="2505">
          <cell r="A2505">
            <v>2504</v>
          </cell>
          <cell r="B2505">
            <v>9751</v>
          </cell>
          <cell r="C2505">
            <v>11</v>
          </cell>
          <cell r="D2505" t="str">
            <v xml:space="preserve"> Motorola CT320 Zwart </v>
          </cell>
          <cell r="E2505">
            <v>29.99</v>
          </cell>
          <cell r="F2505" t="str">
            <v>Motorola</v>
          </cell>
          <cell r="G2505">
            <v>96</v>
          </cell>
        </row>
        <row r="2506">
          <cell r="A2506">
            <v>2505</v>
          </cell>
          <cell r="B2506">
            <v>10299</v>
          </cell>
          <cell r="C2506">
            <v>11</v>
          </cell>
          <cell r="D2506" t="str">
            <v xml:space="preserve"> FRITZ!Fon M2 </v>
          </cell>
          <cell r="E2506">
            <v>49</v>
          </cell>
          <cell r="F2506" t="str">
            <v>FRITZ!Fon</v>
          </cell>
          <cell r="G2506">
            <v>72</v>
          </cell>
        </row>
        <row r="2507">
          <cell r="A2507">
            <v>2506</v>
          </cell>
          <cell r="B2507">
            <v>11432</v>
          </cell>
          <cell r="C2507">
            <v>11</v>
          </cell>
          <cell r="D2507" t="str">
            <v xml:space="preserve"> Gigaset C530 </v>
          </cell>
          <cell r="E2507">
            <v>69.989999999999995</v>
          </cell>
          <cell r="F2507" t="str">
            <v>Gigaset</v>
          </cell>
          <cell r="G2507">
            <v>24</v>
          </cell>
        </row>
        <row r="2508">
          <cell r="A2508">
            <v>2507</v>
          </cell>
          <cell r="B2508">
            <v>10443</v>
          </cell>
          <cell r="C2508">
            <v>11</v>
          </cell>
          <cell r="D2508" t="str">
            <v xml:space="preserve"> Philips M6601WB/22 </v>
          </cell>
          <cell r="E2508">
            <v>69.95</v>
          </cell>
          <cell r="F2508" t="str">
            <v>Philips</v>
          </cell>
          <cell r="G2508">
            <v>66</v>
          </cell>
        </row>
        <row r="2509">
          <cell r="A2509">
            <v>2508</v>
          </cell>
          <cell r="B2509">
            <v>6009</v>
          </cell>
          <cell r="C2509">
            <v>11</v>
          </cell>
          <cell r="D2509" t="str">
            <v xml:space="preserve"> Gigaset AL130A </v>
          </cell>
          <cell r="E2509">
            <v>27</v>
          </cell>
          <cell r="F2509" t="str">
            <v>Gigaset</v>
          </cell>
          <cell r="G2509">
            <v>250</v>
          </cell>
        </row>
        <row r="2510">
          <cell r="A2510">
            <v>2509</v>
          </cell>
          <cell r="B2510">
            <v>8961</v>
          </cell>
          <cell r="C2510">
            <v>11</v>
          </cell>
          <cell r="D2510" t="str">
            <v xml:space="preserve"> Panasonic KX-PRW120 </v>
          </cell>
          <cell r="E2510">
            <v>109</v>
          </cell>
          <cell r="F2510" t="str">
            <v>Panasonic</v>
          </cell>
          <cell r="G2510">
            <v>129</v>
          </cell>
        </row>
        <row r="2511">
          <cell r="A2511">
            <v>2510</v>
          </cell>
          <cell r="B2511">
            <v>8297</v>
          </cell>
          <cell r="C2511">
            <v>11</v>
          </cell>
          <cell r="D2511" t="str">
            <v xml:space="preserve"> Gigaset A130 Zwart </v>
          </cell>
          <cell r="E2511">
            <v>26.95</v>
          </cell>
          <cell r="F2511" t="str">
            <v>Gigaset</v>
          </cell>
          <cell r="G2511">
            <v>155</v>
          </cell>
        </row>
        <row r="2512">
          <cell r="A2512">
            <v>2511</v>
          </cell>
          <cell r="B2512">
            <v>6179</v>
          </cell>
          <cell r="C2512">
            <v>11</v>
          </cell>
          <cell r="D2512" t="str">
            <v xml:space="preserve"> Gigaset C530IP </v>
          </cell>
          <cell r="E2512">
            <v>88.99</v>
          </cell>
          <cell r="F2512" t="str">
            <v>Gigaset</v>
          </cell>
          <cell r="G2512">
            <v>243</v>
          </cell>
        </row>
        <row r="2513">
          <cell r="A2513">
            <v>2512</v>
          </cell>
          <cell r="B2513">
            <v>8022</v>
          </cell>
          <cell r="C2513">
            <v>11</v>
          </cell>
          <cell r="D2513" t="str">
            <v xml:space="preserve"> Gigaset DA310 Zwart </v>
          </cell>
          <cell r="E2513">
            <v>26.99</v>
          </cell>
          <cell r="F2513" t="str">
            <v>Gigaset</v>
          </cell>
          <cell r="G2513">
            <v>167</v>
          </cell>
        </row>
        <row r="2514">
          <cell r="A2514">
            <v>2513</v>
          </cell>
          <cell r="B2514">
            <v>8658</v>
          </cell>
          <cell r="C2514">
            <v>11</v>
          </cell>
          <cell r="D2514" t="str">
            <v xml:space="preserve"> Panasonic KX-TS500 </v>
          </cell>
          <cell r="E2514">
            <v>28.99</v>
          </cell>
          <cell r="F2514" t="str">
            <v>Panasonic</v>
          </cell>
          <cell r="G2514">
            <v>141</v>
          </cell>
        </row>
        <row r="2515">
          <cell r="A2515">
            <v>2514</v>
          </cell>
          <cell r="B2515">
            <v>7355</v>
          </cell>
          <cell r="C2515">
            <v>11</v>
          </cell>
          <cell r="D2515" t="str">
            <v xml:space="preserve"> Panasonic KX-TGE210 </v>
          </cell>
          <cell r="E2515">
            <v>59.99</v>
          </cell>
          <cell r="F2515" t="str">
            <v>Panasonic</v>
          </cell>
          <cell r="G2515">
            <v>196</v>
          </cell>
        </row>
        <row r="2516">
          <cell r="A2516">
            <v>2515</v>
          </cell>
          <cell r="B2516">
            <v>7772</v>
          </cell>
          <cell r="C2516">
            <v>11</v>
          </cell>
          <cell r="D2516" t="str">
            <v xml:space="preserve"> Fysic FX-6200 </v>
          </cell>
          <cell r="E2516">
            <v>39.99</v>
          </cell>
          <cell r="F2516" t="str">
            <v>Fysic</v>
          </cell>
          <cell r="G2516">
            <v>178</v>
          </cell>
        </row>
        <row r="2517">
          <cell r="A2517">
            <v>2516</v>
          </cell>
          <cell r="B2517">
            <v>10475</v>
          </cell>
          <cell r="C2517">
            <v>11</v>
          </cell>
          <cell r="D2517" t="str">
            <v xml:space="preserve"> Grundig D270 Single </v>
          </cell>
          <cell r="E2517">
            <v>24.99</v>
          </cell>
          <cell r="F2517" t="str">
            <v>Grundig</v>
          </cell>
          <cell r="G2517">
            <v>65</v>
          </cell>
        </row>
        <row r="2518">
          <cell r="A2518">
            <v>2517</v>
          </cell>
          <cell r="B2518">
            <v>9129</v>
          </cell>
          <cell r="C2518">
            <v>11</v>
          </cell>
          <cell r="D2518" t="str">
            <v xml:space="preserve"> Philips M3351B/22 </v>
          </cell>
          <cell r="E2518">
            <v>59</v>
          </cell>
          <cell r="F2518" t="str">
            <v>Philips</v>
          </cell>
          <cell r="G2518">
            <v>122</v>
          </cell>
        </row>
        <row r="2519">
          <cell r="A2519">
            <v>2518</v>
          </cell>
          <cell r="B2519">
            <v>7901</v>
          </cell>
          <cell r="C2519">
            <v>11</v>
          </cell>
          <cell r="D2519" t="str">
            <v xml:space="preserve"> Gigaset DA710 </v>
          </cell>
          <cell r="E2519">
            <v>49.95</v>
          </cell>
          <cell r="F2519" t="str">
            <v>Gigaset</v>
          </cell>
          <cell r="G2519">
            <v>172</v>
          </cell>
        </row>
        <row r="2520">
          <cell r="A2520">
            <v>2519</v>
          </cell>
          <cell r="B2520">
            <v>9805</v>
          </cell>
          <cell r="C2520">
            <v>11</v>
          </cell>
          <cell r="D2520" t="str">
            <v xml:space="preserve"> Gigaset SL930A </v>
          </cell>
          <cell r="E2520">
            <v>169</v>
          </cell>
          <cell r="F2520" t="str">
            <v>Gigaset</v>
          </cell>
          <cell r="G2520">
            <v>94</v>
          </cell>
        </row>
        <row r="2521">
          <cell r="A2521">
            <v>2520</v>
          </cell>
          <cell r="B2521">
            <v>11135</v>
          </cell>
          <cell r="C2521">
            <v>11</v>
          </cell>
          <cell r="D2521" t="str">
            <v xml:space="preserve"> Motorola S3001 Zwart </v>
          </cell>
          <cell r="E2521">
            <v>39.99</v>
          </cell>
          <cell r="F2521" t="str">
            <v>Motorola</v>
          </cell>
          <cell r="G2521">
            <v>37</v>
          </cell>
        </row>
        <row r="2522">
          <cell r="A2522">
            <v>2521</v>
          </cell>
          <cell r="B2522">
            <v>7640</v>
          </cell>
          <cell r="C2522">
            <v>11</v>
          </cell>
          <cell r="D2522" t="str">
            <v xml:space="preserve"> Fysic FX-3930 </v>
          </cell>
          <cell r="E2522">
            <v>65</v>
          </cell>
          <cell r="F2522" t="str">
            <v>Fysic</v>
          </cell>
          <cell r="G2522">
            <v>184</v>
          </cell>
        </row>
        <row r="2523">
          <cell r="A2523">
            <v>2522</v>
          </cell>
          <cell r="B2523">
            <v>9199</v>
          </cell>
          <cell r="C2523">
            <v>11</v>
          </cell>
          <cell r="D2523" t="str">
            <v xml:space="preserve"> Panasonic KX-TG6811 </v>
          </cell>
          <cell r="E2523">
            <v>49.5</v>
          </cell>
          <cell r="F2523" t="str">
            <v>Panasonic</v>
          </cell>
          <cell r="G2523">
            <v>119</v>
          </cell>
        </row>
        <row r="2524">
          <cell r="A2524">
            <v>2523</v>
          </cell>
          <cell r="B2524">
            <v>9395</v>
          </cell>
          <cell r="C2524">
            <v>11</v>
          </cell>
          <cell r="D2524" t="str">
            <v xml:space="preserve"> FRITZ!Fon C4 </v>
          </cell>
          <cell r="E2524">
            <v>69</v>
          </cell>
          <cell r="F2524" t="str">
            <v>FRITZ!Fon</v>
          </cell>
          <cell r="G2524">
            <v>111</v>
          </cell>
        </row>
        <row r="2525">
          <cell r="A2525">
            <v>2524</v>
          </cell>
          <cell r="B2525">
            <v>11069</v>
          </cell>
          <cell r="C2525">
            <v>11</v>
          </cell>
          <cell r="D2525" t="str">
            <v xml:space="preserve"> D-Sign Graham </v>
          </cell>
          <cell r="E2525">
            <v>34.99</v>
          </cell>
          <cell r="F2525" t="str">
            <v>D-Sign</v>
          </cell>
          <cell r="G2525">
            <v>40</v>
          </cell>
        </row>
        <row r="2526">
          <cell r="A2526">
            <v>2525</v>
          </cell>
          <cell r="B2526">
            <v>10410</v>
          </cell>
          <cell r="C2526">
            <v>11</v>
          </cell>
          <cell r="D2526" t="str">
            <v xml:space="preserve"> Profoon TX-800 </v>
          </cell>
          <cell r="E2526">
            <v>29.99</v>
          </cell>
          <cell r="F2526" t="str">
            <v>Profoon</v>
          </cell>
          <cell r="G2526">
            <v>68</v>
          </cell>
        </row>
        <row r="2527">
          <cell r="A2527">
            <v>2526</v>
          </cell>
          <cell r="B2527">
            <v>8350</v>
          </cell>
          <cell r="C2527">
            <v>11</v>
          </cell>
          <cell r="D2527" t="str">
            <v xml:space="preserve"> Motorola IT 6.1T </v>
          </cell>
          <cell r="E2527">
            <v>99.99</v>
          </cell>
          <cell r="F2527" t="str">
            <v>Motorola</v>
          </cell>
          <cell r="G2527">
            <v>153</v>
          </cell>
        </row>
        <row r="2528">
          <cell r="A2528">
            <v>2527</v>
          </cell>
          <cell r="B2528">
            <v>10795</v>
          </cell>
          <cell r="C2528">
            <v>11</v>
          </cell>
          <cell r="D2528" t="str">
            <v xml:space="preserve"> Gigaset C620 </v>
          </cell>
          <cell r="E2528">
            <v>93.99</v>
          </cell>
          <cell r="F2528" t="str">
            <v>Gigaset</v>
          </cell>
          <cell r="G2528">
            <v>51</v>
          </cell>
        </row>
        <row r="2529">
          <cell r="A2529">
            <v>2528</v>
          </cell>
          <cell r="B2529">
            <v>11113</v>
          </cell>
          <cell r="C2529">
            <v>11</v>
          </cell>
          <cell r="D2529" t="str">
            <v xml:space="preserve"> Fysic FX-6000 </v>
          </cell>
          <cell r="E2529">
            <v>49</v>
          </cell>
          <cell r="F2529" t="str">
            <v>Fysic</v>
          </cell>
          <cell r="G2529">
            <v>38</v>
          </cell>
        </row>
        <row r="2530">
          <cell r="A2530">
            <v>2529</v>
          </cell>
          <cell r="B2530">
            <v>9951</v>
          </cell>
          <cell r="C2530">
            <v>11</v>
          </cell>
          <cell r="D2530" t="str">
            <v xml:space="preserve"> Philips D2351B/22 </v>
          </cell>
          <cell r="E2530">
            <v>38.99</v>
          </cell>
          <cell r="F2530" t="str">
            <v>Philips</v>
          </cell>
          <cell r="G2530">
            <v>88</v>
          </cell>
        </row>
        <row r="2531">
          <cell r="A2531">
            <v>2530</v>
          </cell>
          <cell r="B2531">
            <v>7607</v>
          </cell>
          <cell r="C2531">
            <v>11</v>
          </cell>
          <cell r="D2531" t="str">
            <v xml:space="preserve"> Philips D1301B/22 </v>
          </cell>
          <cell r="E2531">
            <v>24.99</v>
          </cell>
          <cell r="F2531" t="str">
            <v>Philips</v>
          </cell>
          <cell r="G2531">
            <v>186</v>
          </cell>
        </row>
        <row r="2532">
          <cell r="A2532">
            <v>2531</v>
          </cell>
          <cell r="B2532">
            <v>10796</v>
          </cell>
          <cell r="C2532">
            <v>11</v>
          </cell>
          <cell r="D2532" t="str">
            <v xml:space="preserve"> Panasonic KX-TGB210 </v>
          </cell>
          <cell r="E2532">
            <v>29.99</v>
          </cell>
          <cell r="F2532" t="str">
            <v>Panasonic</v>
          </cell>
          <cell r="G2532">
            <v>51</v>
          </cell>
        </row>
        <row r="2533">
          <cell r="A2533">
            <v>2532</v>
          </cell>
          <cell r="B2533">
            <v>11883</v>
          </cell>
          <cell r="C2533">
            <v>11</v>
          </cell>
          <cell r="D2533" t="str">
            <v xml:space="preserve"> Gigaset DE900 IP PRO </v>
          </cell>
          <cell r="E2533">
            <v>299</v>
          </cell>
          <cell r="F2533" t="str">
            <v>Gigaset</v>
          </cell>
          <cell r="G2533">
            <v>5</v>
          </cell>
        </row>
        <row r="2534">
          <cell r="A2534">
            <v>2533</v>
          </cell>
          <cell r="B2534">
            <v>11703</v>
          </cell>
          <cell r="C2534">
            <v>11</v>
          </cell>
          <cell r="D2534" t="str">
            <v xml:space="preserve"> Gigaset C530A </v>
          </cell>
          <cell r="E2534">
            <v>73</v>
          </cell>
          <cell r="F2534" t="str">
            <v>Gigaset</v>
          </cell>
          <cell r="G2534">
            <v>12</v>
          </cell>
        </row>
        <row r="2535">
          <cell r="A2535">
            <v>2534</v>
          </cell>
          <cell r="B2535">
            <v>10837</v>
          </cell>
          <cell r="C2535">
            <v>11</v>
          </cell>
          <cell r="D2535" t="str">
            <v xml:space="preserve"> Fysic FX-5500 </v>
          </cell>
          <cell r="E2535">
            <v>38.950000000000003</v>
          </cell>
          <cell r="F2535" t="str">
            <v>Fysic</v>
          </cell>
          <cell r="G2535">
            <v>49</v>
          </cell>
        </row>
        <row r="2536">
          <cell r="A2536">
            <v>2535</v>
          </cell>
          <cell r="B2536">
            <v>11032</v>
          </cell>
          <cell r="C2536">
            <v>11</v>
          </cell>
          <cell r="D2536" t="str">
            <v xml:space="preserve"> Motorola S3011 Wit </v>
          </cell>
          <cell r="E2536">
            <v>49.95</v>
          </cell>
          <cell r="F2536" t="str">
            <v>Motorola</v>
          </cell>
          <cell r="G2536">
            <v>41</v>
          </cell>
        </row>
        <row r="2537">
          <cell r="A2537">
            <v>2536</v>
          </cell>
          <cell r="B2537">
            <v>6115</v>
          </cell>
          <cell r="C2537">
            <v>11</v>
          </cell>
          <cell r="D2537" t="str">
            <v xml:space="preserve"> Motorola IT 6.1 </v>
          </cell>
          <cell r="E2537">
            <v>84.99</v>
          </cell>
          <cell r="F2537" t="str">
            <v>Motorola</v>
          </cell>
          <cell r="G2537">
            <v>246</v>
          </cell>
        </row>
        <row r="2538">
          <cell r="A2538">
            <v>2537</v>
          </cell>
          <cell r="B2538">
            <v>9988</v>
          </cell>
          <cell r="C2538">
            <v>11</v>
          </cell>
          <cell r="D2538" t="str">
            <v xml:space="preserve"> Gigaset E550A Zilver </v>
          </cell>
          <cell r="E2538">
            <v>89.99</v>
          </cell>
          <cell r="F2538" t="str">
            <v>Gigaset</v>
          </cell>
          <cell r="G2538">
            <v>86</v>
          </cell>
        </row>
        <row r="2539">
          <cell r="A2539">
            <v>2538</v>
          </cell>
          <cell r="B2539">
            <v>11566</v>
          </cell>
          <cell r="C2539">
            <v>11</v>
          </cell>
          <cell r="D2539" t="str">
            <v xml:space="preserve"> Gigaset E310 </v>
          </cell>
          <cell r="E2539">
            <v>59.95</v>
          </cell>
          <cell r="F2539" t="str">
            <v>Gigaset</v>
          </cell>
          <cell r="G2539">
            <v>18</v>
          </cell>
        </row>
        <row r="2540">
          <cell r="A2540">
            <v>2539</v>
          </cell>
          <cell r="B2540">
            <v>6436</v>
          </cell>
          <cell r="C2540">
            <v>11</v>
          </cell>
          <cell r="D2540" t="str">
            <v xml:space="preserve"> Gigaset A250A Zwart </v>
          </cell>
          <cell r="E2540">
            <v>34.99</v>
          </cell>
          <cell r="F2540" t="str">
            <v>Gigaset</v>
          </cell>
          <cell r="G2540">
            <v>232</v>
          </cell>
        </row>
        <row r="2541">
          <cell r="A2541">
            <v>2540</v>
          </cell>
          <cell r="B2541">
            <v>8463</v>
          </cell>
          <cell r="C2541">
            <v>11</v>
          </cell>
          <cell r="D2541" t="str">
            <v xml:space="preserve"> Gigaset A250 Zwart </v>
          </cell>
          <cell r="E2541">
            <v>33</v>
          </cell>
          <cell r="F2541" t="str">
            <v>Gigaset</v>
          </cell>
          <cell r="G2541">
            <v>149</v>
          </cell>
        </row>
        <row r="2542">
          <cell r="A2542">
            <v>2541</v>
          </cell>
          <cell r="B2542">
            <v>7262</v>
          </cell>
          <cell r="C2542">
            <v>11</v>
          </cell>
          <cell r="D2542" t="str">
            <v xml:space="preserve"> Grundig D1115 </v>
          </cell>
          <cell r="E2542">
            <v>27.99</v>
          </cell>
          <cell r="F2542" t="str">
            <v>Grundig</v>
          </cell>
          <cell r="G2542">
            <v>200</v>
          </cell>
        </row>
        <row r="2543">
          <cell r="A2543">
            <v>2542</v>
          </cell>
          <cell r="B2543">
            <v>10476</v>
          </cell>
          <cell r="C2543">
            <v>11</v>
          </cell>
          <cell r="D2543" t="str">
            <v xml:space="preserve"> Fysic FX-8010 </v>
          </cell>
          <cell r="E2543">
            <v>49.99</v>
          </cell>
          <cell r="F2543" t="str">
            <v>Fysic</v>
          </cell>
          <cell r="G2543">
            <v>65</v>
          </cell>
        </row>
        <row r="2544">
          <cell r="A2544">
            <v>2543</v>
          </cell>
          <cell r="B2544">
            <v>10706</v>
          </cell>
          <cell r="C2544">
            <v>11</v>
          </cell>
          <cell r="D2544" t="str">
            <v xml:space="preserve"> Philips D4501B/22 </v>
          </cell>
          <cell r="E2544">
            <v>39.99</v>
          </cell>
          <cell r="F2544" t="str">
            <v>Philips</v>
          </cell>
          <cell r="G2544">
            <v>55</v>
          </cell>
        </row>
        <row r="2545">
          <cell r="A2545">
            <v>2544</v>
          </cell>
          <cell r="B2545">
            <v>9528</v>
          </cell>
          <cell r="C2545">
            <v>11</v>
          </cell>
          <cell r="D2545" t="str">
            <v xml:space="preserve"> Motorola T301 Blauw </v>
          </cell>
          <cell r="E2545">
            <v>29.99</v>
          </cell>
          <cell r="F2545" t="str">
            <v>Motorola</v>
          </cell>
          <cell r="G2545">
            <v>105</v>
          </cell>
        </row>
        <row r="2546">
          <cell r="A2546">
            <v>2545</v>
          </cell>
          <cell r="B2546">
            <v>6437</v>
          </cell>
          <cell r="C2546">
            <v>11</v>
          </cell>
          <cell r="D2546" t="str">
            <v xml:space="preserve"> Motorola S2201 Bluetooth </v>
          </cell>
          <cell r="E2546">
            <v>49.99</v>
          </cell>
          <cell r="F2546" t="str">
            <v>Motorola</v>
          </cell>
          <cell r="G2546">
            <v>232</v>
          </cell>
        </row>
        <row r="2547">
          <cell r="A2547">
            <v>2546</v>
          </cell>
          <cell r="B2547">
            <v>9752</v>
          </cell>
          <cell r="C2547">
            <v>11</v>
          </cell>
          <cell r="D2547" t="str">
            <v xml:space="preserve"> Grundig D1145 Zilver </v>
          </cell>
          <cell r="E2547">
            <v>29.99</v>
          </cell>
          <cell r="F2547" t="str">
            <v>Grundig</v>
          </cell>
          <cell r="G2547">
            <v>96</v>
          </cell>
        </row>
        <row r="2548">
          <cell r="A2548">
            <v>2547</v>
          </cell>
          <cell r="B2548">
            <v>11567</v>
          </cell>
          <cell r="C2548">
            <v>11</v>
          </cell>
          <cell r="D2548" t="str">
            <v xml:space="preserve"> Gigaset C620A </v>
          </cell>
          <cell r="E2548">
            <v>97.95</v>
          </cell>
          <cell r="F2548" t="str">
            <v>Gigaset</v>
          </cell>
          <cell r="G2548">
            <v>18</v>
          </cell>
        </row>
        <row r="2549">
          <cell r="A2549">
            <v>2548</v>
          </cell>
          <cell r="B2549">
            <v>6904</v>
          </cell>
          <cell r="C2549">
            <v>11</v>
          </cell>
          <cell r="D2549" t="str">
            <v xml:space="preserve"> Doro Secure 347 </v>
          </cell>
          <cell r="E2549">
            <v>176.99</v>
          </cell>
          <cell r="F2549" t="str">
            <v>Doro</v>
          </cell>
          <cell r="G2549">
            <v>214</v>
          </cell>
        </row>
        <row r="2550">
          <cell r="A2550">
            <v>2549</v>
          </cell>
          <cell r="B2550">
            <v>10886</v>
          </cell>
          <cell r="C2550">
            <v>11</v>
          </cell>
          <cell r="D2550" t="str">
            <v xml:space="preserve"> Doro PhoneEasy 115 White </v>
          </cell>
          <cell r="E2550">
            <v>71.989999999999995</v>
          </cell>
          <cell r="F2550" t="str">
            <v>Doro</v>
          </cell>
          <cell r="G2550">
            <v>47</v>
          </cell>
        </row>
        <row r="2551">
          <cell r="A2551">
            <v>2550</v>
          </cell>
          <cell r="B2551">
            <v>11361</v>
          </cell>
          <cell r="C2551">
            <v>11</v>
          </cell>
          <cell r="D2551" t="str">
            <v xml:space="preserve"> Doro Magna 2000 </v>
          </cell>
          <cell r="E2551">
            <v>65.95</v>
          </cell>
          <cell r="F2551" t="str">
            <v>Doro</v>
          </cell>
          <cell r="G2551">
            <v>27</v>
          </cell>
        </row>
        <row r="2552">
          <cell r="A2552">
            <v>2551</v>
          </cell>
          <cell r="B2552">
            <v>11861</v>
          </cell>
          <cell r="C2552">
            <v>11</v>
          </cell>
          <cell r="D2552" t="str">
            <v xml:space="preserve"> Profoon TX-570 </v>
          </cell>
          <cell r="E2552">
            <v>32.99</v>
          </cell>
          <cell r="F2552" t="str">
            <v>Profoon</v>
          </cell>
          <cell r="G2552">
            <v>6</v>
          </cell>
        </row>
        <row r="2553">
          <cell r="A2553">
            <v>2552</v>
          </cell>
          <cell r="B2553">
            <v>9694</v>
          </cell>
          <cell r="C2553">
            <v>11</v>
          </cell>
          <cell r="D2553" t="str">
            <v xml:space="preserve"> Motorola T201 Violet </v>
          </cell>
          <cell r="E2553">
            <v>34.99</v>
          </cell>
          <cell r="F2553" t="str">
            <v>Motorola</v>
          </cell>
          <cell r="G2553">
            <v>98</v>
          </cell>
        </row>
        <row r="2554">
          <cell r="A2554">
            <v>2553</v>
          </cell>
          <cell r="B2554">
            <v>6200</v>
          </cell>
          <cell r="C2554">
            <v>11</v>
          </cell>
          <cell r="D2554" t="str">
            <v xml:space="preserve"> Gigaset E630A GO </v>
          </cell>
          <cell r="E2554">
            <v>127.99</v>
          </cell>
          <cell r="F2554" t="str">
            <v>Gigaset</v>
          </cell>
          <cell r="G2554">
            <v>242</v>
          </cell>
        </row>
        <row r="2555">
          <cell r="A2555">
            <v>2554</v>
          </cell>
          <cell r="B2555">
            <v>8373</v>
          </cell>
          <cell r="C2555">
            <v>11</v>
          </cell>
          <cell r="D2555" t="str">
            <v xml:space="preserve"> Doro Secure 350 </v>
          </cell>
          <cell r="E2555">
            <v>149</v>
          </cell>
          <cell r="F2555" t="str">
            <v>Doro</v>
          </cell>
          <cell r="G2555">
            <v>152</v>
          </cell>
        </row>
        <row r="2556">
          <cell r="A2556">
            <v>2555</v>
          </cell>
          <cell r="B2556">
            <v>11568</v>
          </cell>
          <cell r="C2556">
            <v>11</v>
          </cell>
          <cell r="D2556" t="str">
            <v xml:space="preserve"> Doro PhoneEasy 110 Black </v>
          </cell>
          <cell r="E2556">
            <v>64.95</v>
          </cell>
          <cell r="F2556" t="str">
            <v>Doro</v>
          </cell>
          <cell r="G2556">
            <v>18</v>
          </cell>
        </row>
        <row r="2557">
          <cell r="A2557">
            <v>2556</v>
          </cell>
          <cell r="B2557">
            <v>11794</v>
          </cell>
          <cell r="C2557">
            <v>11</v>
          </cell>
          <cell r="D2557" t="str">
            <v xml:space="preserve"> Alcatel Delta 180 Solo </v>
          </cell>
          <cell r="E2557">
            <v>34.950000000000003</v>
          </cell>
          <cell r="F2557" t="str">
            <v>Alcatel</v>
          </cell>
          <cell r="G2557">
            <v>9</v>
          </cell>
        </row>
        <row r="2558">
          <cell r="A2558">
            <v>2557</v>
          </cell>
          <cell r="B2558">
            <v>11736</v>
          </cell>
          <cell r="C2558">
            <v>11</v>
          </cell>
          <cell r="D2558" t="str">
            <v xml:space="preserve"> Fysic FX-3200 </v>
          </cell>
          <cell r="E2558">
            <v>55.99</v>
          </cell>
          <cell r="F2558" t="str">
            <v>Fysic</v>
          </cell>
          <cell r="G2558">
            <v>11</v>
          </cell>
        </row>
        <row r="2559">
          <cell r="A2559">
            <v>2558</v>
          </cell>
          <cell r="B2559">
            <v>8409</v>
          </cell>
          <cell r="C2559">
            <v>11</v>
          </cell>
          <cell r="D2559" t="str">
            <v xml:space="preserve"> Alcatel E130 Solo Groen </v>
          </cell>
          <cell r="E2559">
            <v>28.99</v>
          </cell>
          <cell r="F2559" t="str">
            <v>Alcatel</v>
          </cell>
          <cell r="G2559">
            <v>151</v>
          </cell>
        </row>
        <row r="2560">
          <cell r="A2560">
            <v>2559</v>
          </cell>
          <cell r="B2560">
            <v>7335</v>
          </cell>
          <cell r="C2560">
            <v>11</v>
          </cell>
          <cell r="D2560" t="str">
            <v xml:space="preserve"> AEG Eclipse 10 Black </v>
          </cell>
          <cell r="E2560">
            <v>89</v>
          </cell>
          <cell r="F2560" t="str">
            <v>AEG</v>
          </cell>
          <cell r="G2560">
            <v>197</v>
          </cell>
        </row>
        <row r="2561">
          <cell r="A2561">
            <v>2560</v>
          </cell>
          <cell r="B2561">
            <v>11227</v>
          </cell>
          <cell r="C2561">
            <v>11</v>
          </cell>
          <cell r="D2561" t="str">
            <v xml:space="preserve"> Profoon PDX-900 </v>
          </cell>
          <cell r="E2561">
            <v>27.95</v>
          </cell>
          <cell r="F2561" t="str">
            <v>Profoon</v>
          </cell>
          <cell r="G2561">
            <v>33</v>
          </cell>
        </row>
        <row r="2562">
          <cell r="A2562">
            <v>2561</v>
          </cell>
          <cell r="B2562">
            <v>11200</v>
          </cell>
          <cell r="C2562">
            <v>11</v>
          </cell>
          <cell r="D2562" t="str">
            <v xml:space="preserve"> Profoon PDX-500ZT </v>
          </cell>
          <cell r="E2562">
            <v>27.98</v>
          </cell>
          <cell r="F2562" t="str">
            <v>Profoon</v>
          </cell>
          <cell r="G2562">
            <v>34</v>
          </cell>
        </row>
        <row r="2563">
          <cell r="A2563">
            <v>2562</v>
          </cell>
          <cell r="B2563">
            <v>8222</v>
          </cell>
          <cell r="C2563">
            <v>11</v>
          </cell>
          <cell r="D2563" t="str">
            <v xml:space="preserve"> Philips M5602WG/22 </v>
          </cell>
          <cell r="E2563">
            <v>99</v>
          </cell>
          <cell r="F2563" t="str">
            <v>Philips</v>
          </cell>
          <cell r="G2563">
            <v>158</v>
          </cell>
        </row>
        <row r="2564">
          <cell r="A2564">
            <v>2563</v>
          </cell>
          <cell r="B2564">
            <v>11767</v>
          </cell>
          <cell r="C2564">
            <v>11</v>
          </cell>
          <cell r="D2564" t="str">
            <v xml:space="preserve"> Motorola CD201 Single </v>
          </cell>
          <cell r="E2564">
            <v>44.99</v>
          </cell>
          <cell r="F2564" t="str">
            <v>Motorola</v>
          </cell>
          <cell r="G2564">
            <v>10</v>
          </cell>
        </row>
        <row r="2565">
          <cell r="A2565">
            <v>2564</v>
          </cell>
          <cell r="B2565">
            <v>6063</v>
          </cell>
          <cell r="C2565">
            <v>11</v>
          </cell>
          <cell r="D2565" t="str">
            <v xml:space="preserve"> Grundig D150 </v>
          </cell>
          <cell r="E2565">
            <v>28.99</v>
          </cell>
          <cell r="F2565" t="str">
            <v>Grundig</v>
          </cell>
          <cell r="G2565">
            <v>248</v>
          </cell>
        </row>
        <row r="2566">
          <cell r="A2566">
            <v>2565</v>
          </cell>
          <cell r="B2566">
            <v>6555</v>
          </cell>
          <cell r="C2566">
            <v>11</v>
          </cell>
          <cell r="D2566" t="str">
            <v xml:space="preserve"> Gigaset DA710 Wit </v>
          </cell>
          <cell r="E2566">
            <v>52</v>
          </cell>
          <cell r="F2566" t="str">
            <v>Gigaset</v>
          </cell>
          <cell r="G2566">
            <v>227</v>
          </cell>
        </row>
        <row r="2567">
          <cell r="A2567">
            <v>2566</v>
          </cell>
          <cell r="B2567">
            <v>7732</v>
          </cell>
          <cell r="C2567">
            <v>11</v>
          </cell>
          <cell r="D2567" t="str">
            <v xml:space="preserve"> Gigaset A540 Zwart </v>
          </cell>
          <cell r="E2567">
            <v>54.95</v>
          </cell>
          <cell r="F2567" t="str">
            <v>Gigaset</v>
          </cell>
          <cell r="G2567">
            <v>180</v>
          </cell>
        </row>
        <row r="2568">
          <cell r="A2568">
            <v>2567</v>
          </cell>
          <cell r="B2568">
            <v>6284</v>
          </cell>
          <cell r="C2568">
            <v>11</v>
          </cell>
          <cell r="D2568" t="str">
            <v xml:space="preserve"> Doro 100w White </v>
          </cell>
          <cell r="E2568">
            <v>44.95</v>
          </cell>
          <cell r="F2568" t="str">
            <v>Doro</v>
          </cell>
          <cell r="G2568">
            <v>238</v>
          </cell>
        </row>
        <row r="2569">
          <cell r="A2569">
            <v>2568</v>
          </cell>
          <cell r="B2569">
            <v>11526</v>
          </cell>
          <cell r="C2569">
            <v>11</v>
          </cell>
          <cell r="D2569" t="str">
            <v xml:space="preserve"> Alcatel E130 Solo Zwart </v>
          </cell>
          <cell r="E2569">
            <v>28.99</v>
          </cell>
          <cell r="F2569" t="str">
            <v>Alcatel</v>
          </cell>
          <cell r="G2569">
            <v>20</v>
          </cell>
        </row>
        <row r="2570">
          <cell r="A2570">
            <v>2569</v>
          </cell>
          <cell r="B2570">
            <v>10595</v>
          </cell>
          <cell r="C2570">
            <v>11</v>
          </cell>
          <cell r="D2570" t="str">
            <v xml:space="preserve"> Alcatel E130 Solo Grijs </v>
          </cell>
          <cell r="E2570">
            <v>29</v>
          </cell>
          <cell r="F2570" t="str">
            <v>Alcatel</v>
          </cell>
          <cell r="G2570">
            <v>60</v>
          </cell>
        </row>
        <row r="2571">
          <cell r="A2571">
            <v>2570</v>
          </cell>
          <cell r="B2571">
            <v>8846</v>
          </cell>
          <cell r="C2571">
            <v>11</v>
          </cell>
          <cell r="D2571" t="str">
            <v xml:space="preserve"> Alcatel E130 Solo Blauw </v>
          </cell>
          <cell r="E2571">
            <v>29</v>
          </cell>
          <cell r="F2571" t="str">
            <v>Alcatel</v>
          </cell>
          <cell r="G2571">
            <v>134</v>
          </cell>
        </row>
        <row r="2572">
          <cell r="A2572">
            <v>2571</v>
          </cell>
          <cell r="B2572">
            <v>11631</v>
          </cell>
          <cell r="C2572">
            <v>11</v>
          </cell>
          <cell r="D2572" t="str">
            <v xml:space="preserve"> Alcatel Delta 180 Voice </v>
          </cell>
          <cell r="E2572">
            <v>38</v>
          </cell>
          <cell r="F2572" t="str">
            <v>Alcatel</v>
          </cell>
          <cell r="G2572">
            <v>15</v>
          </cell>
        </row>
        <row r="2573">
          <cell r="A2573">
            <v>2572</v>
          </cell>
          <cell r="B2573">
            <v>9308</v>
          </cell>
          <cell r="C2573">
            <v>11</v>
          </cell>
          <cell r="D2573" t="str">
            <v xml:space="preserve"> Profoon PDX-500ZT/WT </v>
          </cell>
          <cell r="E2573">
            <v>34.99</v>
          </cell>
          <cell r="F2573" t="str">
            <v>Profoon</v>
          </cell>
          <cell r="G2573">
            <v>115</v>
          </cell>
        </row>
        <row r="2574">
          <cell r="A2574">
            <v>2573</v>
          </cell>
          <cell r="B2574">
            <v>7230</v>
          </cell>
          <cell r="C2574">
            <v>11</v>
          </cell>
          <cell r="D2574" t="str">
            <v xml:space="preserve"> Philips XL4901S/22 </v>
          </cell>
          <cell r="E2574">
            <v>44.95</v>
          </cell>
          <cell r="F2574" t="str">
            <v>Philips</v>
          </cell>
          <cell r="G2574">
            <v>201</v>
          </cell>
        </row>
        <row r="2575">
          <cell r="A2575">
            <v>2574</v>
          </cell>
          <cell r="B2575">
            <v>9753</v>
          </cell>
          <cell r="C2575">
            <v>11</v>
          </cell>
          <cell r="D2575" t="str">
            <v xml:space="preserve"> Philips M7701SB/34 + hoes </v>
          </cell>
          <cell r="E2575">
            <v>59.99</v>
          </cell>
          <cell r="F2575" t="str">
            <v>Philips</v>
          </cell>
          <cell r="G2575">
            <v>96</v>
          </cell>
        </row>
        <row r="2576">
          <cell r="A2576">
            <v>2575</v>
          </cell>
          <cell r="B2576">
            <v>8687</v>
          </cell>
          <cell r="C2576">
            <v>11</v>
          </cell>
          <cell r="D2576" t="str">
            <v xml:space="preserve"> Philips M7701B/22 </v>
          </cell>
          <cell r="E2576">
            <v>69</v>
          </cell>
          <cell r="F2576" t="str">
            <v>Philips</v>
          </cell>
          <cell r="G2576">
            <v>140</v>
          </cell>
        </row>
        <row r="2577">
          <cell r="A2577">
            <v>2576</v>
          </cell>
          <cell r="B2577">
            <v>8113</v>
          </cell>
          <cell r="C2577">
            <v>11</v>
          </cell>
          <cell r="D2577" t="str">
            <v xml:space="preserve"> Philips M5601WG/22 </v>
          </cell>
          <cell r="E2577">
            <v>59.99</v>
          </cell>
          <cell r="F2577" t="str">
            <v>Philips</v>
          </cell>
          <cell r="G2577">
            <v>163</v>
          </cell>
        </row>
        <row r="2578">
          <cell r="A2578">
            <v>2577</v>
          </cell>
          <cell r="B2578">
            <v>6636</v>
          </cell>
          <cell r="C2578">
            <v>11</v>
          </cell>
          <cell r="D2578" t="str">
            <v xml:space="preserve"> Motorola CT320 Wit </v>
          </cell>
          <cell r="E2578">
            <v>29.99</v>
          </cell>
          <cell r="F2578" t="str">
            <v>Motorola</v>
          </cell>
          <cell r="G2578">
            <v>224</v>
          </cell>
        </row>
        <row r="2579">
          <cell r="A2579">
            <v>2578</v>
          </cell>
          <cell r="B2579">
            <v>8445</v>
          </cell>
          <cell r="C2579">
            <v>11</v>
          </cell>
          <cell r="D2579" t="str">
            <v xml:space="preserve"> Motorola CD211 </v>
          </cell>
          <cell r="E2579">
            <v>59.99</v>
          </cell>
          <cell r="F2579" t="str">
            <v>Motorola</v>
          </cell>
          <cell r="G2579">
            <v>150</v>
          </cell>
        </row>
        <row r="2580">
          <cell r="A2580">
            <v>2579</v>
          </cell>
          <cell r="B2580">
            <v>8223</v>
          </cell>
          <cell r="C2580">
            <v>11</v>
          </cell>
          <cell r="D2580" t="str">
            <v xml:space="preserve"> Gigaset SL400A + LM550 Android Dock </v>
          </cell>
          <cell r="E2580">
            <v>119</v>
          </cell>
          <cell r="F2580" t="str">
            <v>Gigaset</v>
          </cell>
          <cell r="G2580">
            <v>158</v>
          </cell>
        </row>
        <row r="2581">
          <cell r="A2581">
            <v>2580</v>
          </cell>
          <cell r="B2581">
            <v>7997</v>
          </cell>
          <cell r="C2581">
            <v>11</v>
          </cell>
          <cell r="D2581" t="str">
            <v xml:space="preserve"> Fysic FX-3940 </v>
          </cell>
          <cell r="E2581">
            <v>67.989999999999995</v>
          </cell>
          <cell r="F2581" t="str">
            <v>Fysic</v>
          </cell>
          <cell r="G2581">
            <v>168</v>
          </cell>
        </row>
        <row r="2582">
          <cell r="A2582">
            <v>2581</v>
          </cell>
          <cell r="B2582">
            <v>8527</v>
          </cell>
          <cell r="C2582">
            <v>11</v>
          </cell>
          <cell r="D2582" t="str">
            <v xml:space="preserve"> Doro MemoryPlus 319i ph </v>
          </cell>
          <cell r="E2582">
            <v>88</v>
          </cell>
          <cell r="F2582" t="str">
            <v>Doro</v>
          </cell>
          <cell r="G2582">
            <v>146</v>
          </cell>
        </row>
        <row r="2583">
          <cell r="A2583">
            <v>2582</v>
          </cell>
          <cell r="B2583">
            <v>7284</v>
          </cell>
          <cell r="C2583">
            <v>11</v>
          </cell>
          <cell r="D2583" t="str">
            <v xml:space="preserve"> Alcatel F380 Zwart </v>
          </cell>
          <cell r="E2583">
            <v>37</v>
          </cell>
          <cell r="F2583" t="str">
            <v>Alcatel</v>
          </cell>
          <cell r="G2583">
            <v>199</v>
          </cell>
        </row>
        <row r="2584">
          <cell r="A2584">
            <v>2583</v>
          </cell>
          <cell r="B2584">
            <v>9367</v>
          </cell>
          <cell r="C2584">
            <v>11</v>
          </cell>
          <cell r="D2584" t="str">
            <v xml:space="preserve"> Fysic FX-3950 </v>
          </cell>
          <cell r="E2584">
            <v>129</v>
          </cell>
          <cell r="F2584" t="str">
            <v>Fysic</v>
          </cell>
          <cell r="G2584">
            <v>112</v>
          </cell>
        </row>
        <row r="2585">
          <cell r="A2585">
            <v>2584</v>
          </cell>
          <cell r="B2585">
            <v>11070</v>
          </cell>
          <cell r="C2585">
            <v>11</v>
          </cell>
          <cell r="D2585" t="str">
            <v xml:space="preserve"> Profoon TX-650 </v>
          </cell>
          <cell r="E2585">
            <v>44.99</v>
          </cell>
          <cell r="F2585" t="str">
            <v>Profoon</v>
          </cell>
          <cell r="G2585">
            <v>40</v>
          </cell>
        </row>
        <row r="2586">
          <cell r="A2586">
            <v>2585</v>
          </cell>
          <cell r="B2586">
            <v>8575</v>
          </cell>
          <cell r="C2586">
            <v>11</v>
          </cell>
          <cell r="D2586" t="str">
            <v xml:space="preserve"> Philips Mira M8881B </v>
          </cell>
          <cell r="E2586">
            <v>85.99</v>
          </cell>
          <cell r="F2586" t="str">
            <v>Philips</v>
          </cell>
          <cell r="G2586">
            <v>144</v>
          </cell>
        </row>
        <row r="2587">
          <cell r="A2587">
            <v>2586</v>
          </cell>
          <cell r="B2587">
            <v>11114</v>
          </cell>
          <cell r="C2587">
            <v>11</v>
          </cell>
          <cell r="D2587" t="str">
            <v xml:space="preserve"> Motorola IT6X </v>
          </cell>
          <cell r="E2587">
            <v>59.99</v>
          </cell>
          <cell r="F2587" t="str">
            <v>Motorola</v>
          </cell>
          <cell r="G2587">
            <v>38</v>
          </cell>
        </row>
        <row r="2588">
          <cell r="A2588">
            <v>2587</v>
          </cell>
          <cell r="B2588">
            <v>9482</v>
          </cell>
          <cell r="C2588">
            <v>12</v>
          </cell>
          <cell r="D2588" t="str">
            <v xml:space="preserve"> Apple Lightning USB Kabel 1 m </v>
          </cell>
          <cell r="E2588">
            <v>25</v>
          </cell>
          <cell r="F2588" t="str">
            <v>Apple</v>
          </cell>
          <cell r="G2588">
            <v>107</v>
          </cell>
        </row>
        <row r="2589">
          <cell r="A2589">
            <v>2588</v>
          </cell>
          <cell r="B2589">
            <v>10707</v>
          </cell>
          <cell r="C2589">
            <v>12</v>
          </cell>
          <cell r="D2589" t="str">
            <v xml:space="preserve"> Apple Lightning USB Kabel 2 m </v>
          </cell>
          <cell r="E2589">
            <v>24.99</v>
          </cell>
          <cell r="F2589" t="str">
            <v>Apple</v>
          </cell>
          <cell r="G2589">
            <v>55</v>
          </cell>
        </row>
        <row r="2590">
          <cell r="A2590">
            <v>2589</v>
          </cell>
          <cell r="B2590">
            <v>10075</v>
          </cell>
          <cell r="C2590">
            <v>12</v>
          </cell>
          <cell r="D2590" t="str">
            <v xml:space="preserve"> Xqisit Thuislader Adapter USB 1A </v>
          </cell>
          <cell r="E2590">
            <v>17.989999999999998</v>
          </cell>
          <cell r="F2590" t="str">
            <v>Xqisit</v>
          </cell>
          <cell r="G2590">
            <v>82</v>
          </cell>
        </row>
        <row r="2591">
          <cell r="A2591">
            <v>2590</v>
          </cell>
          <cell r="B2591">
            <v>11096</v>
          </cell>
          <cell r="C2591">
            <v>12</v>
          </cell>
          <cell r="D2591" t="str">
            <v xml:space="preserve"> Apple 12W USB Thuislader </v>
          </cell>
          <cell r="E2591">
            <v>22.95</v>
          </cell>
          <cell r="F2591" t="str">
            <v>Apple</v>
          </cell>
          <cell r="G2591">
            <v>39</v>
          </cell>
        </row>
        <row r="2592">
          <cell r="A2592">
            <v>2591</v>
          </cell>
          <cell r="B2592">
            <v>6039</v>
          </cell>
          <cell r="C2592">
            <v>12</v>
          </cell>
          <cell r="D2592" t="str">
            <v xml:space="preserve"> Lionheart Lightning USB Kabel 1m </v>
          </cell>
          <cell r="E2592">
            <v>14.99</v>
          </cell>
          <cell r="F2592" t="str">
            <v>Lionheart</v>
          </cell>
          <cell r="G2592">
            <v>249</v>
          </cell>
        </row>
        <row r="2593">
          <cell r="A2593">
            <v>2592</v>
          </cell>
          <cell r="B2593">
            <v>8155</v>
          </cell>
          <cell r="C2593">
            <v>12</v>
          </cell>
          <cell r="D2593" t="str">
            <v xml:space="preserve"> Apple iPod / iPhone USB Power Adapter </v>
          </cell>
          <cell r="E2593">
            <v>22.5</v>
          </cell>
          <cell r="F2593" t="str">
            <v>Apple</v>
          </cell>
          <cell r="G2593">
            <v>161</v>
          </cell>
        </row>
        <row r="2594">
          <cell r="A2594">
            <v>2593</v>
          </cell>
          <cell r="B2594">
            <v>6468</v>
          </cell>
          <cell r="C2594">
            <v>12</v>
          </cell>
          <cell r="D2594" t="str">
            <v xml:space="preserve"> Anker PowerPort 6 Poorts 12A Zwart </v>
          </cell>
          <cell r="E2594">
            <v>39.99</v>
          </cell>
          <cell r="F2594" t="str">
            <v>Anker</v>
          </cell>
          <cell r="G2594">
            <v>231</v>
          </cell>
        </row>
        <row r="2595">
          <cell r="A2595">
            <v>2594</v>
          </cell>
          <cell r="B2595">
            <v>11479</v>
          </cell>
          <cell r="C2595">
            <v>12</v>
          </cell>
          <cell r="D2595" t="str">
            <v xml:space="preserve"> Belkin Thuislader USB 2,1A Green Ring Black </v>
          </cell>
          <cell r="E2595">
            <v>24.99</v>
          </cell>
          <cell r="F2595" t="str">
            <v>Belkin</v>
          </cell>
          <cell r="G2595">
            <v>22</v>
          </cell>
        </row>
        <row r="2596">
          <cell r="A2596">
            <v>2595</v>
          </cell>
          <cell r="B2596">
            <v>7704</v>
          </cell>
          <cell r="C2596">
            <v>12</v>
          </cell>
          <cell r="D2596" t="str">
            <v xml:space="preserve"> Apple Lightning To SD Card Camera Reader </v>
          </cell>
          <cell r="E2596">
            <v>34.99</v>
          </cell>
          <cell r="F2596" t="str">
            <v>Apple</v>
          </cell>
          <cell r="G2596">
            <v>181</v>
          </cell>
        </row>
        <row r="2597">
          <cell r="A2597">
            <v>2596</v>
          </cell>
          <cell r="B2597">
            <v>9856</v>
          </cell>
          <cell r="C2597">
            <v>12</v>
          </cell>
          <cell r="D2597" t="str">
            <v xml:space="preserve"> Belkin Flat Lightning USB Kabel Zwart </v>
          </cell>
          <cell r="E2597">
            <v>19.989999999999998</v>
          </cell>
          <cell r="F2597" t="str">
            <v>Belkin</v>
          </cell>
          <cell r="G2597">
            <v>92</v>
          </cell>
        </row>
        <row r="2598">
          <cell r="A2598">
            <v>2597</v>
          </cell>
          <cell r="B2598">
            <v>9326</v>
          </cell>
          <cell r="C2598">
            <v>12</v>
          </cell>
          <cell r="D2598" t="str">
            <v xml:space="preserve"> Belkin 90 Graden Lightning USB Kabel Zwart </v>
          </cell>
          <cell r="E2598">
            <v>19.989999999999998</v>
          </cell>
          <cell r="F2598" t="str">
            <v>Belkin</v>
          </cell>
          <cell r="G2598">
            <v>114</v>
          </cell>
        </row>
        <row r="2599">
          <cell r="A2599">
            <v>2598</v>
          </cell>
          <cell r="B2599">
            <v>9148</v>
          </cell>
          <cell r="C2599">
            <v>12</v>
          </cell>
          <cell r="D2599" t="str">
            <v xml:space="preserve"> Belkin Thuislader Micro-USB 2,1A Wit </v>
          </cell>
          <cell r="E2599">
            <v>19.989999999999998</v>
          </cell>
          <cell r="F2599" t="str">
            <v>Belkin</v>
          </cell>
          <cell r="G2599">
            <v>121</v>
          </cell>
        </row>
        <row r="2600">
          <cell r="A2600">
            <v>2599</v>
          </cell>
          <cell r="B2600">
            <v>10500</v>
          </cell>
          <cell r="C2600">
            <v>12</v>
          </cell>
          <cell r="D2600" t="str">
            <v xml:space="preserve"> Anker PowerPort+1 Adapter USB Quick Charge 3.0 Zwart </v>
          </cell>
          <cell r="E2600">
            <v>21.99</v>
          </cell>
          <cell r="F2600" t="str">
            <v>Anker</v>
          </cell>
          <cell r="G2600">
            <v>64</v>
          </cell>
        </row>
        <row r="2601">
          <cell r="A2601">
            <v>2600</v>
          </cell>
          <cell r="B2601">
            <v>9230</v>
          </cell>
          <cell r="C2601">
            <v>12</v>
          </cell>
          <cell r="D2601" t="str">
            <v xml:space="preserve"> Xqisit Lightning Kabel 1,8m Zwart </v>
          </cell>
          <cell r="E2601">
            <v>19.989999999999998</v>
          </cell>
          <cell r="F2601" t="str">
            <v>Xqisit</v>
          </cell>
          <cell r="G2601">
            <v>118</v>
          </cell>
        </row>
        <row r="2602">
          <cell r="A2602">
            <v>2601</v>
          </cell>
          <cell r="B2602">
            <v>8196</v>
          </cell>
          <cell r="C2602">
            <v>12</v>
          </cell>
          <cell r="D2602" t="str">
            <v xml:space="preserve"> Anker Adapter met 2 USB poorten Zwart 4,8A </v>
          </cell>
          <cell r="E2602">
            <v>21.99</v>
          </cell>
          <cell r="F2602" t="str">
            <v>Anker</v>
          </cell>
          <cell r="G2602">
            <v>159</v>
          </cell>
        </row>
        <row r="2603">
          <cell r="A2603">
            <v>2602</v>
          </cell>
          <cell r="B2603">
            <v>7116</v>
          </cell>
          <cell r="C2603">
            <v>12</v>
          </cell>
          <cell r="D2603" t="str">
            <v xml:space="preserve"> Belkin Thuislader 2,4A met Lightning-kabel </v>
          </cell>
          <cell r="E2603">
            <v>34.99</v>
          </cell>
          <cell r="F2603" t="str">
            <v>Belkin</v>
          </cell>
          <cell r="G2603">
            <v>205</v>
          </cell>
        </row>
        <row r="2604">
          <cell r="A2604">
            <v>2603</v>
          </cell>
          <cell r="B2604">
            <v>11176</v>
          </cell>
          <cell r="C2604">
            <v>12</v>
          </cell>
          <cell r="D2604" t="str">
            <v xml:space="preserve"> Trust Urban Lightning Kabel Plat 20cm Wit </v>
          </cell>
          <cell r="E2604">
            <v>14.99</v>
          </cell>
          <cell r="F2604" t="str">
            <v>Trust</v>
          </cell>
          <cell r="G2604">
            <v>35</v>
          </cell>
        </row>
        <row r="2605">
          <cell r="A2605">
            <v>2604</v>
          </cell>
          <cell r="B2605">
            <v>9722</v>
          </cell>
          <cell r="C2605">
            <v>12</v>
          </cell>
          <cell r="D2605" t="str">
            <v xml:space="preserve"> Mobiparts 30 Pin USB Kabel 1m Wit </v>
          </cell>
          <cell r="E2605">
            <v>14.99</v>
          </cell>
          <cell r="F2605" t="str">
            <v>Mobiparts</v>
          </cell>
          <cell r="G2605">
            <v>97</v>
          </cell>
        </row>
        <row r="2606">
          <cell r="A2606">
            <v>2605</v>
          </cell>
          <cell r="B2606">
            <v>7998</v>
          </cell>
          <cell r="C2606">
            <v>12</v>
          </cell>
          <cell r="D2606" t="str">
            <v xml:space="preserve"> Xtorm (A-Solar) Cube USB Power Hub 8A </v>
          </cell>
          <cell r="E2606">
            <v>39</v>
          </cell>
          <cell r="F2606" t="str">
            <v>Xtorm</v>
          </cell>
          <cell r="G2606">
            <v>168</v>
          </cell>
        </row>
        <row r="2607">
          <cell r="A2607">
            <v>2606</v>
          </cell>
          <cell r="B2607">
            <v>8156</v>
          </cell>
          <cell r="C2607">
            <v>12</v>
          </cell>
          <cell r="D2607" t="str">
            <v xml:space="preserve"> Xqisit Lightning Kabel 1,8m Wit </v>
          </cell>
          <cell r="E2607">
            <v>19.989999999999998</v>
          </cell>
          <cell r="F2607" t="str">
            <v>Xqisit</v>
          </cell>
          <cell r="G2607">
            <v>161</v>
          </cell>
        </row>
        <row r="2608">
          <cell r="A2608">
            <v>2607</v>
          </cell>
          <cell r="B2608">
            <v>10501</v>
          </cell>
          <cell r="C2608">
            <v>12</v>
          </cell>
          <cell r="D2608" t="str">
            <v xml:space="preserve"> Apple Lightning to USB Cable 0,5 m </v>
          </cell>
          <cell r="E2608">
            <v>22.99</v>
          </cell>
          <cell r="F2608" t="str">
            <v>Apple</v>
          </cell>
          <cell r="G2608">
            <v>64</v>
          </cell>
        </row>
        <row r="2609">
          <cell r="A2609">
            <v>2608</v>
          </cell>
          <cell r="B2609">
            <v>6064</v>
          </cell>
          <cell r="C2609">
            <v>12</v>
          </cell>
          <cell r="D2609" t="str">
            <v xml:space="preserve"> Anker PowerPort+5 met 1 USB-C en 4 USB Poorten Zwart 3A-12A </v>
          </cell>
          <cell r="E2609">
            <v>44.99</v>
          </cell>
          <cell r="F2609" t="str">
            <v>Anker</v>
          </cell>
          <cell r="G2609">
            <v>248</v>
          </cell>
        </row>
        <row r="2610">
          <cell r="A2610">
            <v>2609</v>
          </cell>
          <cell r="B2610">
            <v>8374</v>
          </cell>
          <cell r="C2610">
            <v>12</v>
          </cell>
          <cell r="D2610" t="str">
            <v xml:space="preserve"> Blackberry Rapid Charger </v>
          </cell>
          <cell r="E2610">
            <v>39.99</v>
          </cell>
          <cell r="F2610" t="str">
            <v>Blackberry</v>
          </cell>
          <cell r="G2610">
            <v>152</v>
          </cell>
        </row>
        <row r="2611">
          <cell r="A2611">
            <v>2610</v>
          </cell>
          <cell r="B2611">
            <v>6637</v>
          </cell>
          <cell r="C2611">
            <v>12</v>
          </cell>
          <cell r="D2611" t="str">
            <v xml:space="preserve"> Mobiparts Thuislader Dual USB 4.8A Wit </v>
          </cell>
          <cell r="E2611">
            <v>24.99</v>
          </cell>
          <cell r="F2611" t="str">
            <v>Mobiparts</v>
          </cell>
          <cell r="G2611">
            <v>224</v>
          </cell>
        </row>
        <row r="2612">
          <cell r="A2612">
            <v>2611</v>
          </cell>
          <cell r="B2612">
            <v>7579</v>
          </cell>
          <cell r="C2612">
            <v>12</v>
          </cell>
          <cell r="D2612" t="str">
            <v xml:space="preserve"> Xqisit Lightning Kabel 9 cm Wit </v>
          </cell>
          <cell r="E2612">
            <v>14.95</v>
          </cell>
          <cell r="F2612" t="str">
            <v>Xqisit</v>
          </cell>
          <cell r="G2612">
            <v>187</v>
          </cell>
        </row>
        <row r="2613">
          <cell r="A2613">
            <v>2612</v>
          </cell>
          <cell r="B2613">
            <v>8066</v>
          </cell>
          <cell r="C2613">
            <v>12</v>
          </cell>
          <cell r="D2613" t="str">
            <v xml:space="preserve"> Belkin Thuislader USB 2,1A Green Ring White </v>
          </cell>
          <cell r="E2613">
            <v>24.99</v>
          </cell>
          <cell r="F2613" t="str">
            <v>Belkin</v>
          </cell>
          <cell r="G2613">
            <v>165</v>
          </cell>
        </row>
        <row r="2614">
          <cell r="A2614">
            <v>2613</v>
          </cell>
          <cell r="B2614">
            <v>9900</v>
          </cell>
          <cell r="C2614">
            <v>12</v>
          </cell>
          <cell r="D2614" t="str">
            <v xml:space="preserve"> Xtorm (A-Solar)Dual Kabel Lightning/Micro USB 1m </v>
          </cell>
          <cell r="E2614">
            <v>19.989999999999998</v>
          </cell>
          <cell r="F2614" t="str">
            <v>Xtorm</v>
          </cell>
          <cell r="G2614">
            <v>90</v>
          </cell>
        </row>
        <row r="2615">
          <cell r="A2615">
            <v>2614</v>
          </cell>
          <cell r="B2615">
            <v>8298</v>
          </cell>
          <cell r="C2615">
            <v>12</v>
          </cell>
          <cell r="D2615" t="str">
            <v xml:space="preserve"> Fuse Chicken Titan Lightning Kabel 1m </v>
          </cell>
          <cell r="E2615">
            <v>34.950000000000003</v>
          </cell>
          <cell r="F2615" t="str">
            <v>Fuse</v>
          </cell>
          <cell r="G2615">
            <v>155</v>
          </cell>
        </row>
        <row r="2616">
          <cell r="A2616">
            <v>2615</v>
          </cell>
          <cell r="B2616">
            <v>10905</v>
          </cell>
          <cell r="C2616">
            <v>12</v>
          </cell>
          <cell r="D2616" t="str">
            <v xml:space="preserve"> Mobiparts Thuislader Dual USB 4.8A Zwart </v>
          </cell>
          <cell r="E2616">
            <v>24.99</v>
          </cell>
          <cell r="F2616" t="str">
            <v>Mobiparts</v>
          </cell>
          <cell r="G2616">
            <v>46</v>
          </cell>
        </row>
        <row r="2617">
          <cell r="A2617">
            <v>2616</v>
          </cell>
          <cell r="B2617">
            <v>9566</v>
          </cell>
          <cell r="C2617">
            <v>12</v>
          </cell>
          <cell r="D2617" t="str">
            <v xml:space="preserve"> Belkin 30 pin Kabel 1,2m Wit </v>
          </cell>
          <cell r="E2617">
            <v>14.99</v>
          </cell>
          <cell r="F2617" t="str">
            <v>Belkin</v>
          </cell>
          <cell r="G2617">
            <v>103</v>
          </cell>
        </row>
        <row r="2618">
          <cell r="A2618">
            <v>2617</v>
          </cell>
          <cell r="B2618">
            <v>8446</v>
          </cell>
          <cell r="C2618">
            <v>12</v>
          </cell>
          <cell r="D2618" t="str">
            <v xml:space="preserve"> Xqisit Cotton Kabel Lightning 1,8m Blauw </v>
          </cell>
          <cell r="E2618">
            <v>19.989999999999998</v>
          </cell>
          <cell r="F2618" t="str">
            <v>Xqisit</v>
          </cell>
          <cell r="G2618">
            <v>150</v>
          </cell>
        </row>
        <row r="2619">
          <cell r="A2619">
            <v>2618</v>
          </cell>
          <cell r="B2619">
            <v>11387</v>
          </cell>
          <cell r="C2619">
            <v>12</v>
          </cell>
          <cell r="D2619" t="str">
            <v xml:space="preserve"> Mobilize Thuislader Apple 30-Pins + USB 3,1A </v>
          </cell>
          <cell r="E2619">
            <v>19.989999999999998</v>
          </cell>
          <cell r="F2619" t="str">
            <v>Mobilize</v>
          </cell>
          <cell r="G2619">
            <v>26</v>
          </cell>
        </row>
        <row r="2620">
          <cell r="A2620">
            <v>2619</v>
          </cell>
          <cell r="B2620">
            <v>10076</v>
          </cell>
          <cell r="C2620">
            <v>12</v>
          </cell>
          <cell r="D2620" t="str">
            <v xml:space="preserve"> Belkin Lightning Kabel Plat Wit </v>
          </cell>
          <cell r="E2620">
            <v>19.989999999999998</v>
          </cell>
          <cell r="F2620" t="str">
            <v>Belkin</v>
          </cell>
          <cell r="G2620">
            <v>82</v>
          </cell>
        </row>
        <row r="2621">
          <cell r="A2621">
            <v>2620</v>
          </cell>
          <cell r="B2621">
            <v>11838</v>
          </cell>
          <cell r="C2621">
            <v>12</v>
          </cell>
          <cell r="D2621" t="str">
            <v xml:space="preserve"> Native Union Belt Cable Lightning 3m Zebra </v>
          </cell>
          <cell r="E2621">
            <v>39.99</v>
          </cell>
          <cell r="F2621" t="str">
            <v>Native</v>
          </cell>
          <cell r="G2621">
            <v>7</v>
          </cell>
        </row>
        <row r="2622">
          <cell r="A2622">
            <v>2621</v>
          </cell>
          <cell r="B2622">
            <v>8250</v>
          </cell>
          <cell r="C2622">
            <v>12</v>
          </cell>
          <cell r="D2622" t="str">
            <v xml:space="preserve"> Trust Urban Lightning Kabel Plat 20cm Blauw </v>
          </cell>
          <cell r="E2622">
            <v>14.99</v>
          </cell>
          <cell r="F2622" t="str">
            <v>Trust</v>
          </cell>
          <cell r="G2622">
            <v>157</v>
          </cell>
        </row>
        <row r="2623">
          <cell r="A2623">
            <v>2622</v>
          </cell>
          <cell r="B2623">
            <v>7827</v>
          </cell>
          <cell r="C2623">
            <v>12</v>
          </cell>
          <cell r="D2623" t="str">
            <v xml:space="preserve"> Fuse Chicken Bobine Flexible Lightning Kabel 0,6m </v>
          </cell>
          <cell r="E2623">
            <v>34.950000000000003</v>
          </cell>
          <cell r="F2623" t="str">
            <v>Fuse</v>
          </cell>
          <cell r="G2623">
            <v>175</v>
          </cell>
        </row>
        <row r="2624">
          <cell r="A2624">
            <v>2623</v>
          </cell>
          <cell r="B2624">
            <v>10758</v>
          </cell>
          <cell r="C2624">
            <v>12</v>
          </cell>
          <cell r="D2624" t="str">
            <v xml:space="preserve"> Aukey Thuislader 5x USB Zwart </v>
          </cell>
          <cell r="E2624">
            <v>59.95</v>
          </cell>
          <cell r="F2624" t="str">
            <v>Aukey</v>
          </cell>
          <cell r="G2624">
            <v>53</v>
          </cell>
        </row>
        <row r="2625">
          <cell r="A2625">
            <v>2624</v>
          </cell>
          <cell r="B2625">
            <v>10759</v>
          </cell>
          <cell r="C2625">
            <v>12</v>
          </cell>
          <cell r="D2625" t="str">
            <v xml:space="preserve"> Apple iPhone Lightning Dock Zwart </v>
          </cell>
          <cell r="E2625">
            <v>58.95</v>
          </cell>
          <cell r="F2625" t="str">
            <v>Apple</v>
          </cell>
          <cell r="G2625">
            <v>53</v>
          </cell>
        </row>
        <row r="2626">
          <cell r="A2626">
            <v>2625</v>
          </cell>
          <cell r="B2626">
            <v>10949</v>
          </cell>
          <cell r="C2626">
            <v>12</v>
          </cell>
          <cell r="D2626" t="str">
            <v xml:space="preserve"> Belkin Family Rockstar USB Hub 2,4A Wit </v>
          </cell>
          <cell r="E2626">
            <v>59.99</v>
          </cell>
          <cell r="F2626" t="str">
            <v>Belkin</v>
          </cell>
          <cell r="G2626">
            <v>44</v>
          </cell>
        </row>
        <row r="2627">
          <cell r="A2627">
            <v>2626</v>
          </cell>
          <cell r="B2627">
            <v>10005</v>
          </cell>
          <cell r="C2627">
            <v>12</v>
          </cell>
          <cell r="D2627" t="str">
            <v xml:space="preserve"> Belkin Lightning charge/sync cable Black 15cm </v>
          </cell>
          <cell r="E2627">
            <v>22.99</v>
          </cell>
          <cell r="F2627" t="str">
            <v>Belkin</v>
          </cell>
          <cell r="G2627">
            <v>85</v>
          </cell>
        </row>
        <row r="2628">
          <cell r="A2628">
            <v>2627</v>
          </cell>
          <cell r="B2628">
            <v>11589</v>
          </cell>
          <cell r="C2628">
            <v>12</v>
          </cell>
          <cell r="D2628" t="str">
            <v xml:space="preserve"> Belkin Express Lightning Dock iPhone/iPad/iPod </v>
          </cell>
          <cell r="E2628">
            <v>39.99</v>
          </cell>
          <cell r="F2628" t="str">
            <v>Belkin</v>
          </cell>
          <cell r="G2628">
            <v>17</v>
          </cell>
        </row>
        <row r="2629">
          <cell r="A2629">
            <v>2628</v>
          </cell>
          <cell r="B2629">
            <v>6534</v>
          </cell>
          <cell r="C2629">
            <v>12</v>
          </cell>
          <cell r="D2629" t="str">
            <v xml:space="preserve"> Trust Urban Lightning Kabel Plat 1m Zwart </v>
          </cell>
          <cell r="E2629">
            <v>19.989999999999998</v>
          </cell>
          <cell r="F2629" t="str">
            <v>Trust</v>
          </cell>
          <cell r="G2629">
            <v>228</v>
          </cell>
        </row>
        <row r="2630">
          <cell r="A2630">
            <v>2629</v>
          </cell>
          <cell r="B2630">
            <v>10927</v>
          </cell>
          <cell r="C2630">
            <v>12</v>
          </cell>
          <cell r="D2630" t="str">
            <v xml:space="preserve"> Belkin Lightning Thuislader 1A 1,2m Wit </v>
          </cell>
          <cell r="E2630">
            <v>24.99</v>
          </cell>
          <cell r="F2630" t="str">
            <v>Belkin</v>
          </cell>
          <cell r="G2630">
            <v>45</v>
          </cell>
        </row>
        <row r="2631">
          <cell r="A2631">
            <v>2630</v>
          </cell>
          <cell r="B2631">
            <v>6339</v>
          </cell>
          <cell r="C2631">
            <v>12</v>
          </cell>
          <cell r="D2631" t="str">
            <v xml:space="preserve"> Belkin Duratek Lightning Kabel Zwart 1.2m </v>
          </cell>
          <cell r="E2631">
            <v>29.99</v>
          </cell>
          <cell r="F2631" t="str">
            <v>Belkin</v>
          </cell>
          <cell r="G2631">
            <v>236</v>
          </cell>
        </row>
        <row r="2632">
          <cell r="A2632">
            <v>2631</v>
          </cell>
          <cell r="B2632">
            <v>11737</v>
          </cell>
          <cell r="C2632">
            <v>12</v>
          </cell>
          <cell r="D2632" t="str">
            <v xml:space="preserve"> Xccess Lightning Splitter Apple iPhone 7/7 Plus Goud </v>
          </cell>
          <cell r="E2632">
            <v>11.99</v>
          </cell>
          <cell r="F2632" t="str">
            <v>Xccess</v>
          </cell>
          <cell r="G2632">
            <v>11</v>
          </cell>
        </row>
        <row r="2633">
          <cell r="A2633">
            <v>2632</v>
          </cell>
          <cell r="B2633">
            <v>7336</v>
          </cell>
          <cell r="C2633">
            <v>12</v>
          </cell>
          <cell r="D2633" t="str">
            <v xml:space="preserve"> Mobiparts 30 Pin USB Kabel 3m Wit </v>
          </cell>
          <cell r="E2633">
            <v>16.989999999999998</v>
          </cell>
          <cell r="F2633" t="str">
            <v>Mobiparts</v>
          </cell>
          <cell r="G2633">
            <v>197</v>
          </cell>
        </row>
        <row r="2634">
          <cell r="A2634">
            <v>2633</v>
          </cell>
          <cell r="B2634">
            <v>11652</v>
          </cell>
          <cell r="C2634">
            <v>12</v>
          </cell>
          <cell r="D2634" t="str">
            <v xml:space="preserve"> Native Union Belt Cable Lightning 3m Blauw </v>
          </cell>
          <cell r="E2634">
            <v>36.99</v>
          </cell>
          <cell r="F2634" t="str">
            <v>Native</v>
          </cell>
          <cell r="G2634">
            <v>14</v>
          </cell>
        </row>
        <row r="2635">
          <cell r="A2635">
            <v>2634</v>
          </cell>
          <cell r="B2635">
            <v>9463</v>
          </cell>
          <cell r="C2635">
            <v>12</v>
          </cell>
          <cell r="D2635" t="str">
            <v xml:space="preserve"> Anker PowerPort 6 12A Wit </v>
          </cell>
          <cell r="E2635">
            <v>44.99</v>
          </cell>
          <cell r="F2635" t="str">
            <v>Anker</v>
          </cell>
          <cell r="G2635">
            <v>108</v>
          </cell>
        </row>
        <row r="2636">
          <cell r="A2636">
            <v>2635</v>
          </cell>
          <cell r="B2636">
            <v>6513</v>
          </cell>
          <cell r="C2636">
            <v>12</v>
          </cell>
          <cell r="D2636" t="str">
            <v xml:space="preserve"> Xqisit Lightning Thuislader 2,4A Wit </v>
          </cell>
          <cell r="E2636">
            <v>22.99</v>
          </cell>
          <cell r="F2636" t="str">
            <v>Xqisit</v>
          </cell>
          <cell r="G2636">
            <v>229</v>
          </cell>
        </row>
        <row r="2637">
          <cell r="A2637">
            <v>2636</v>
          </cell>
          <cell r="B2637">
            <v>8630</v>
          </cell>
          <cell r="C2637">
            <v>12</v>
          </cell>
          <cell r="D2637" t="str">
            <v xml:space="preserve"> Belkin Lightning USB Kabel 3m Wit </v>
          </cell>
          <cell r="E2637">
            <v>34.99</v>
          </cell>
          <cell r="F2637" t="str">
            <v>Belkin</v>
          </cell>
          <cell r="G2637">
            <v>142</v>
          </cell>
        </row>
        <row r="2638">
          <cell r="A2638">
            <v>2637</v>
          </cell>
          <cell r="B2638">
            <v>6671</v>
          </cell>
          <cell r="C2638">
            <v>12</v>
          </cell>
          <cell r="D2638" t="str">
            <v xml:space="preserve"> Mobiparts Thuislader Dual USB 2.4A Zwart </v>
          </cell>
          <cell r="E2638">
            <v>17.989999999999998</v>
          </cell>
          <cell r="F2638" t="str">
            <v>Mobiparts</v>
          </cell>
          <cell r="G2638">
            <v>223</v>
          </cell>
        </row>
        <row r="2639">
          <cell r="A2639">
            <v>2638</v>
          </cell>
          <cell r="B2639">
            <v>11362</v>
          </cell>
          <cell r="C2639">
            <v>12</v>
          </cell>
          <cell r="D2639" t="str">
            <v xml:space="preserve"> Belkin Lightning USB Kabel Zwart 3m </v>
          </cell>
          <cell r="E2639">
            <v>29.8</v>
          </cell>
          <cell r="F2639" t="str">
            <v>Belkin</v>
          </cell>
          <cell r="G2639">
            <v>27</v>
          </cell>
        </row>
        <row r="2640">
          <cell r="A2640">
            <v>2639</v>
          </cell>
          <cell r="B2640">
            <v>8351</v>
          </cell>
          <cell r="C2640">
            <v>12</v>
          </cell>
          <cell r="D2640" t="str">
            <v xml:space="preserve"> Belkin Lightning USB Kabel Wit 15cm </v>
          </cell>
          <cell r="E2640">
            <v>20.98</v>
          </cell>
          <cell r="F2640" t="str">
            <v>Belkin</v>
          </cell>
          <cell r="G2640">
            <v>153</v>
          </cell>
        </row>
        <row r="2641">
          <cell r="A2641">
            <v>2640</v>
          </cell>
          <cell r="B2641">
            <v>9108</v>
          </cell>
          <cell r="C2641">
            <v>12</v>
          </cell>
          <cell r="D2641" t="str">
            <v xml:space="preserve"> Native Union Belt Cable Lightning 1,2m Zebra </v>
          </cell>
          <cell r="E2641">
            <v>29.99</v>
          </cell>
          <cell r="F2641" t="str">
            <v>Native</v>
          </cell>
          <cell r="G2641">
            <v>123</v>
          </cell>
        </row>
        <row r="2642">
          <cell r="A2642">
            <v>2641</v>
          </cell>
          <cell r="B2642">
            <v>7071</v>
          </cell>
          <cell r="C2642">
            <v>12</v>
          </cell>
          <cell r="D2642" t="str">
            <v xml:space="preserve"> Valueline 3-in-1 micro USB/Lightning/30 Pins Kabel 1m Zwart </v>
          </cell>
          <cell r="E2642">
            <v>16.989999999999998</v>
          </cell>
          <cell r="F2642" t="str">
            <v>Valueline</v>
          </cell>
          <cell r="G2642">
            <v>207</v>
          </cell>
        </row>
        <row r="2643">
          <cell r="A2643">
            <v>2642</v>
          </cell>
          <cell r="B2643">
            <v>8873</v>
          </cell>
          <cell r="C2643">
            <v>12</v>
          </cell>
          <cell r="D2643" t="str">
            <v xml:space="preserve"> Belkin Thuislader Apple iPhone / Apple iPod </v>
          </cell>
          <cell r="E2643">
            <v>19.989999999999998</v>
          </cell>
          <cell r="F2643" t="str">
            <v>Belkin</v>
          </cell>
          <cell r="G2643">
            <v>133</v>
          </cell>
        </row>
        <row r="2644">
          <cell r="A2644">
            <v>2643</v>
          </cell>
          <cell r="B2644">
            <v>10269</v>
          </cell>
          <cell r="C2644">
            <v>12</v>
          </cell>
          <cell r="D2644" t="str">
            <v xml:space="preserve"> Xtorm (A-Solar) Lightning lader </v>
          </cell>
          <cell r="E2644">
            <v>34.99</v>
          </cell>
          <cell r="F2644" t="str">
            <v>Xtorm</v>
          </cell>
          <cell r="G2644">
            <v>73</v>
          </cell>
        </row>
        <row r="2645">
          <cell r="A2645">
            <v>2644</v>
          </cell>
          <cell r="B2645">
            <v>7496</v>
          </cell>
          <cell r="C2645">
            <v>12</v>
          </cell>
          <cell r="D2645" t="str">
            <v xml:space="preserve"> Xqisit Lightning Kabel 3 m Wit </v>
          </cell>
          <cell r="E2645">
            <v>19.95</v>
          </cell>
          <cell r="F2645" t="str">
            <v>Xqisit</v>
          </cell>
          <cell r="G2645">
            <v>190</v>
          </cell>
        </row>
        <row r="2646">
          <cell r="A2646">
            <v>2645</v>
          </cell>
          <cell r="B2646">
            <v>10502</v>
          </cell>
          <cell r="C2646">
            <v>12</v>
          </cell>
          <cell r="D2646" t="str">
            <v xml:space="preserve"> Xccess Lightning Splitter USB Apple iPhone 7/7 Plus Zilver </v>
          </cell>
          <cell r="E2646">
            <v>11.99</v>
          </cell>
          <cell r="F2646" t="str">
            <v>Xccess</v>
          </cell>
          <cell r="G2646">
            <v>64</v>
          </cell>
        </row>
        <row r="2647">
          <cell r="A2647">
            <v>2646</v>
          </cell>
          <cell r="B2647">
            <v>11569</v>
          </cell>
          <cell r="C2647">
            <v>12</v>
          </cell>
          <cell r="D2647" t="str">
            <v xml:space="preserve"> Xccess Lightning Splitter USB A Apple iPhone 7/7 Plus Zwart </v>
          </cell>
          <cell r="E2647">
            <v>11.99</v>
          </cell>
          <cell r="F2647" t="str">
            <v>Xccess</v>
          </cell>
          <cell r="G2647">
            <v>18</v>
          </cell>
        </row>
        <row r="2648">
          <cell r="A2648">
            <v>2647</v>
          </cell>
          <cell r="B2648">
            <v>9970</v>
          </cell>
          <cell r="C2648">
            <v>12</v>
          </cell>
          <cell r="D2648" t="str">
            <v xml:space="preserve"> Belkin Duratek Lightning Kabel Zilver 1.2m </v>
          </cell>
          <cell r="E2648">
            <v>29.99</v>
          </cell>
          <cell r="F2648" t="str">
            <v>Belkin</v>
          </cell>
          <cell r="G2648">
            <v>87</v>
          </cell>
        </row>
        <row r="2649">
          <cell r="A2649">
            <v>2648</v>
          </cell>
          <cell r="B2649">
            <v>7497</v>
          </cell>
          <cell r="C2649">
            <v>12</v>
          </cell>
          <cell r="D2649" t="str">
            <v xml:space="preserve"> Mobilize Premium Thuislader Apple iPad 2,1A </v>
          </cell>
          <cell r="E2649">
            <v>17.989999999999998</v>
          </cell>
          <cell r="F2649" t="str">
            <v>Mobilize</v>
          </cell>
          <cell r="G2649">
            <v>190</v>
          </cell>
        </row>
        <row r="2650">
          <cell r="A2650">
            <v>2649</v>
          </cell>
          <cell r="B2650">
            <v>8090</v>
          </cell>
          <cell r="C2650">
            <v>12</v>
          </cell>
          <cell r="D2650" t="str">
            <v xml:space="preserve"> Apple Lightning to USB-C Cable 2 Meter </v>
          </cell>
          <cell r="E2650">
            <v>35</v>
          </cell>
          <cell r="F2650" t="str">
            <v>Apple</v>
          </cell>
          <cell r="G2650">
            <v>164</v>
          </cell>
        </row>
        <row r="2651">
          <cell r="A2651">
            <v>2650</v>
          </cell>
          <cell r="B2651">
            <v>6365</v>
          </cell>
          <cell r="C2651">
            <v>12</v>
          </cell>
          <cell r="D2651" t="str">
            <v xml:space="preserve"> Xqisit Cotton Kabel Lightning 1,8m Roze </v>
          </cell>
          <cell r="E2651">
            <v>19.989999999999998</v>
          </cell>
          <cell r="F2651" t="str">
            <v>Xqisit</v>
          </cell>
          <cell r="G2651">
            <v>235</v>
          </cell>
        </row>
        <row r="2652">
          <cell r="A2652">
            <v>2651</v>
          </cell>
          <cell r="B2652">
            <v>11950</v>
          </cell>
          <cell r="C2652">
            <v>12</v>
          </cell>
          <cell r="D2652" t="str">
            <v xml:space="preserve"> Trust Urban Ultra Fast Wall Charger Universeel </v>
          </cell>
          <cell r="E2652">
            <v>24.99</v>
          </cell>
          <cell r="F2652" t="str">
            <v>Trust</v>
          </cell>
          <cell r="G2652">
            <v>2</v>
          </cell>
        </row>
        <row r="2653">
          <cell r="A2653">
            <v>2652</v>
          </cell>
          <cell r="B2653">
            <v>9014</v>
          </cell>
          <cell r="C2653">
            <v>12</v>
          </cell>
          <cell r="D2653" t="str">
            <v xml:space="preserve"> Mobilize Thuislader Adapter Dual USB 3,1A </v>
          </cell>
          <cell r="E2653">
            <v>24.99</v>
          </cell>
          <cell r="F2653" t="str">
            <v>Mobilize</v>
          </cell>
          <cell r="G2653">
            <v>127</v>
          </cell>
        </row>
        <row r="2654">
          <cell r="A2654">
            <v>2653</v>
          </cell>
          <cell r="B2654">
            <v>6469</v>
          </cell>
          <cell r="C2654">
            <v>12</v>
          </cell>
          <cell r="D2654" t="str">
            <v xml:space="preserve"> Leitz Complete Multicharger XL Docking Station Zwart </v>
          </cell>
          <cell r="E2654">
            <v>60</v>
          </cell>
          <cell r="F2654" t="str">
            <v>Leitz</v>
          </cell>
          <cell r="G2654">
            <v>231</v>
          </cell>
        </row>
        <row r="2655">
          <cell r="A2655">
            <v>2654</v>
          </cell>
          <cell r="B2655">
            <v>6776</v>
          </cell>
          <cell r="C2655">
            <v>12</v>
          </cell>
          <cell r="D2655" t="str">
            <v xml:space="preserve"> Leitz Complete Multicharger XL Docking Station Wit </v>
          </cell>
          <cell r="E2655">
            <v>67.989999999999995</v>
          </cell>
          <cell r="F2655" t="str">
            <v>Leitz</v>
          </cell>
          <cell r="G2655">
            <v>219</v>
          </cell>
        </row>
        <row r="2656">
          <cell r="A2656">
            <v>2655</v>
          </cell>
          <cell r="B2656">
            <v>9289</v>
          </cell>
          <cell r="C2656">
            <v>12</v>
          </cell>
          <cell r="D2656" t="str">
            <v xml:space="preserve"> Griffin BreakSafe Magnetic USB C Kabel </v>
          </cell>
          <cell r="E2656">
            <v>43.99</v>
          </cell>
          <cell r="F2656" t="str">
            <v>Griffin</v>
          </cell>
          <cell r="G2656">
            <v>116</v>
          </cell>
        </row>
        <row r="2657">
          <cell r="A2657">
            <v>2656</v>
          </cell>
          <cell r="B2657">
            <v>6535</v>
          </cell>
          <cell r="C2657">
            <v>12</v>
          </cell>
          <cell r="D2657" t="str">
            <v xml:space="preserve"> Apple Lightning to MicroUSB Adapter </v>
          </cell>
          <cell r="E2657">
            <v>24.99</v>
          </cell>
          <cell r="F2657" t="str">
            <v>Apple</v>
          </cell>
          <cell r="G2657">
            <v>228</v>
          </cell>
        </row>
        <row r="2658">
          <cell r="A2658">
            <v>2657</v>
          </cell>
          <cell r="B2658">
            <v>11201</v>
          </cell>
          <cell r="C2658">
            <v>12</v>
          </cell>
          <cell r="D2658" t="str">
            <v xml:space="preserve"> Valueline 2-in-1 micro USB/Lightning Kabel 1m Wit </v>
          </cell>
          <cell r="E2658">
            <v>14.99</v>
          </cell>
          <cell r="F2658" t="str">
            <v>Valueline</v>
          </cell>
          <cell r="G2658">
            <v>34</v>
          </cell>
        </row>
        <row r="2659">
          <cell r="A2659">
            <v>2658</v>
          </cell>
          <cell r="B2659">
            <v>8171</v>
          </cell>
          <cell r="C2659">
            <v>12</v>
          </cell>
          <cell r="D2659" t="str">
            <v xml:space="preserve"> Icarus Universele Usb Thuislader </v>
          </cell>
          <cell r="E2659">
            <v>14.99</v>
          </cell>
          <cell r="F2659" t="str">
            <v>Icarus</v>
          </cell>
          <cell r="G2659">
            <v>160</v>
          </cell>
        </row>
        <row r="2660">
          <cell r="A2660">
            <v>2659</v>
          </cell>
          <cell r="B2660">
            <v>7966</v>
          </cell>
          <cell r="C2660">
            <v>12</v>
          </cell>
          <cell r="D2660" t="str">
            <v xml:space="preserve"> Fuse Chicken Lightning Kabel 60cm Zilver </v>
          </cell>
          <cell r="E2660">
            <v>39.950000000000003</v>
          </cell>
          <cell r="F2660" t="str">
            <v>Fuse</v>
          </cell>
          <cell r="G2660">
            <v>169</v>
          </cell>
        </row>
        <row r="2661">
          <cell r="A2661">
            <v>2660</v>
          </cell>
          <cell r="B2661">
            <v>8962</v>
          </cell>
          <cell r="C2661">
            <v>12</v>
          </cell>
          <cell r="D2661" t="str">
            <v xml:space="preserve"> Apple iPhone Lightning Dock </v>
          </cell>
          <cell r="E2661">
            <v>44.99</v>
          </cell>
          <cell r="F2661" t="str">
            <v>Apple</v>
          </cell>
          <cell r="G2661">
            <v>129</v>
          </cell>
        </row>
        <row r="2662">
          <cell r="A2662">
            <v>2661</v>
          </cell>
          <cell r="B2662">
            <v>9089</v>
          </cell>
          <cell r="C2662">
            <v>12</v>
          </cell>
          <cell r="D2662" t="str">
            <v xml:space="preserve"> Belkin Charge &amp; Sync Dock Apple Lightning </v>
          </cell>
          <cell r="E2662">
            <v>34.99</v>
          </cell>
          <cell r="F2662" t="str">
            <v>Belkin</v>
          </cell>
          <cell r="G2662">
            <v>124</v>
          </cell>
        </row>
        <row r="2663">
          <cell r="A2663">
            <v>2662</v>
          </cell>
          <cell r="B2663">
            <v>10379</v>
          </cell>
          <cell r="C2663">
            <v>12</v>
          </cell>
          <cell r="D2663" t="str">
            <v xml:space="preserve"> Trust Urban Thuislader USB 2,4A Zwart </v>
          </cell>
          <cell r="E2663">
            <v>14.99</v>
          </cell>
          <cell r="F2663" t="str">
            <v>Trust</v>
          </cell>
          <cell r="G2663">
            <v>69</v>
          </cell>
        </row>
        <row r="2664">
          <cell r="A2664">
            <v>2663</v>
          </cell>
          <cell r="B2664">
            <v>6265</v>
          </cell>
          <cell r="C2664">
            <v>12</v>
          </cell>
          <cell r="D2664" t="str">
            <v xml:space="preserve"> Mobiparts Thuislader Dual USB 2.4A Wit </v>
          </cell>
          <cell r="E2664">
            <v>17.989999999999998</v>
          </cell>
          <cell r="F2664" t="str">
            <v>Mobiparts</v>
          </cell>
          <cell r="G2664">
            <v>239</v>
          </cell>
        </row>
        <row r="2665">
          <cell r="A2665">
            <v>2664</v>
          </cell>
          <cell r="B2665">
            <v>8549</v>
          </cell>
          <cell r="C2665">
            <v>12</v>
          </cell>
          <cell r="D2665" t="str">
            <v xml:space="preserve"> Duracell Apple Lightning USB Kabel </v>
          </cell>
          <cell r="E2665">
            <v>19.989999999999998</v>
          </cell>
          <cell r="F2665" t="str">
            <v>Duracell</v>
          </cell>
          <cell r="G2665">
            <v>145</v>
          </cell>
        </row>
        <row r="2666">
          <cell r="A2666">
            <v>2665</v>
          </cell>
          <cell r="B2666">
            <v>8847</v>
          </cell>
          <cell r="C2666">
            <v>12</v>
          </cell>
          <cell r="D2666" t="str">
            <v xml:space="preserve"> Belkin 90 Graden Lightning USB Kabel Wit </v>
          </cell>
          <cell r="E2666">
            <v>19.989999999999998</v>
          </cell>
          <cell r="F2666" t="str">
            <v>Belkin</v>
          </cell>
          <cell r="G2666">
            <v>134</v>
          </cell>
        </row>
        <row r="2667">
          <cell r="A2667">
            <v>2666</v>
          </cell>
          <cell r="B2667">
            <v>10570</v>
          </cell>
          <cell r="C2667">
            <v>12</v>
          </cell>
          <cell r="D2667" t="str">
            <v xml:space="preserve"> Aukey PA-Y4 Quick Charge 3.0 Oplader 2 USB Poorten en 1 USB C Poort Zwart </v>
          </cell>
          <cell r="E2667">
            <v>49.95</v>
          </cell>
          <cell r="F2667" t="str">
            <v>Aukey</v>
          </cell>
          <cell r="G2667">
            <v>61</v>
          </cell>
        </row>
        <row r="2668">
          <cell r="A2668">
            <v>2667</v>
          </cell>
          <cell r="B2668">
            <v>11812</v>
          </cell>
          <cell r="C2668">
            <v>12</v>
          </cell>
          <cell r="D2668" t="str">
            <v xml:space="preserve"> Xqisit Premium Lightning Kabel 0,8m Grijs </v>
          </cell>
          <cell r="E2668">
            <v>19.989999999999998</v>
          </cell>
          <cell r="F2668" t="str">
            <v>Xqisit</v>
          </cell>
          <cell r="G2668">
            <v>8</v>
          </cell>
        </row>
        <row r="2669">
          <cell r="A2669">
            <v>2668</v>
          </cell>
          <cell r="B2669">
            <v>11738</v>
          </cell>
          <cell r="C2669">
            <v>12</v>
          </cell>
          <cell r="D2669" t="str">
            <v xml:space="preserve"> Valueline 3-in-1 micro USB/Lightning/30 Pins Kabel 1m Wit </v>
          </cell>
          <cell r="E2669">
            <v>16.989999999999998</v>
          </cell>
          <cell r="F2669" t="str">
            <v>Valueline</v>
          </cell>
          <cell r="G2669">
            <v>11</v>
          </cell>
        </row>
        <row r="2670">
          <cell r="A2670">
            <v>2669</v>
          </cell>
          <cell r="B2670">
            <v>9263</v>
          </cell>
          <cell r="C2670">
            <v>12</v>
          </cell>
          <cell r="D2670" t="str">
            <v xml:space="preserve"> Trust Urban Thuislader Dual USB 4,8A Zwart </v>
          </cell>
          <cell r="E2670">
            <v>24.99</v>
          </cell>
          <cell r="F2670" t="str">
            <v>Trust</v>
          </cell>
          <cell r="G2670">
            <v>117</v>
          </cell>
        </row>
        <row r="2671">
          <cell r="A2671">
            <v>2670</v>
          </cell>
          <cell r="B2671">
            <v>6438</v>
          </cell>
          <cell r="C2671">
            <v>12</v>
          </cell>
          <cell r="D2671" t="str">
            <v xml:space="preserve"> Native Union Belt Cable Lightning 1,2m Bruin </v>
          </cell>
          <cell r="E2671">
            <v>26.99</v>
          </cell>
          <cell r="F2671" t="str">
            <v>Native</v>
          </cell>
          <cell r="G2671">
            <v>232</v>
          </cell>
        </row>
        <row r="2672">
          <cell r="A2672">
            <v>2671</v>
          </cell>
          <cell r="B2672">
            <v>7285</v>
          </cell>
          <cell r="C2672">
            <v>12</v>
          </cell>
          <cell r="D2672" t="str">
            <v xml:space="preserve"> Just in Case 10 ports USB Hub Zwart </v>
          </cell>
          <cell r="E2672">
            <v>19.989999999999998</v>
          </cell>
          <cell r="F2672" t="str">
            <v>Just</v>
          </cell>
          <cell r="G2672">
            <v>199</v>
          </cell>
        </row>
        <row r="2673">
          <cell r="A2673">
            <v>2672</v>
          </cell>
          <cell r="B2673">
            <v>8197</v>
          </cell>
          <cell r="C2673">
            <v>12</v>
          </cell>
          <cell r="D2673" t="str">
            <v xml:space="preserve"> Griffin Lightning USB Kabel 0,6m </v>
          </cell>
          <cell r="E2673">
            <v>22.99</v>
          </cell>
          <cell r="F2673" t="str">
            <v>Griffin</v>
          </cell>
          <cell r="G2673">
            <v>159</v>
          </cell>
        </row>
        <row r="2674">
          <cell r="A2674">
            <v>2673</v>
          </cell>
          <cell r="B2674">
            <v>7263</v>
          </cell>
          <cell r="C2674">
            <v>12</v>
          </cell>
          <cell r="D2674" t="str">
            <v xml:space="preserve"> Belkin Lightning USB Kabel Blauw 1.2m </v>
          </cell>
          <cell r="E2674">
            <v>21.89</v>
          </cell>
          <cell r="F2674" t="str">
            <v>Belkin</v>
          </cell>
          <cell r="G2674">
            <v>200</v>
          </cell>
        </row>
        <row r="2675">
          <cell r="A2675">
            <v>2674</v>
          </cell>
          <cell r="B2675">
            <v>7436</v>
          </cell>
          <cell r="C2675">
            <v>12</v>
          </cell>
          <cell r="D2675" t="str">
            <v xml:space="preserve"> Aukey PA-Y2 Quick Charge 3.0 Oplader USB en USB C Zwart </v>
          </cell>
          <cell r="E2675">
            <v>46.95</v>
          </cell>
          <cell r="F2675" t="str">
            <v>Aukey</v>
          </cell>
          <cell r="G2675">
            <v>193</v>
          </cell>
        </row>
        <row r="2676">
          <cell r="A2676">
            <v>2675</v>
          </cell>
          <cell r="B2676">
            <v>10207</v>
          </cell>
          <cell r="C2676">
            <v>12</v>
          </cell>
          <cell r="D2676" t="str">
            <v xml:space="preserve"> Rock Rocket Thuislader 4x USB 6,8 A Zwart </v>
          </cell>
          <cell r="E2676">
            <v>29.99</v>
          </cell>
          <cell r="F2676" t="str">
            <v>Rock</v>
          </cell>
          <cell r="G2676">
            <v>76</v>
          </cell>
        </row>
        <row r="2677">
          <cell r="A2677">
            <v>2676</v>
          </cell>
          <cell r="B2677">
            <v>9396</v>
          </cell>
          <cell r="C2677">
            <v>12</v>
          </cell>
          <cell r="D2677" t="str">
            <v xml:space="preserve"> Fuse Chicken Titan Loop KeyChain Lightning Kabel 25cm </v>
          </cell>
          <cell r="E2677">
            <v>29.95</v>
          </cell>
          <cell r="F2677" t="str">
            <v>Fuse</v>
          </cell>
          <cell r="G2677">
            <v>111</v>
          </cell>
        </row>
        <row r="2678">
          <cell r="A2678">
            <v>2677</v>
          </cell>
          <cell r="B2678">
            <v>6514</v>
          </cell>
          <cell r="C2678">
            <v>12</v>
          </cell>
          <cell r="D2678" t="str">
            <v xml:space="preserve"> Decoded Leather Lightning USB Cable (1.2 m) Bruin </v>
          </cell>
          <cell r="E2678">
            <v>29.99</v>
          </cell>
          <cell r="F2678" t="str">
            <v>Decoded</v>
          </cell>
          <cell r="G2678">
            <v>229</v>
          </cell>
        </row>
        <row r="2679">
          <cell r="A2679">
            <v>2678</v>
          </cell>
          <cell r="B2679">
            <v>7458</v>
          </cell>
          <cell r="C2679">
            <v>12</v>
          </cell>
          <cell r="D2679" t="str">
            <v xml:space="preserve"> Apple Lightning to 30pins Adapter 0,2 mtr </v>
          </cell>
          <cell r="E2679">
            <v>42.99</v>
          </cell>
          <cell r="F2679" t="str">
            <v>Apple</v>
          </cell>
          <cell r="G2679">
            <v>192</v>
          </cell>
        </row>
        <row r="2680">
          <cell r="A2680">
            <v>2679</v>
          </cell>
          <cell r="B2680">
            <v>6874</v>
          </cell>
          <cell r="C2680">
            <v>12</v>
          </cell>
          <cell r="D2680" t="str">
            <v xml:space="preserve"> Trust Urban Lightning Kabel Plat 20cm Groen </v>
          </cell>
          <cell r="E2680">
            <v>14.99</v>
          </cell>
          <cell r="F2680" t="str">
            <v>Trust</v>
          </cell>
          <cell r="G2680">
            <v>215</v>
          </cell>
        </row>
        <row r="2681">
          <cell r="A2681">
            <v>2680</v>
          </cell>
          <cell r="B2681">
            <v>10530</v>
          </cell>
          <cell r="C2681">
            <v>12</v>
          </cell>
          <cell r="D2681" t="str">
            <v xml:space="preserve"> Native Union Lightning/Micro USB Kabel 2m Zebra </v>
          </cell>
          <cell r="E2681">
            <v>39.99</v>
          </cell>
          <cell r="F2681" t="str">
            <v>Native</v>
          </cell>
          <cell r="G2681">
            <v>63</v>
          </cell>
        </row>
        <row r="2682">
          <cell r="A2682">
            <v>2681</v>
          </cell>
          <cell r="B2682">
            <v>9348</v>
          </cell>
          <cell r="C2682">
            <v>12</v>
          </cell>
          <cell r="D2682" t="str">
            <v xml:space="preserve"> Native Union Lightning Kabel 20cm Zebra </v>
          </cell>
          <cell r="E2682">
            <v>29.99</v>
          </cell>
          <cell r="F2682" t="str">
            <v>Native</v>
          </cell>
          <cell r="G2682">
            <v>113</v>
          </cell>
        </row>
        <row r="2683">
          <cell r="A2683">
            <v>2682</v>
          </cell>
          <cell r="B2683">
            <v>10928</v>
          </cell>
          <cell r="C2683">
            <v>12</v>
          </cell>
          <cell r="D2683" t="str">
            <v xml:space="preserve"> Native Union Belt Cable Lightning 3m Bruin </v>
          </cell>
          <cell r="E2683">
            <v>36.99</v>
          </cell>
          <cell r="F2683" t="str">
            <v>Native</v>
          </cell>
          <cell r="G2683">
            <v>45</v>
          </cell>
        </row>
        <row r="2684">
          <cell r="A2684">
            <v>2683</v>
          </cell>
          <cell r="B2684">
            <v>7378</v>
          </cell>
          <cell r="C2684">
            <v>12</v>
          </cell>
          <cell r="D2684" t="str">
            <v xml:space="preserve"> Griffin Lightning Premium USB Kabel 3m </v>
          </cell>
          <cell r="E2684">
            <v>39.99</v>
          </cell>
          <cell r="F2684" t="str">
            <v>Griffin</v>
          </cell>
          <cell r="G2684">
            <v>195</v>
          </cell>
        </row>
        <row r="2685">
          <cell r="A2685">
            <v>2684</v>
          </cell>
          <cell r="B2685">
            <v>11152</v>
          </cell>
          <cell r="C2685">
            <v>12</v>
          </cell>
          <cell r="D2685" t="str">
            <v xml:space="preserve"> Belkin Lightning USB Kabel Groen 1.2m </v>
          </cell>
          <cell r="E2685">
            <v>21.89</v>
          </cell>
          <cell r="F2685" t="str">
            <v>Belkin</v>
          </cell>
          <cell r="G2685">
            <v>36</v>
          </cell>
        </row>
        <row r="2686">
          <cell r="A2686">
            <v>2685</v>
          </cell>
          <cell r="B2686">
            <v>8091</v>
          </cell>
          <cell r="C2686">
            <v>12</v>
          </cell>
          <cell r="D2686" t="str">
            <v xml:space="preserve"> Apple iPhone Lightning Dock Rose Gold </v>
          </cell>
          <cell r="E2686">
            <v>49.95</v>
          </cell>
          <cell r="F2686" t="str">
            <v>Apple</v>
          </cell>
          <cell r="G2686">
            <v>164</v>
          </cell>
        </row>
        <row r="2687">
          <cell r="A2687">
            <v>2686</v>
          </cell>
          <cell r="B2687">
            <v>9231</v>
          </cell>
          <cell r="C2687">
            <v>12</v>
          </cell>
          <cell r="D2687" t="str">
            <v xml:space="preserve"> Trust Urban Lightning Kabel Plat 1m Blauw </v>
          </cell>
          <cell r="E2687">
            <v>19.989999999999998</v>
          </cell>
          <cell r="F2687" t="str">
            <v>Trust</v>
          </cell>
          <cell r="G2687">
            <v>118</v>
          </cell>
        </row>
        <row r="2688">
          <cell r="A2688">
            <v>2687</v>
          </cell>
          <cell r="B2688">
            <v>8732</v>
          </cell>
          <cell r="C2688">
            <v>12</v>
          </cell>
          <cell r="D2688" t="str">
            <v xml:space="preserve"> Griffin Lightning USB Kabel 1,2m </v>
          </cell>
          <cell r="E2688">
            <v>24.99</v>
          </cell>
          <cell r="F2688" t="str">
            <v>Griffin</v>
          </cell>
          <cell r="G2688">
            <v>138</v>
          </cell>
        </row>
        <row r="2689">
          <cell r="A2689">
            <v>2688</v>
          </cell>
          <cell r="B2689">
            <v>8848</v>
          </cell>
          <cell r="C2689">
            <v>12</v>
          </cell>
          <cell r="D2689" t="str">
            <v xml:space="preserve"> Belkin Duratek Lightning Kabel Goud 1.2m </v>
          </cell>
          <cell r="E2689">
            <v>29.99</v>
          </cell>
          <cell r="F2689" t="str">
            <v>Belkin</v>
          </cell>
          <cell r="G2689">
            <v>134</v>
          </cell>
        </row>
        <row r="2690">
          <cell r="A2690">
            <v>2689</v>
          </cell>
          <cell r="B2690">
            <v>11480</v>
          </cell>
          <cell r="C2690">
            <v>12</v>
          </cell>
          <cell r="D2690" t="str">
            <v xml:space="preserve"> Xqisit Premium Lightning Kabel 0,8m Zilver </v>
          </cell>
          <cell r="E2690">
            <v>19.989999999999998</v>
          </cell>
          <cell r="F2690" t="str">
            <v>Xqisit</v>
          </cell>
          <cell r="G2690">
            <v>22</v>
          </cell>
        </row>
        <row r="2691">
          <cell r="A2691">
            <v>2690</v>
          </cell>
          <cell r="B2691">
            <v>10270</v>
          </cell>
          <cell r="C2691">
            <v>12</v>
          </cell>
          <cell r="D2691" t="str">
            <v xml:space="preserve"> Trust Urban Lightning Kabel Plat 1m Wit </v>
          </cell>
          <cell r="E2691">
            <v>19.989999999999998</v>
          </cell>
          <cell r="F2691" t="str">
            <v>Trust</v>
          </cell>
          <cell r="G2691">
            <v>73</v>
          </cell>
        </row>
        <row r="2692">
          <cell r="A2692">
            <v>2691</v>
          </cell>
          <cell r="B2692">
            <v>10352</v>
          </cell>
          <cell r="C2692">
            <v>12</v>
          </cell>
          <cell r="D2692" t="str">
            <v xml:space="preserve"> Trust Urban Lightning Kabel Plat 1m Rood </v>
          </cell>
          <cell r="E2692">
            <v>19.989999999999998</v>
          </cell>
          <cell r="F2692" t="str">
            <v>Trust</v>
          </cell>
          <cell r="G2692">
            <v>70</v>
          </cell>
        </row>
        <row r="2693">
          <cell r="A2693">
            <v>2692</v>
          </cell>
          <cell r="B2693">
            <v>11704</v>
          </cell>
          <cell r="C2693">
            <v>12</v>
          </cell>
          <cell r="D2693" t="str">
            <v xml:space="preserve"> Trust Urban Lightning Kabel Plat 1m Groen </v>
          </cell>
          <cell r="E2693">
            <v>19.989999999999998</v>
          </cell>
          <cell r="F2693" t="str">
            <v>Trust</v>
          </cell>
          <cell r="G2693">
            <v>12</v>
          </cell>
        </row>
        <row r="2694">
          <cell r="A2694">
            <v>2693</v>
          </cell>
          <cell r="B2694">
            <v>8816</v>
          </cell>
          <cell r="C2694">
            <v>12</v>
          </cell>
          <cell r="D2694" t="str">
            <v xml:space="preserve"> Nikkei Powerhub 5x USB Zwart </v>
          </cell>
          <cell r="E2694">
            <v>34.950000000000003</v>
          </cell>
          <cell r="F2694" t="str">
            <v>Nikkei</v>
          </cell>
          <cell r="G2694">
            <v>135</v>
          </cell>
        </row>
        <row r="2695">
          <cell r="A2695">
            <v>2694</v>
          </cell>
          <cell r="B2695">
            <v>11320</v>
          </cell>
          <cell r="C2695">
            <v>12</v>
          </cell>
          <cell r="D2695" t="str">
            <v xml:space="preserve"> Mobilize Thuislader MicroUSB + USB 3,1A </v>
          </cell>
          <cell r="E2695">
            <v>24.99</v>
          </cell>
          <cell r="F2695" t="str">
            <v>Mobilize</v>
          </cell>
          <cell r="G2695">
            <v>29</v>
          </cell>
        </row>
        <row r="2696">
          <cell r="A2696">
            <v>2695</v>
          </cell>
          <cell r="B2696">
            <v>9929</v>
          </cell>
          <cell r="C2696">
            <v>12</v>
          </cell>
          <cell r="D2696" t="str">
            <v xml:space="preserve"> Belkin Premium Lightning USB Kabel Rose Gold </v>
          </cell>
          <cell r="E2696">
            <v>24.99</v>
          </cell>
          <cell r="F2696" t="str">
            <v>Belkin</v>
          </cell>
          <cell r="G2696">
            <v>89</v>
          </cell>
        </row>
        <row r="2697">
          <cell r="A2697">
            <v>2696</v>
          </cell>
          <cell r="B2697">
            <v>10556</v>
          </cell>
          <cell r="C2697">
            <v>12</v>
          </cell>
          <cell r="D2697" t="str">
            <v xml:space="preserve"> Belkin Lightning USB Kabel Pink 1.2m </v>
          </cell>
          <cell r="E2697">
            <v>19.989999999999998</v>
          </cell>
          <cell r="F2697" t="str">
            <v>Belkin</v>
          </cell>
          <cell r="G2697">
            <v>62</v>
          </cell>
        </row>
        <row r="2698">
          <cell r="A2698">
            <v>2697</v>
          </cell>
          <cell r="B2698">
            <v>8157</v>
          </cell>
          <cell r="C2698">
            <v>12</v>
          </cell>
          <cell r="D2698" t="str">
            <v xml:space="preserve"> Belkin Duratek Lightning Kabel Rose Gold 1.2m </v>
          </cell>
          <cell r="E2698">
            <v>29.99</v>
          </cell>
          <cell r="F2698" t="str">
            <v>Belkin</v>
          </cell>
          <cell r="G2698">
            <v>161</v>
          </cell>
        </row>
        <row r="2699">
          <cell r="A2699">
            <v>2698</v>
          </cell>
          <cell r="B2699">
            <v>10185</v>
          </cell>
          <cell r="C2699">
            <v>12</v>
          </cell>
          <cell r="D2699" t="str">
            <v xml:space="preserve"> Belkin 2-poort Thuislader met stopcontact </v>
          </cell>
          <cell r="E2699">
            <v>29.99</v>
          </cell>
          <cell r="F2699" t="str">
            <v>Belkin</v>
          </cell>
          <cell r="G2699">
            <v>77</v>
          </cell>
        </row>
        <row r="2700">
          <cell r="A2700">
            <v>2699</v>
          </cell>
          <cell r="B2700">
            <v>7072</v>
          </cell>
          <cell r="C2700">
            <v>12</v>
          </cell>
          <cell r="D2700" t="str">
            <v xml:space="preserve"> Alldock Docking Station Large Wit </v>
          </cell>
          <cell r="E2700">
            <v>119</v>
          </cell>
          <cell r="F2700" t="str">
            <v>Alldock</v>
          </cell>
          <cell r="G2700">
            <v>207</v>
          </cell>
        </row>
        <row r="2701">
          <cell r="A2701">
            <v>2700</v>
          </cell>
          <cell r="B2701">
            <v>6311</v>
          </cell>
          <cell r="C2701">
            <v>12</v>
          </cell>
          <cell r="D2701" t="str">
            <v xml:space="preserve"> Xqisit Lightning USB Kabel Wit </v>
          </cell>
          <cell r="E2701">
            <v>19.989999999999998</v>
          </cell>
          <cell r="F2701" t="str">
            <v>Xqisit</v>
          </cell>
          <cell r="G2701">
            <v>237</v>
          </cell>
        </row>
        <row r="2702">
          <cell r="A2702">
            <v>2701</v>
          </cell>
          <cell r="B2702">
            <v>10271</v>
          </cell>
          <cell r="C2702">
            <v>12</v>
          </cell>
          <cell r="D2702" t="str">
            <v xml:space="preserve"> Xccess Lightning Splitter Apple iPhone 7/7 Plus Rose Goud </v>
          </cell>
          <cell r="E2702">
            <v>14.99</v>
          </cell>
          <cell r="F2702" t="str">
            <v>Xccess</v>
          </cell>
          <cell r="G2702">
            <v>73</v>
          </cell>
        </row>
        <row r="2703">
          <cell r="A2703">
            <v>2702</v>
          </cell>
          <cell r="B2703">
            <v>9989</v>
          </cell>
          <cell r="C2703">
            <v>12</v>
          </cell>
          <cell r="D2703" t="str">
            <v xml:space="preserve"> Valueline 2-in-1 micro USB/Lightning Kabel 1m Blauw </v>
          </cell>
          <cell r="E2703">
            <v>14.99</v>
          </cell>
          <cell r="F2703" t="str">
            <v>Valueline</v>
          </cell>
          <cell r="G2703">
            <v>86</v>
          </cell>
        </row>
        <row r="2704">
          <cell r="A2704">
            <v>2703</v>
          </cell>
          <cell r="B2704">
            <v>11136</v>
          </cell>
          <cell r="C2704">
            <v>12</v>
          </cell>
          <cell r="D2704" t="str">
            <v xml:space="preserve"> USBEPOWER Thuislader 3 USB poorten 3,4 A Wit </v>
          </cell>
          <cell r="E2704">
            <v>29.95</v>
          </cell>
          <cell r="F2704" t="str">
            <v>USBEPOWER</v>
          </cell>
          <cell r="G2704">
            <v>37</v>
          </cell>
        </row>
        <row r="2705">
          <cell r="A2705">
            <v>2704</v>
          </cell>
          <cell r="B2705">
            <v>8251</v>
          </cell>
          <cell r="C2705">
            <v>12</v>
          </cell>
          <cell r="D2705" t="str">
            <v xml:space="preserve"> Mophie Juice Pack Dock iPhone 6 Plus Zwart </v>
          </cell>
          <cell r="E2705">
            <v>49.99</v>
          </cell>
          <cell r="F2705" t="str">
            <v>Mophie</v>
          </cell>
          <cell r="G2705">
            <v>157</v>
          </cell>
        </row>
        <row r="2706">
          <cell r="A2706">
            <v>2705</v>
          </cell>
          <cell r="B2706">
            <v>8352</v>
          </cell>
          <cell r="C2706">
            <v>12</v>
          </cell>
          <cell r="D2706" t="str">
            <v xml:space="preserve"> Mobiparts Thuislader Dual USB 4.8A Lightning Zwart </v>
          </cell>
          <cell r="E2706">
            <v>34.99</v>
          </cell>
          <cell r="F2706" t="str">
            <v>Mobiparts</v>
          </cell>
          <cell r="G2706">
            <v>153</v>
          </cell>
        </row>
        <row r="2707">
          <cell r="A2707">
            <v>2706</v>
          </cell>
          <cell r="B2707">
            <v>8576</v>
          </cell>
          <cell r="C2707">
            <v>12</v>
          </cell>
          <cell r="D2707" t="str">
            <v xml:space="preserve"> Mobiparts Thuislader Dual USB 2.4A Lightning Zwart </v>
          </cell>
          <cell r="E2707">
            <v>31.99</v>
          </cell>
          <cell r="F2707" t="str">
            <v>Mobiparts</v>
          </cell>
          <cell r="G2707">
            <v>144</v>
          </cell>
        </row>
        <row r="2708">
          <cell r="A2708">
            <v>2707</v>
          </cell>
          <cell r="B2708">
            <v>6556</v>
          </cell>
          <cell r="C2708">
            <v>12</v>
          </cell>
          <cell r="D2708" t="str">
            <v xml:space="preserve"> LDNIO Charger 6 USB Poorten 7A Wit </v>
          </cell>
          <cell r="E2708">
            <v>22.99</v>
          </cell>
          <cell r="F2708" t="str">
            <v>LDNIO</v>
          </cell>
          <cell r="G2708">
            <v>227</v>
          </cell>
        </row>
        <row r="2709">
          <cell r="A2709">
            <v>2708</v>
          </cell>
          <cell r="B2709">
            <v>7175</v>
          </cell>
          <cell r="C2709">
            <v>12</v>
          </cell>
          <cell r="D2709" t="str">
            <v xml:space="preserve"> Fuse Chicken Lightning Kabel 60cm Zwart </v>
          </cell>
          <cell r="E2709">
            <v>39.950000000000003</v>
          </cell>
          <cell r="F2709" t="str">
            <v>Fuse</v>
          </cell>
          <cell r="G2709">
            <v>203</v>
          </cell>
        </row>
        <row r="2710">
          <cell r="A2710">
            <v>2709</v>
          </cell>
          <cell r="B2710">
            <v>10774</v>
          </cell>
          <cell r="C2710">
            <v>12</v>
          </cell>
          <cell r="D2710" t="str">
            <v xml:space="preserve"> Belkin Premium Lightning USB Kabel Goud </v>
          </cell>
          <cell r="E2710">
            <v>29.99</v>
          </cell>
          <cell r="F2710" t="str">
            <v>Belkin</v>
          </cell>
          <cell r="G2710">
            <v>52</v>
          </cell>
        </row>
        <row r="2711">
          <cell r="A2711">
            <v>2710</v>
          </cell>
          <cell r="B2711">
            <v>7176</v>
          </cell>
          <cell r="C2711">
            <v>12</v>
          </cell>
          <cell r="D2711" t="str">
            <v xml:space="preserve"> Alldock Docking Station Large Zwart </v>
          </cell>
          <cell r="E2711">
            <v>119</v>
          </cell>
          <cell r="F2711" t="str">
            <v>Alldock</v>
          </cell>
          <cell r="G2711">
            <v>203</v>
          </cell>
        </row>
        <row r="2712">
          <cell r="A2712">
            <v>2711</v>
          </cell>
          <cell r="B2712">
            <v>7927</v>
          </cell>
          <cell r="C2712">
            <v>12</v>
          </cell>
          <cell r="D2712" t="str">
            <v xml:space="preserve"> Alldock Docking Station Large Wit Bamboe </v>
          </cell>
          <cell r="E2712">
            <v>169</v>
          </cell>
          <cell r="F2712" t="str">
            <v>Alldock</v>
          </cell>
          <cell r="G2712">
            <v>171</v>
          </cell>
        </row>
        <row r="2713">
          <cell r="A2713">
            <v>2712</v>
          </cell>
          <cell r="B2713">
            <v>7145</v>
          </cell>
          <cell r="C2713">
            <v>12</v>
          </cell>
          <cell r="D2713" t="str">
            <v xml:space="preserve"> Native Union Belt Cable Lightning 1,2m Blauw </v>
          </cell>
          <cell r="E2713">
            <v>26.99</v>
          </cell>
          <cell r="F2713" t="str">
            <v>Native</v>
          </cell>
          <cell r="G2713">
            <v>204</v>
          </cell>
        </row>
        <row r="2714">
          <cell r="A2714">
            <v>2713</v>
          </cell>
          <cell r="B2714">
            <v>11928</v>
          </cell>
          <cell r="C2714">
            <v>12</v>
          </cell>
          <cell r="D2714" t="str">
            <v xml:space="preserve"> Muvit Apple 30 pin USB Kabel 1,2m Zwart </v>
          </cell>
          <cell r="E2714">
            <v>14.9</v>
          </cell>
          <cell r="F2714" t="str">
            <v>Muvit</v>
          </cell>
          <cell r="G2714">
            <v>3</v>
          </cell>
        </row>
        <row r="2715">
          <cell r="A2715">
            <v>2714</v>
          </cell>
          <cell r="B2715">
            <v>6220</v>
          </cell>
          <cell r="C2715">
            <v>12</v>
          </cell>
          <cell r="D2715" t="str">
            <v xml:space="preserve"> Belkin Thuislader met USB port 2.4 Amp. </v>
          </cell>
          <cell r="E2715">
            <v>26.99</v>
          </cell>
          <cell r="F2715" t="str">
            <v>Belkin</v>
          </cell>
          <cell r="G2715">
            <v>241</v>
          </cell>
        </row>
        <row r="2716">
          <cell r="A2716">
            <v>2715</v>
          </cell>
          <cell r="B2716">
            <v>7705</v>
          </cell>
          <cell r="C2716">
            <v>12</v>
          </cell>
          <cell r="D2716" t="str">
            <v xml:space="preserve"> Griffin 2-in-1 Retractable Kabel Zwart </v>
          </cell>
          <cell r="E2716">
            <v>24</v>
          </cell>
          <cell r="F2716" t="str">
            <v>Griffin</v>
          </cell>
          <cell r="G2716">
            <v>181</v>
          </cell>
        </row>
        <row r="2717">
          <cell r="A2717">
            <v>2716</v>
          </cell>
          <cell r="B2717">
            <v>10681</v>
          </cell>
          <cell r="C2717">
            <v>12</v>
          </cell>
          <cell r="D2717" t="str">
            <v xml:space="preserve"> Belkin Thuislader USB 1A Wit </v>
          </cell>
          <cell r="E2717">
            <v>12.99</v>
          </cell>
          <cell r="F2717" t="str">
            <v>Belkin</v>
          </cell>
          <cell r="G2717">
            <v>56</v>
          </cell>
        </row>
        <row r="2718">
          <cell r="A2718">
            <v>2717</v>
          </cell>
          <cell r="B2718">
            <v>8577</v>
          </cell>
          <cell r="C2718">
            <v>12</v>
          </cell>
          <cell r="D2718" t="str">
            <v xml:space="preserve"> Aukey Thuislader 3x USB Zwart </v>
          </cell>
          <cell r="E2718">
            <v>34.950000000000003</v>
          </cell>
          <cell r="F2718" t="str">
            <v>Aukey</v>
          </cell>
          <cell r="G2718">
            <v>144</v>
          </cell>
        </row>
        <row r="2719">
          <cell r="A2719">
            <v>2718</v>
          </cell>
          <cell r="B2719">
            <v>6491</v>
          </cell>
          <cell r="C2719">
            <v>12</v>
          </cell>
          <cell r="D2719" t="str">
            <v xml:space="preserve"> Xqisit Thuislader USB 2,4Ah Zwart </v>
          </cell>
          <cell r="E2719">
            <v>22.99</v>
          </cell>
          <cell r="F2719" t="str">
            <v>Xqisit</v>
          </cell>
          <cell r="G2719">
            <v>230</v>
          </cell>
        </row>
        <row r="2720">
          <cell r="A2720">
            <v>2719</v>
          </cell>
          <cell r="B2720">
            <v>11795</v>
          </cell>
          <cell r="C2720">
            <v>12</v>
          </cell>
          <cell r="D2720" t="str">
            <v xml:space="preserve"> USBEPOWER Thuislader 3 USB poorten 3,4 A Zwart </v>
          </cell>
          <cell r="E2720">
            <v>29.95</v>
          </cell>
          <cell r="F2720" t="str">
            <v>USBEPOWER</v>
          </cell>
          <cell r="G2720">
            <v>9</v>
          </cell>
        </row>
        <row r="2721">
          <cell r="A2721">
            <v>2720</v>
          </cell>
          <cell r="B2721">
            <v>7498</v>
          </cell>
          <cell r="C2721">
            <v>12</v>
          </cell>
          <cell r="D2721" t="str">
            <v xml:space="preserve"> Native Union Dock Apple iPhone Grijs </v>
          </cell>
          <cell r="E2721">
            <v>64.989999999999995</v>
          </cell>
          <cell r="F2721" t="str">
            <v>Native</v>
          </cell>
          <cell r="G2721">
            <v>190</v>
          </cell>
        </row>
        <row r="2722">
          <cell r="A2722">
            <v>2721</v>
          </cell>
          <cell r="B2722">
            <v>7046</v>
          </cell>
          <cell r="C2722">
            <v>12</v>
          </cell>
          <cell r="D2722" t="str">
            <v xml:space="preserve"> Muvit Apple Lightning Thuislader 2,4A Wit </v>
          </cell>
          <cell r="E2722">
            <v>29.99</v>
          </cell>
          <cell r="F2722" t="str">
            <v>Muvit</v>
          </cell>
          <cell r="G2722">
            <v>208</v>
          </cell>
        </row>
        <row r="2723">
          <cell r="A2723">
            <v>2722</v>
          </cell>
          <cell r="B2723">
            <v>7706</v>
          </cell>
          <cell r="C2723">
            <v>12</v>
          </cell>
          <cell r="D2723" t="str">
            <v xml:space="preserve"> Just Mobile AluCable Deluxe Lightning USB Kabel Wit 1.2m </v>
          </cell>
          <cell r="E2723">
            <v>27.99</v>
          </cell>
          <cell r="F2723" t="str">
            <v>Just</v>
          </cell>
          <cell r="G2723">
            <v>181</v>
          </cell>
        </row>
        <row r="2724">
          <cell r="A2724">
            <v>2723</v>
          </cell>
          <cell r="B2724">
            <v>6846</v>
          </cell>
          <cell r="C2724">
            <v>12</v>
          </cell>
          <cell r="D2724" t="str">
            <v xml:space="preserve"> Fuse Chicken Armour Lightning Kabel 1m </v>
          </cell>
          <cell r="E2724">
            <v>34.950000000000003</v>
          </cell>
          <cell r="F2724" t="str">
            <v>Fuse</v>
          </cell>
          <cell r="G2724">
            <v>216</v>
          </cell>
        </row>
        <row r="2725">
          <cell r="A2725">
            <v>2724</v>
          </cell>
          <cell r="B2725">
            <v>11502</v>
          </cell>
          <cell r="C2725">
            <v>12</v>
          </cell>
          <cell r="D2725" t="str">
            <v xml:space="preserve"> Alldock Docking Station Medium Wit </v>
          </cell>
          <cell r="E2725">
            <v>89</v>
          </cell>
          <cell r="F2725" t="str">
            <v>Alldock</v>
          </cell>
          <cell r="G2725">
            <v>21</v>
          </cell>
        </row>
        <row r="2726">
          <cell r="A2726">
            <v>2725</v>
          </cell>
          <cell r="B2726">
            <v>7967</v>
          </cell>
          <cell r="C2726">
            <v>12</v>
          </cell>
          <cell r="D2726" t="str">
            <v xml:space="preserve"> Alldock Docking Station Medium Walnoot </v>
          </cell>
          <cell r="E2726">
            <v>169</v>
          </cell>
          <cell r="F2726" t="str">
            <v>Alldock</v>
          </cell>
          <cell r="G2726">
            <v>169</v>
          </cell>
        </row>
        <row r="2727">
          <cell r="A2727">
            <v>2726</v>
          </cell>
          <cell r="B2727">
            <v>10226</v>
          </cell>
          <cell r="C2727">
            <v>12</v>
          </cell>
          <cell r="D2727" t="str">
            <v xml:space="preserve"> Alldock Docking Station Large Wit Walnoot </v>
          </cell>
          <cell r="E2727">
            <v>199</v>
          </cell>
          <cell r="F2727" t="str">
            <v>Alldock</v>
          </cell>
          <cell r="G2727">
            <v>75</v>
          </cell>
        </row>
        <row r="2728">
          <cell r="A2728">
            <v>2727</v>
          </cell>
          <cell r="B2728">
            <v>10503</v>
          </cell>
          <cell r="C2728">
            <v>12</v>
          </cell>
          <cell r="D2728" t="str">
            <v xml:space="preserve"> Alldock Docking Station Large Walnoot </v>
          </cell>
          <cell r="E2728">
            <v>199</v>
          </cell>
          <cell r="F2728" t="str">
            <v>Alldock</v>
          </cell>
          <cell r="G2728">
            <v>64</v>
          </cell>
        </row>
        <row r="2729">
          <cell r="A2729">
            <v>2728</v>
          </cell>
          <cell r="B2729">
            <v>10041</v>
          </cell>
          <cell r="C2729">
            <v>12</v>
          </cell>
          <cell r="D2729" t="str">
            <v xml:space="preserve"> Alldock D-Dock Docking Station Plus Kabels Zwart </v>
          </cell>
          <cell r="E2729">
            <v>59.5</v>
          </cell>
          <cell r="F2729" t="str">
            <v>Alldock</v>
          </cell>
          <cell r="G2729">
            <v>83</v>
          </cell>
        </row>
        <row r="2730">
          <cell r="A2730">
            <v>2729</v>
          </cell>
          <cell r="B2730">
            <v>11705</v>
          </cell>
          <cell r="C2730">
            <v>12</v>
          </cell>
          <cell r="D2730" t="str">
            <v xml:space="preserve"> Kero Nomad Sleutelhanger Lightning Kabel Grijs </v>
          </cell>
          <cell r="E2730">
            <v>16.989999999999998</v>
          </cell>
          <cell r="F2730" t="str">
            <v>Kero</v>
          </cell>
          <cell r="G2730">
            <v>12</v>
          </cell>
        </row>
        <row r="2731">
          <cell r="A2731">
            <v>2730</v>
          </cell>
          <cell r="B2731">
            <v>11653</v>
          </cell>
          <cell r="C2731">
            <v>12</v>
          </cell>
          <cell r="D2731" t="str">
            <v xml:space="preserve"> Fuse Chicken Armour Lightning Kabel 2m </v>
          </cell>
          <cell r="E2731">
            <v>44.95</v>
          </cell>
          <cell r="F2731" t="str">
            <v>Fuse</v>
          </cell>
          <cell r="G2731">
            <v>14</v>
          </cell>
        </row>
        <row r="2732">
          <cell r="A2732">
            <v>2731</v>
          </cell>
          <cell r="B2732">
            <v>10504</v>
          </cell>
          <cell r="C2732">
            <v>12</v>
          </cell>
          <cell r="D2732" t="str">
            <v xml:space="preserve"> Apple iPhone Lightning Dock Space Gray </v>
          </cell>
          <cell r="E2732">
            <v>58.95</v>
          </cell>
          <cell r="F2732" t="str">
            <v>Apple</v>
          </cell>
          <cell r="G2732">
            <v>64</v>
          </cell>
        </row>
        <row r="2733">
          <cell r="A2733">
            <v>2732</v>
          </cell>
          <cell r="B2733">
            <v>8353</v>
          </cell>
          <cell r="C2733">
            <v>12</v>
          </cell>
          <cell r="D2733" t="str">
            <v xml:space="preserve"> Xqisit Thuislader 2x USB 2,4Ah Zwart </v>
          </cell>
          <cell r="E2733">
            <v>26.99</v>
          </cell>
          <cell r="F2733" t="str">
            <v>Xqisit</v>
          </cell>
          <cell r="G2733">
            <v>153</v>
          </cell>
        </row>
        <row r="2734">
          <cell r="A2734">
            <v>2733</v>
          </cell>
          <cell r="B2734">
            <v>10411</v>
          </cell>
          <cell r="C2734">
            <v>12</v>
          </cell>
          <cell r="D2734" t="str">
            <v xml:space="preserve"> Xqisit Thuislader 2x USB 2,4Ah Wit </v>
          </cell>
          <cell r="E2734">
            <v>26.99</v>
          </cell>
          <cell r="F2734" t="str">
            <v>Xqisit</v>
          </cell>
          <cell r="G2734">
            <v>68</v>
          </cell>
        </row>
        <row r="2735">
          <cell r="A2735">
            <v>2734</v>
          </cell>
          <cell r="B2735">
            <v>7828</v>
          </cell>
          <cell r="C2735">
            <v>12</v>
          </cell>
          <cell r="D2735" t="str">
            <v xml:space="preserve"> Mobiparts Thuislader Dual USB 4.8A Lightning Wit </v>
          </cell>
          <cell r="E2735">
            <v>34.99</v>
          </cell>
          <cell r="F2735" t="str">
            <v>Mobiparts</v>
          </cell>
          <cell r="G2735">
            <v>175</v>
          </cell>
        </row>
        <row r="2736">
          <cell r="A2736">
            <v>2735</v>
          </cell>
          <cell r="B2736">
            <v>6492</v>
          </cell>
          <cell r="C2736">
            <v>12</v>
          </cell>
          <cell r="D2736" t="str">
            <v xml:space="preserve"> Mobilize Premium Thuislader Apple iPhone/iPod 1A </v>
          </cell>
          <cell r="E2736">
            <v>14.99</v>
          </cell>
          <cell r="F2736" t="str">
            <v>Mobilize</v>
          </cell>
          <cell r="G2736">
            <v>230</v>
          </cell>
        </row>
        <row r="2737">
          <cell r="A2737">
            <v>2736</v>
          </cell>
          <cell r="B2737">
            <v>8528</v>
          </cell>
          <cell r="C2737">
            <v>12</v>
          </cell>
          <cell r="D2737" t="str">
            <v xml:space="preserve"> Belkin Premium Lightning USB Kabel Grijs </v>
          </cell>
          <cell r="E2737">
            <v>29.99</v>
          </cell>
          <cell r="F2737" t="str">
            <v>Belkin</v>
          </cell>
          <cell r="G2737">
            <v>146</v>
          </cell>
        </row>
        <row r="2738">
          <cell r="A2738">
            <v>2737</v>
          </cell>
          <cell r="B2738">
            <v>9397</v>
          </cell>
          <cell r="C2738">
            <v>12</v>
          </cell>
          <cell r="D2738" t="str">
            <v xml:space="preserve"> Belkin Charge &amp; Sync Dock Apple Lightning Goud </v>
          </cell>
          <cell r="E2738">
            <v>29.99</v>
          </cell>
          <cell r="F2738" t="str">
            <v>Belkin</v>
          </cell>
          <cell r="G2738">
            <v>111</v>
          </cell>
        </row>
        <row r="2739">
          <cell r="A2739">
            <v>2738</v>
          </cell>
          <cell r="B2739">
            <v>6116</v>
          </cell>
          <cell r="C2739">
            <v>12</v>
          </cell>
          <cell r="D2739" t="str">
            <v xml:space="preserve"> Apple iPhone Lightning Dock Goud </v>
          </cell>
          <cell r="E2739">
            <v>58.95</v>
          </cell>
          <cell r="F2739" t="str">
            <v>Apple</v>
          </cell>
          <cell r="G2739">
            <v>246</v>
          </cell>
        </row>
        <row r="2740">
          <cell r="A2740">
            <v>2739</v>
          </cell>
          <cell r="B2740">
            <v>11768</v>
          </cell>
          <cell r="C2740">
            <v>12</v>
          </cell>
          <cell r="D2740" t="str">
            <v xml:space="preserve"> Xtorm (A-Solar) Lightning USB Kabel 2,5m </v>
          </cell>
          <cell r="E2740">
            <v>27</v>
          </cell>
          <cell r="F2740" t="str">
            <v>Xtorm</v>
          </cell>
          <cell r="G2740">
            <v>10</v>
          </cell>
        </row>
        <row r="2741">
          <cell r="A2741">
            <v>2740</v>
          </cell>
          <cell r="B2741">
            <v>8607</v>
          </cell>
          <cell r="C2741">
            <v>12</v>
          </cell>
          <cell r="D2741" t="str">
            <v xml:space="preserve"> Xtorm (A-Solar) Lightning USB Kabel 1 meter </v>
          </cell>
          <cell r="E2741">
            <v>22.99</v>
          </cell>
          <cell r="F2741" t="str">
            <v>Xtorm</v>
          </cell>
          <cell r="G2741">
            <v>143</v>
          </cell>
        </row>
        <row r="2742">
          <cell r="A2742">
            <v>2741</v>
          </cell>
          <cell r="B2742">
            <v>10797</v>
          </cell>
          <cell r="C2742">
            <v>12</v>
          </cell>
          <cell r="D2742" t="str">
            <v xml:space="preserve"> Xqisit Thuislader USB 2,4Ah Wit </v>
          </cell>
          <cell r="E2742">
            <v>22.99</v>
          </cell>
          <cell r="F2742" t="str">
            <v>Xqisit</v>
          </cell>
          <cell r="G2742">
            <v>51</v>
          </cell>
        </row>
        <row r="2743">
          <cell r="A2743">
            <v>2742</v>
          </cell>
          <cell r="B2743">
            <v>11769</v>
          </cell>
          <cell r="C2743">
            <v>12</v>
          </cell>
          <cell r="D2743" t="str">
            <v xml:space="preserve"> Xqisit Premium Lightning Kabel 0,8m Rose Gold </v>
          </cell>
          <cell r="E2743">
            <v>19.989999999999998</v>
          </cell>
          <cell r="F2743" t="str">
            <v>Xqisit</v>
          </cell>
          <cell r="G2743">
            <v>10</v>
          </cell>
        </row>
        <row r="2744">
          <cell r="A2744">
            <v>2743</v>
          </cell>
          <cell r="B2744">
            <v>6090</v>
          </cell>
          <cell r="C2744">
            <v>12</v>
          </cell>
          <cell r="D2744" t="str">
            <v xml:space="preserve"> Xqisit Premium Lightning Kabel 0,8m Goud </v>
          </cell>
          <cell r="E2744">
            <v>19.989999999999998</v>
          </cell>
          <cell r="F2744" t="str">
            <v>Xqisit</v>
          </cell>
          <cell r="G2744">
            <v>247</v>
          </cell>
        </row>
        <row r="2745">
          <cell r="A2745">
            <v>2744</v>
          </cell>
          <cell r="B2745">
            <v>8874</v>
          </cell>
          <cell r="C2745">
            <v>12</v>
          </cell>
          <cell r="D2745" t="str">
            <v xml:space="preserve"> Xccess Dockingstation Apple iPhone 30-pin </v>
          </cell>
          <cell r="E2745">
            <v>16.989999999999998</v>
          </cell>
          <cell r="F2745" t="str">
            <v>Xccess</v>
          </cell>
          <cell r="G2745">
            <v>133</v>
          </cell>
        </row>
        <row r="2746">
          <cell r="A2746">
            <v>2745</v>
          </cell>
          <cell r="B2746">
            <v>8550</v>
          </cell>
          <cell r="C2746">
            <v>12</v>
          </cell>
          <cell r="D2746" t="str">
            <v xml:space="preserve"> Valueline 2-in-1 micro USB/Lightning Kabel 1m Zwart </v>
          </cell>
          <cell r="E2746">
            <v>14.99</v>
          </cell>
          <cell r="F2746" t="str">
            <v>Valueline</v>
          </cell>
          <cell r="G2746">
            <v>145</v>
          </cell>
        </row>
        <row r="2747">
          <cell r="A2747">
            <v>2746</v>
          </cell>
          <cell r="B2747">
            <v>11363</v>
          </cell>
          <cell r="C2747">
            <v>12</v>
          </cell>
          <cell r="D2747" t="str">
            <v xml:space="preserve"> USBEPOWER Thuislader 2 USB poorten 3,4 A Zwart </v>
          </cell>
          <cell r="E2747">
            <v>29.95</v>
          </cell>
          <cell r="F2747" t="str">
            <v>USBEPOWER</v>
          </cell>
          <cell r="G2747">
            <v>27</v>
          </cell>
        </row>
        <row r="2748">
          <cell r="A2748">
            <v>2747</v>
          </cell>
          <cell r="B2748">
            <v>10444</v>
          </cell>
          <cell r="C2748">
            <v>12</v>
          </cell>
          <cell r="D2748" t="str">
            <v xml:space="preserve"> USBEPOWER Thuislader 2 USB poorten 3,4 A Wit </v>
          </cell>
          <cell r="E2748">
            <v>29.95</v>
          </cell>
          <cell r="F2748" t="str">
            <v>USBEPOWER</v>
          </cell>
          <cell r="G2748">
            <v>66</v>
          </cell>
        </row>
        <row r="2749">
          <cell r="A2749">
            <v>2748</v>
          </cell>
          <cell r="B2749">
            <v>7815</v>
          </cell>
          <cell r="C2749">
            <v>12</v>
          </cell>
          <cell r="D2749" t="str">
            <v xml:space="preserve"> USBEPOWER Thuislader 2 USB poorten 2,1 A Zwart </v>
          </cell>
          <cell r="E2749">
            <v>29.95</v>
          </cell>
          <cell r="F2749" t="str">
            <v>USBEPOWER</v>
          </cell>
          <cell r="G2749">
            <v>176</v>
          </cell>
        </row>
        <row r="2750">
          <cell r="A2750">
            <v>2749</v>
          </cell>
          <cell r="B2750">
            <v>6515</v>
          </cell>
          <cell r="C2750">
            <v>12</v>
          </cell>
          <cell r="D2750" t="str">
            <v xml:space="preserve"> USBEPOWER Thuislader 2 USB poorten 2,1 A Rood </v>
          </cell>
          <cell r="E2750">
            <v>29.95</v>
          </cell>
          <cell r="F2750" t="str">
            <v>USBEPOWER</v>
          </cell>
          <cell r="G2750">
            <v>229</v>
          </cell>
        </row>
        <row r="2751">
          <cell r="A2751">
            <v>2750</v>
          </cell>
          <cell r="B2751">
            <v>6801</v>
          </cell>
          <cell r="C2751">
            <v>12</v>
          </cell>
          <cell r="D2751" t="str">
            <v xml:space="preserve"> USBEPOWER Thuislader 2 USB poorten 2,1 A Bruin </v>
          </cell>
          <cell r="E2751">
            <v>29.95</v>
          </cell>
          <cell r="F2751" t="str">
            <v>USBEPOWER</v>
          </cell>
          <cell r="G2751">
            <v>218</v>
          </cell>
        </row>
        <row r="2752">
          <cell r="A2752">
            <v>2751</v>
          </cell>
          <cell r="B2752">
            <v>7949</v>
          </cell>
          <cell r="C2752">
            <v>12</v>
          </cell>
          <cell r="D2752" t="str">
            <v xml:space="preserve"> USBEPOWER High Speed 5 in 1 usb lader 4,4 A Zwart </v>
          </cell>
          <cell r="E2752">
            <v>39.99</v>
          </cell>
          <cell r="F2752" t="str">
            <v>USBEPOWER</v>
          </cell>
          <cell r="G2752">
            <v>170</v>
          </cell>
        </row>
        <row r="2753">
          <cell r="A2753">
            <v>2752</v>
          </cell>
          <cell r="B2753">
            <v>6777</v>
          </cell>
          <cell r="C2753">
            <v>12</v>
          </cell>
          <cell r="D2753" t="str">
            <v xml:space="preserve"> USBEPOWER High Speed 5 in 1 usb lader 4,4 A Bruin </v>
          </cell>
          <cell r="E2753">
            <v>34.99</v>
          </cell>
          <cell r="F2753" t="str">
            <v>USBEPOWER</v>
          </cell>
          <cell r="G2753">
            <v>219</v>
          </cell>
        </row>
        <row r="2754">
          <cell r="A2754">
            <v>2753</v>
          </cell>
          <cell r="B2754">
            <v>10300</v>
          </cell>
          <cell r="C2754">
            <v>12</v>
          </cell>
          <cell r="D2754" t="str">
            <v xml:space="preserve"> TwelveSouth HiRise Deluxe Apple iPhone Rose Gold </v>
          </cell>
          <cell r="E2754">
            <v>70</v>
          </cell>
          <cell r="F2754" t="str">
            <v>TwelveSouth</v>
          </cell>
          <cell r="G2754">
            <v>72</v>
          </cell>
        </row>
        <row r="2755">
          <cell r="A2755">
            <v>2754</v>
          </cell>
          <cell r="B2755">
            <v>10077</v>
          </cell>
          <cell r="C2755">
            <v>12</v>
          </cell>
          <cell r="D2755" t="str">
            <v xml:space="preserve"> S-KROSS BUZZ Apple Lightning USB Charge &amp; Sync Cable </v>
          </cell>
          <cell r="E2755">
            <v>24.9</v>
          </cell>
          <cell r="F2755" t="str">
            <v>S-KROSS</v>
          </cell>
          <cell r="G2755">
            <v>82</v>
          </cell>
        </row>
        <row r="2756">
          <cell r="A2756">
            <v>2755</v>
          </cell>
          <cell r="B2756">
            <v>9665</v>
          </cell>
          <cell r="C2756">
            <v>12</v>
          </cell>
          <cell r="D2756" t="str">
            <v xml:space="preserve"> Native Union Marble Dock Apple iPhone Zwart </v>
          </cell>
          <cell r="E2756">
            <v>129.99</v>
          </cell>
          <cell r="F2756" t="str">
            <v>Native</v>
          </cell>
          <cell r="G2756">
            <v>99</v>
          </cell>
        </row>
        <row r="2757">
          <cell r="A2757">
            <v>2756</v>
          </cell>
          <cell r="B2757">
            <v>10078</v>
          </cell>
          <cell r="C2757">
            <v>12</v>
          </cell>
          <cell r="D2757" t="str">
            <v xml:space="preserve"> Native Union Marble Dock Apple iPhone Wit </v>
          </cell>
          <cell r="E2757">
            <v>129.99</v>
          </cell>
          <cell r="F2757" t="str">
            <v>Native</v>
          </cell>
          <cell r="G2757">
            <v>82</v>
          </cell>
        </row>
        <row r="2758">
          <cell r="A2758">
            <v>2757</v>
          </cell>
          <cell r="B2758">
            <v>6751</v>
          </cell>
          <cell r="C2758">
            <v>12</v>
          </cell>
          <cell r="D2758" t="str">
            <v xml:space="preserve"> Native Union Dock Apple iPhone Blauw/Goud </v>
          </cell>
          <cell r="E2758">
            <v>64.989999999999995</v>
          </cell>
          <cell r="F2758" t="str">
            <v>Native</v>
          </cell>
          <cell r="G2758">
            <v>220</v>
          </cell>
        </row>
        <row r="2759">
          <cell r="A2759">
            <v>2758</v>
          </cell>
          <cell r="B2759">
            <v>11590</v>
          </cell>
          <cell r="C2759">
            <v>12</v>
          </cell>
          <cell r="D2759" t="str">
            <v xml:space="preserve"> Native Union Dock Apple iPhone Beige/Rose Gold </v>
          </cell>
          <cell r="E2759">
            <v>64.989999999999995</v>
          </cell>
          <cell r="F2759" t="str">
            <v>Native</v>
          </cell>
          <cell r="G2759">
            <v>17</v>
          </cell>
        </row>
        <row r="2760">
          <cell r="A2760">
            <v>2759</v>
          </cell>
          <cell r="B2760">
            <v>9695</v>
          </cell>
          <cell r="C2760">
            <v>12</v>
          </cell>
          <cell r="D2760" t="str">
            <v xml:space="preserve"> Mophie Juice Pack Dock iPhone 6 Zwart </v>
          </cell>
          <cell r="E2760">
            <v>60</v>
          </cell>
          <cell r="F2760" t="str">
            <v>Mophie</v>
          </cell>
          <cell r="G2760">
            <v>98</v>
          </cell>
        </row>
        <row r="2761">
          <cell r="A2761">
            <v>2760</v>
          </cell>
          <cell r="B2761">
            <v>11903</v>
          </cell>
          <cell r="C2761">
            <v>12</v>
          </cell>
          <cell r="D2761" t="str">
            <v xml:space="preserve"> Mophie Charge Force Desk Mount </v>
          </cell>
          <cell r="E2761">
            <v>65</v>
          </cell>
          <cell r="F2761" t="str">
            <v>Mophie</v>
          </cell>
          <cell r="G2761">
            <v>4</v>
          </cell>
        </row>
        <row r="2762">
          <cell r="A2762">
            <v>2761</v>
          </cell>
          <cell r="B2762">
            <v>6312</v>
          </cell>
          <cell r="C2762">
            <v>12</v>
          </cell>
          <cell r="D2762" t="str">
            <v xml:space="preserve"> Mobiparts Thuislader Dual USB 2.4A Lightning Wit </v>
          </cell>
          <cell r="E2762">
            <v>31.99</v>
          </cell>
          <cell r="F2762" t="str">
            <v>Mobiparts</v>
          </cell>
          <cell r="G2762">
            <v>237</v>
          </cell>
        </row>
        <row r="2763">
          <cell r="A2763">
            <v>2762</v>
          </cell>
          <cell r="B2763">
            <v>10596</v>
          </cell>
          <cell r="C2763">
            <v>12</v>
          </cell>
          <cell r="D2763" t="str">
            <v xml:space="preserve"> Just Mobile AluCable Deluxe Lightning Zwart 1.2m </v>
          </cell>
          <cell r="E2763">
            <v>27.99</v>
          </cell>
          <cell r="F2763" t="str">
            <v>Just</v>
          </cell>
          <cell r="G2763">
            <v>60</v>
          </cell>
        </row>
        <row r="2764">
          <cell r="A2764">
            <v>2763</v>
          </cell>
          <cell r="B2764">
            <v>11739</v>
          </cell>
          <cell r="C2764">
            <v>12</v>
          </cell>
          <cell r="D2764" t="str">
            <v xml:space="preserve"> Griffin 10-Bay MultiDock 2 </v>
          </cell>
          <cell r="E2764">
            <v>939</v>
          </cell>
          <cell r="F2764" t="str">
            <v>Griffin</v>
          </cell>
          <cell r="G2764">
            <v>11</v>
          </cell>
        </row>
        <row r="2765">
          <cell r="A2765">
            <v>2764</v>
          </cell>
          <cell r="B2765">
            <v>9990</v>
          </cell>
          <cell r="C2765">
            <v>12</v>
          </cell>
          <cell r="D2765" t="str">
            <v xml:space="preserve"> Fuse Chicken Lightning Kabel 20cm Zwart </v>
          </cell>
          <cell r="E2765">
            <v>34.950000000000003</v>
          </cell>
          <cell r="F2765" t="str">
            <v>Fuse</v>
          </cell>
          <cell r="G2765">
            <v>86</v>
          </cell>
        </row>
        <row r="2766">
          <cell r="A2766">
            <v>2765</v>
          </cell>
          <cell r="B2766">
            <v>9232</v>
          </cell>
          <cell r="C2766">
            <v>12</v>
          </cell>
          <cell r="D2766" t="str">
            <v xml:space="preserve"> Fuse Chicken Armour Travel Lightning Kabel </v>
          </cell>
          <cell r="E2766">
            <v>39.950000000000003</v>
          </cell>
          <cell r="F2766" t="str">
            <v>Fuse</v>
          </cell>
          <cell r="G2766">
            <v>118</v>
          </cell>
        </row>
        <row r="2767">
          <cell r="A2767">
            <v>2766</v>
          </cell>
          <cell r="B2767">
            <v>8789</v>
          </cell>
          <cell r="C2767">
            <v>12</v>
          </cell>
          <cell r="D2767" t="str">
            <v xml:space="preserve"> Duracell Apple 30 Pins USB Kabel </v>
          </cell>
          <cell r="E2767">
            <v>14.99</v>
          </cell>
          <cell r="F2767" t="str">
            <v>Duracell</v>
          </cell>
          <cell r="G2767">
            <v>136</v>
          </cell>
        </row>
        <row r="2768">
          <cell r="A2768">
            <v>2767</v>
          </cell>
          <cell r="B2768">
            <v>10477</v>
          </cell>
          <cell r="C2768">
            <v>12</v>
          </cell>
          <cell r="D2768" t="str">
            <v xml:space="preserve"> Bluelounge Minidock Lightning </v>
          </cell>
          <cell r="E2768">
            <v>39.99</v>
          </cell>
          <cell r="F2768" t="str">
            <v>Bluelounge</v>
          </cell>
          <cell r="G2768">
            <v>65</v>
          </cell>
        </row>
        <row r="2769">
          <cell r="A2769">
            <v>2768</v>
          </cell>
          <cell r="B2769">
            <v>8172</v>
          </cell>
          <cell r="C2769">
            <v>12</v>
          </cell>
          <cell r="D2769" t="str">
            <v xml:space="preserve"> Belkin Premium Lightning USB Kabel Zilver </v>
          </cell>
          <cell r="E2769">
            <v>29.99</v>
          </cell>
          <cell r="F2769" t="str">
            <v>Belkin</v>
          </cell>
          <cell r="G2769">
            <v>160</v>
          </cell>
        </row>
        <row r="2770">
          <cell r="A2770">
            <v>2769</v>
          </cell>
          <cell r="B2770">
            <v>10739</v>
          </cell>
          <cell r="C2770">
            <v>12</v>
          </cell>
          <cell r="D2770" t="str">
            <v xml:space="preserve"> Belkin Mixit Premium Thuislader Grijs </v>
          </cell>
          <cell r="E2770">
            <v>24.99</v>
          </cell>
          <cell r="F2770" t="str">
            <v>Belkin</v>
          </cell>
          <cell r="G2770">
            <v>54</v>
          </cell>
        </row>
        <row r="2771">
          <cell r="A2771">
            <v>2770</v>
          </cell>
          <cell r="B2771">
            <v>10227</v>
          </cell>
          <cell r="C2771">
            <v>12</v>
          </cell>
          <cell r="D2771" t="str">
            <v xml:space="preserve"> Belkin Mixit Premium Thuislader Goud </v>
          </cell>
          <cell r="E2771">
            <v>24.99</v>
          </cell>
          <cell r="F2771" t="str">
            <v>Belkin</v>
          </cell>
          <cell r="G2771">
            <v>75</v>
          </cell>
        </row>
        <row r="2772">
          <cell r="A2772">
            <v>2771</v>
          </cell>
          <cell r="B2772">
            <v>6340</v>
          </cell>
          <cell r="C2772">
            <v>12</v>
          </cell>
          <cell r="D2772" t="str">
            <v xml:space="preserve"> Belkin Micro-USB Cable w/ Lightning Adapter </v>
          </cell>
          <cell r="E2772">
            <v>24.99</v>
          </cell>
          <cell r="F2772" t="str">
            <v>Belkin</v>
          </cell>
          <cell r="G2772">
            <v>236</v>
          </cell>
        </row>
        <row r="2773">
          <cell r="A2773">
            <v>2772</v>
          </cell>
          <cell r="B2773">
            <v>11364</v>
          </cell>
          <cell r="C2773">
            <v>12</v>
          </cell>
          <cell r="D2773" t="str">
            <v xml:space="preserve"> Belkin 30 Pin Kabel 1,2m Wit </v>
          </cell>
          <cell r="E2773">
            <v>15.99</v>
          </cell>
          <cell r="F2773" t="str">
            <v>Belkin</v>
          </cell>
          <cell r="G2773">
            <v>27</v>
          </cell>
        </row>
        <row r="2774">
          <cell r="A2774">
            <v>2773</v>
          </cell>
          <cell r="B2774">
            <v>9696</v>
          </cell>
          <cell r="C2774">
            <v>12</v>
          </cell>
          <cell r="D2774" t="str">
            <v xml:space="preserve"> BeHello Thuislader Apple 30 pin kabel 4.2A </v>
          </cell>
          <cell r="E2774">
            <v>24.99</v>
          </cell>
          <cell r="F2774" t="str">
            <v>BeHello</v>
          </cell>
          <cell r="G2774">
            <v>98</v>
          </cell>
        </row>
        <row r="2775">
          <cell r="A2775">
            <v>2774</v>
          </cell>
          <cell r="B2775">
            <v>6040</v>
          </cell>
          <cell r="C2775">
            <v>12</v>
          </cell>
          <cell r="D2775" t="str">
            <v xml:space="preserve"> BeHello Thuislader 2 USB 4.2A </v>
          </cell>
          <cell r="E2775">
            <v>26.99</v>
          </cell>
          <cell r="F2775" t="str">
            <v>BeHello</v>
          </cell>
          <cell r="G2775">
            <v>249</v>
          </cell>
        </row>
        <row r="2776">
          <cell r="A2776">
            <v>2775</v>
          </cell>
          <cell r="B2776">
            <v>11591</v>
          </cell>
          <cell r="C2776">
            <v>12</v>
          </cell>
          <cell r="D2776" t="str">
            <v xml:space="preserve"> BeHello Thuislader 2 USB 3.1A </v>
          </cell>
          <cell r="E2776">
            <v>24.99</v>
          </cell>
          <cell r="F2776" t="str">
            <v>BeHello</v>
          </cell>
          <cell r="G2776">
            <v>17</v>
          </cell>
        </row>
        <row r="2777">
          <cell r="A2777">
            <v>2776</v>
          </cell>
          <cell r="B2777">
            <v>9015</v>
          </cell>
          <cell r="C2777">
            <v>12</v>
          </cell>
          <cell r="D2777" t="str">
            <v xml:space="preserve"> Apple iPhone Lightning Dock Zilver </v>
          </cell>
          <cell r="E2777">
            <v>58.95</v>
          </cell>
          <cell r="F2777" t="str">
            <v>Apple</v>
          </cell>
          <cell r="G2777">
            <v>127</v>
          </cell>
        </row>
        <row r="2778">
          <cell r="A2778">
            <v>2777</v>
          </cell>
          <cell r="B2778">
            <v>10860</v>
          </cell>
          <cell r="C2778">
            <v>12</v>
          </cell>
          <cell r="D2778" t="str">
            <v xml:space="preserve"> Alldock Docking Station Medium Zwart Walnoot </v>
          </cell>
          <cell r="E2778">
            <v>169</v>
          </cell>
          <cell r="F2778" t="str">
            <v>Alldock</v>
          </cell>
          <cell r="G2778">
            <v>48</v>
          </cell>
        </row>
        <row r="2779">
          <cell r="A2779">
            <v>2778</v>
          </cell>
          <cell r="B2779">
            <v>9506</v>
          </cell>
          <cell r="C2779">
            <v>12</v>
          </cell>
          <cell r="D2779" t="str">
            <v xml:space="preserve"> Alldock Docking Station Medium Zwart Bamboe </v>
          </cell>
          <cell r="E2779">
            <v>139</v>
          </cell>
          <cell r="F2779" t="str">
            <v>Alldock</v>
          </cell>
          <cell r="G2779">
            <v>106</v>
          </cell>
        </row>
        <row r="2780">
          <cell r="A2780">
            <v>2779</v>
          </cell>
          <cell r="B2780">
            <v>7792</v>
          </cell>
          <cell r="C2780">
            <v>12</v>
          </cell>
          <cell r="D2780" t="str">
            <v xml:space="preserve"> Alldock Docking Station Medium Wit Zwart </v>
          </cell>
          <cell r="E2780">
            <v>89</v>
          </cell>
          <cell r="F2780" t="str">
            <v>Alldock</v>
          </cell>
          <cell r="G2780">
            <v>177</v>
          </cell>
        </row>
        <row r="2781">
          <cell r="A2781">
            <v>2780</v>
          </cell>
          <cell r="B2781">
            <v>9529</v>
          </cell>
          <cell r="C2781">
            <v>12</v>
          </cell>
          <cell r="D2781" t="str">
            <v xml:space="preserve"> Alldock Docking Station Medium Wit Zwart </v>
          </cell>
          <cell r="E2781">
            <v>89</v>
          </cell>
          <cell r="F2781" t="str">
            <v>Alldock</v>
          </cell>
          <cell r="G2781">
            <v>105</v>
          </cell>
        </row>
        <row r="2782">
          <cell r="A2782">
            <v>2781</v>
          </cell>
          <cell r="B2782">
            <v>10272</v>
          </cell>
          <cell r="C2782">
            <v>12</v>
          </cell>
          <cell r="D2782" t="str">
            <v xml:space="preserve"> Alldock Docking Station Medium Wit Walnoot </v>
          </cell>
          <cell r="E2782">
            <v>169</v>
          </cell>
          <cell r="F2782" t="str">
            <v>Alldock</v>
          </cell>
          <cell r="G2782">
            <v>73</v>
          </cell>
        </row>
        <row r="2783">
          <cell r="A2783">
            <v>2782</v>
          </cell>
          <cell r="B2783">
            <v>9874</v>
          </cell>
          <cell r="C2783">
            <v>12</v>
          </cell>
          <cell r="D2783" t="str">
            <v xml:space="preserve"> Alldock Docking Station Medium Wit Bamboe </v>
          </cell>
          <cell r="E2783">
            <v>139</v>
          </cell>
          <cell r="F2783" t="str">
            <v>Alldock</v>
          </cell>
          <cell r="G2783">
            <v>91</v>
          </cell>
        </row>
        <row r="2784">
          <cell r="A2784">
            <v>2783</v>
          </cell>
          <cell r="B2784">
            <v>10815</v>
          </cell>
          <cell r="C2784">
            <v>12</v>
          </cell>
          <cell r="D2784" t="str">
            <v xml:space="preserve"> Alldock Docking Station Medium Walnoot Zwart </v>
          </cell>
          <cell r="E2784">
            <v>169</v>
          </cell>
          <cell r="F2784" t="str">
            <v>Alldock</v>
          </cell>
          <cell r="G2784">
            <v>50</v>
          </cell>
        </row>
        <row r="2785">
          <cell r="A2785">
            <v>2784</v>
          </cell>
          <cell r="B2785">
            <v>7928</v>
          </cell>
          <cell r="C2785">
            <v>12</v>
          </cell>
          <cell r="D2785" t="str">
            <v xml:space="preserve"> Alldock Docking Station Medium Walnoot Wit </v>
          </cell>
          <cell r="E2785">
            <v>169</v>
          </cell>
          <cell r="F2785" t="str">
            <v>Alldock</v>
          </cell>
          <cell r="G2785">
            <v>171</v>
          </cell>
        </row>
        <row r="2786">
          <cell r="A2786">
            <v>2785</v>
          </cell>
          <cell r="B2786">
            <v>11986</v>
          </cell>
          <cell r="C2786">
            <v>12</v>
          </cell>
          <cell r="D2786" t="str">
            <v xml:space="preserve"> Alldock Docking Station Medium Bamboe Zwart </v>
          </cell>
          <cell r="E2786">
            <v>139</v>
          </cell>
          <cell r="F2786" t="str">
            <v>Alldock</v>
          </cell>
          <cell r="G2786">
            <v>0</v>
          </cell>
        </row>
        <row r="2787">
          <cell r="A2787">
            <v>2786</v>
          </cell>
          <cell r="B2787">
            <v>9507</v>
          </cell>
          <cell r="C2787">
            <v>12</v>
          </cell>
          <cell r="D2787" t="str">
            <v xml:space="preserve"> Alldock Docking Station Medium Bamboe Wit </v>
          </cell>
          <cell r="E2787">
            <v>139</v>
          </cell>
          <cell r="F2787" t="str">
            <v>Alldock</v>
          </cell>
          <cell r="G2787">
            <v>106</v>
          </cell>
        </row>
        <row r="2788">
          <cell r="A2788">
            <v>2787</v>
          </cell>
          <cell r="B2788">
            <v>6714</v>
          </cell>
          <cell r="C2788">
            <v>12</v>
          </cell>
          <cell r="D2788" t="str">
            <v xml:space="preserve"> Alldock Docking Station Medium Bamboe </v>
          </cell>
          <cell r="E2788">
            <v>139</v>
          </cell>
          <cell r="F2788" t="str">
            <v>Alldock</v>
          </cell>
          <cell r="G2788">
            <v>221</v>
          </cell>
        </row>
        <row r="2789">
          <cell r="A2789">
            <v>2788</v>
          </cell>
          <cell r="B2789">
            <v>7117</v>
          </cell>
          <cell r="C2789">
            <v>12</v>
          </cell>
          <cell r="D2789" t="str">
            <v xml:space="preserve"> Alldock Docking Station Large Zwart Wit </v>
          </cell>
          <cell r="E2789">
            <v>119</v>
          </cell>
          <cell r="F2789" t="str">
            <v>Alldock</v>
          </cell>
          <cell r="G2789">
            <v>205</v>
          </cell>
        </row>
        <row r="2790">
          <cell r="A2790">
            <v>2789</v>
          </cell>
          <cell r="B2790">
            <v>8708</v>
          </cell>
          <cell r="C2790">
            <v>12</v>
          </cell>
          <cell r="D2790" t="str">
            <v xml:space="preserve"> Alldock Docking Station Large Zwart Walnoot </v>
          </cell>
          <cell r="E2790">
            <v>199</v>
          </cell>
          <cell r="F2790" t="str">
            <v>Alldock</v>
          </cell>
          <cell r="G2790">
            <v>139</v>
          </cell>
        </row>
        <row r="2791">
          <cell r="A2791">
            <v>2790</v>
          </cell>
          <cell r="B2791">
            <v>10975</v>
          </cell>
          <cell r="C2791">
            <v>12</v>
          </cell>
          <cell r="D2791" t="str">
            <v xml:space="preserve"> Alldock Docking Station Large Zwart Bamboe </v>
          </cell>
          <cell r="E2791">
            <v>169</v>
          </cell>
          <cell r="F2791" t="str">
            <v>Alldock</v>
          </cell>
          <cell r="G2791">
            <v>43</v>
          </cell>
        </row>
        <row r="2792">
          <cell r="A2792">
            <v>2791</v>
          </cell>
          <cell r="B2792">
            <v>8766</v>
          </cell>
          <cell r="C2792">
            <v>12</v>
          </cell>
          <cell r="D2792" t="str">
            <v xml:space="preserve"> Alldock Docking Station Large Wit Zwart </v>
          </cell>
          <cell r="E2792">
            <v>119</v>
          </cell>
          <cell r="F2792" t="str">
            <v>Alldock</v>
          </cell>
          <cell r="G2792">
            <v>137</v>
          </cell>
        </row>
        <row r="2793">
          <cell r="A2793">
            <v>2792</v>
          </cell>
          <cell r="B2793">
            <v>8410</v>
          </cell>
          <cell r="C2793">
            <v>12</v>
          </cell>
          <cell r="D2793" t="str">
            <v xml:space="preserve"> Alldock Docking Station Large Walnoot Zwart </v>
          </cell>
          <cell r="E2793">
            <v>199</v>
          </cell>
          <cell r="F2793" t="str">
            <v>Alldock</v>
          </cell>
          <cell r="G2793">
            <v>151</v>
          </cell>
        </row>
        <row r="2794">
          <cell r="A2794">
            <v>2793</v>
          </cell>
          <cell r="B2794">
            <v>10571</v>
          </cell>
          <cell r="C2794">
            <v>12</v>
          </cell>
          <cell r="D2794" t="str">
            <v xml:space="preserve"> Alldock Docking Station Large Walnoot Wit </v>
          </cell>
          <cell r="E2794">
            <v>199</v>
          </cell>
          <cell r="F2794" t="str">
            <v>Alldock</v>
          </cell>
          <cell r="G2794">
            <v>61</v>
          </cell>
        </row>
        <row r="2795">
          <cell r="A2795">
            <v>2794</v>
          </cell>
          <cell r="B2795">
            <v>10228</v>
          </cell>
          <cell r="C2795">
            <v>12</v>
          </cell>
          <cell r="D2795" t="str">
            <v xml:space="preserve"> Alldock Docking Station Large Bamboe Zwart </v>
          </cell>
          <cell r="E2795">
            <v>169</v>
          </cell>
          <cell r="F2795" t="str">
            <v>Alldock</v>
          </cell>
          <cell r="G2795">
            <v>75</v>
          </cell>
        </row>
        <row r="2796">
          <cell r="A2796">
            <v>2795</v>
          </cell>
          <cell r="B2796">
            <v>9166</v>
          </cell>
          <cell r="C2796">
            <v>12</v>
          </cell>
          <cell r="D2796" t="str">
            <v xml:space="preserve"> Alldock Docking Station Large Bamboe Wit </v>
          </cell>
          <cell r="E2796">
            <v>169</v>
          </cell>
          <cell r="F2796" t="str">
            <v>Alldock</v>
          </cell>
          <cell r="G2796">
            <v>120</v>
          </cell>
        </row>
        <row r="2797">
          <cell r="A2797">
            <v>2796</v>
          </cell>
          <cell r="B2797">
            <v>8995</v>
          </cell>
          <cell r="C2797">
            <v>12</v>
          </cell>
          <cell r="D2797" t="str">
            <v xml:space="preserve"> Alldock Docking Station Large Bamboe </v>
          </cell>
          <cell r="E2797">
            <v>169</v>
          </cell>
          <cell r="F2797" t="str">
            <v>Alldock</v>
          </cell>
          <cell r="G2797">
            <v>128</v>
          </cell>
        </row>
        <row r="2798">
          <cell r="A2798">
            <v>2797</v>
          </cell>
          <cell r="B2798">
            <v>10165</v>
          </cell>
          <cell r="C2798">
            <v>12</v>
          </cell>
          <cell r="D2798" t="str">
            <v xml:space="preserve"> Alldock D-Dock Docking Station Plus Kabels Wit </v>
          </cell>
          <cell r="E2798">
            <v>59.5</v>
          </cell>
          <cell r="F2798" t="str">
            <v>Alldock</v>
          </cell>
          <cell r="G2798">
            <v>78</v>
          </cell>
        </row>
        <row r="2799">
          <cell r="A2799">
            <v>2798</v>
          </cell>
          <cell r="B2799">
            <v>6961</v>
          </cell>
          <cell r="C2799">
            <v>12</v>
          </cell>
          <cell r="D2799" t="str">
            <v xml:space="preserve"> Alldock D-Dock Docking Station Plus Kabels Roze </v>
          </cell>
          <cell r="E2799">
            <v>59.5</v>
          </cell>
          <cell r="F2799" t="str">
            <v>Alldock</v>
          </cell>
          <cell r="G2799">
            <v>211</v>
          </cell>
        </row>
        <row r="2800">
          <cell r="A2800">
            <v>2799</v>
          </cell>
          <cell r="B2800">
            <v>6341</v>
          </cell>
          <cell r="C2800">
            <v>12</v>
          </cell>
          <cell r="D2800" t="str">
            <v xml:space="preserve"> Accessorize Rose Lightning Kabel 1m Roze </v>
          </cell>
          <cell r="E2800">
            <v>21.99</v>
          </cell>
          <cell r="F2800" t="str">
            <v>Accessorize</v>
          </cell>
          <cell r="G2800">
            <v>236</v>
          </cell>
        </row>
        <row r="2801">
          <cell r="A2801">
            <v>2800</v>
          </cell>
          <cell r="B2801">
            <v>7608</v>
          </cell>
          <cell r="C2801">
            <v>12</v>
          </cell>
          <cell r="D2801" t="str">
            <v xml:space="preserve"> Alldock Docking Station Medium Zwart </v>
          </cell>
          <cell r="E2801">
            <v>89</v>
          </cell>
          <cell r="F2801" t="str">
            <v>Alldock</v>
          </cell>
          <cell r="G2801">
            <v>186</v>
          </cell>
        </row>
        <row r="2802">
          <cell r="A2802">
            <v>2801</v>
          </cell>
          <cell r="B2802">
            <v>7793</v>
          </cell>
          <cell r="C2802">
            <v>12</v>
          </cell>
          <cell r="D2802" t="str">
            <v xml:space="preserve"> Apple Lightning to USB-C Cable 1 Meter </v>
          </cell>
          <cell r="E2802">
            <v>25</v>
          </cell>
          <cell r="F2802" t="str">
            <v>Apple</v>
          </cell>
          <cell r="G2802">
            <v>177</v>
          </cell>
        </row>
        <row r="2803">
          <cell r="A2803">
            <v>2802</v>
          </cell>
          <cell r="B2803">
            <v>7999</v>
          </cell>
          <cell r="C2803">
            <v>13</v>
          </cell>
          <cell r="D2803" t="str">
            <v xml:space="preserve"> Canon PIXMA MG5750 </v>
          </cell>
          <cell r="E2803">
            <v>62.99</v>
          </cell>
          <cell r="F2803" t="str">
            <v>Canon</v>
          </cell>
          <cell r="G2803">
            <v>168</v>
          </cell>
        </row>
        <row r="2804">
          <cell r="A2804">
            <v>2803</v>
          </cell>
          <cell r="B2804">
            <v>11177</v>
          </cell>
          <cell r="C2804">
            <v>13</v>
          </cell>
          <cell r="D2804" t="str">
            <v xml:space="preserve"> HP ENVY 5640 All-in-One </v>
          </cell>
          <cell r="E2804">
            <v>79</v>
          </cell>
          <cell r="F2804" t="str">
            <v>HP</v>
          </cell>
          <cell r="G2804">
            <v>35</v>
          </cell>
        </row>
        <row r="2805">
          <cell r="A2805">
            <v>2804</v>
          </cell>
          <cell r="B2805">
            <v>10445</v>
          </cell>
          <cell r="C2805">
            <v>13</v>
          </cell>
          <cell r="D2805" t="str">
            <v xml:space="preserve"> Epson Expression Home XP-342 </v>
          </cell>
          <cell r="E2805">
            <v>64.989999999999995</v>
          </cell>
          <cell r="F2805" t="str">
            <v>Epson</v>
          </cell>
          <cell r="G2805">
            <v>66</v>
          </cell>
        </row>
        <row r="2806">
          <cell r="A2806">
            <v>2805</v>
          </cell>
          <cell r="B2806">
            <v>8917</v>
          </cell>
          <cell r="C2806">
            <v>13</v>
          </cell>
          <cell r="D2806" t="str">
            <v xml:space="preserve"> Epson Expression Premium XP-635 </v>
          </cell>
          <cell r="E2806">
            <v>99</v>
          </cell>
          <cell r="F2806" t="str">
            <v>Epson</v>
          </cell>
          <cell r="G2806">
            <v>131</v>
          </cell>
        </row>
        <row r="2807">
          <cell r="A2807">
            <v>2806</v>
          </cell>
          <cell r="B2807">
            <v>7018</v>
          </cell>
          <cell r="C2807">
            <v>13</v>
          </cell>
          <cell r="D2807" t="str">
            <v xml:space="preserve"> Canon PIXMA MG3053 Blauw Wit </v>
          </cell>
          <cell r="E2807">
            <v>49</v>
          </cell>
          <cell r="F2807" t="str">
            <v>Canon</v>
          </cell>
          <cell r="G2807">
            <v>209</v>
          </cell>
        </row>
        <row r="2808">
          <cell r="A2808">
            <v>2807</v>
          </cell>
          <cell r="B2808">
            <v>7499</v>
          </cell>
          <cell r="C2808">
            <v>13</v>
          </cell>
          <cell r="D2808" t="str">
            <v xml:space="preserve"> Epson Expression Premium XP-830 </v>
          </cell>
          <cell r="E2808">
            <v>149</v>
          </cell>
          <cell r="F2808" t="str">
            <v>Epson</v>
          </cell>
          <cell r="G2808">
            <v>190</v>
          </cell>
        </row>
        <row r="2809">
          <cell r="A2809">
            <v>2808</v>
          </cell>
          <cell r="B2809">
            <v>6162</v>
          </cell>
          <cell r="C2809">
            <v>13</v>
          </cell>
          <cell r="D2809" t="str">
            <v xml:space="preserve"> HP Color LaserJet Pro MFP M277dw </v>
          </cell>
          <cell r="E2809">
            <v>299</v>
          </cell>
          <cell r="F2809" t="str">
            <v>HP</v>
          </cell>
          <cell r="G2809">
            <v>244</v>
          </cell>
        </row>
        <row r="2810">
          <cell r="A2810">
            <v>2809</v>
          </cell>
          <cell r="B2810">
            <v>8023</v>
          </cell>
          <cell r="C2810">
            <v>13</v>
          </cell>
          <cell r="D2810" t="str">
            <v xml:space="preserve"> Brother MFC-J4620DW </v>
          </cell>
          <cell r="E2810">
            <v>143.99</v>
          </cell>
          <cell r="F2810" t="str">
            <v>Brother</v>
          </cell>
          <cell r="G2810">
            <v>167</v>
          </cell>
        </row>
        <row r="2811">
          <cell r="A2811">
            <v>2810</v>
          </cell>
          <cell r="B2811">
            <v>8299</v>
          </cell>
          <cell r="C2811">
            <v>13</v>
          </cell>
          <cell r="D2811" t="str">
            <v xml:space="preserve"> HP ENVY 7640 All-in-One </v>
          </cell>
          <cell r="E2811">
            <v>139</v>
          </cell>
          <cell r="F2811" t="str">
            <v>HP</v>
          </cell>
          <cell r="G2811">
            <v>155</v>
          </cell>
        </row>
        <row r="2812">
          <cell r="A2812">
            <v>2811</v>
          </cell>
          <cell r="B2812">
            <v>8464</v>
          </cell>
          <cell r="C2812">
            <v>13</v>
          </cell>
          <cell r="D2812" t="str">
            <v xml:space="preserve"> Canon PIXMA MG3650 Zwart </v>
          </cell>
          <cell r="E2812">
            <v>52.99</v>
          </cell>
          <cell r="F2812" t="str">
            <v>Canon</v>
          </cell>
          <cell r="G2812">
            <v>149</v>
          </cell>
        </row>
        <row r="2813">
          <cell r="A2813">
            <v>2812</v>
          </cell>
          <cell r="B2813">
            <v>8529</v>
          </cell>
          <cell r="C2813">
            <v>13</v>
          </cell>
          <cell r="D2813" t="str">
            <v xml:space="preserve"> Samsung Xpress M2070W </v>
          </cell>
          <cell r="E2813">
            <v>119</v>
          </cell>
          <cell r="F2813" t="str">
            <v>Samsung</v>
          </cell>
          <cell r="G2813">
            <v>146</v>
          </cell>
        </row>
        <row r="2814">
          <cell r="A2814">
            <v>2813</v>
          </cell>
          <cell r="B2814">
            <v>11592</v>
          </cell>
          <cell r="C2814">
            <v>13</v>
          </cell>
          <cell r="D2814" t="str">
            <v xml:space="preserve"> Canon PIXMA MG6853 </v>
          </cell>
          <cell r="E2814">
            <v>79</v>
          </cell>
          <cell r="F2814" t="str">
            <v>Canon</v>
          </cell>
          <cell r="G2814">
            <v>17</v>
          </cell>
        </row>
        <row r="2815">
          <cell r="A2815">
            <v>2814</v>
          </cell>
          <cell r="B2815">
            <v>11228</v>
          </cell>
          <cell r="C2815">
            <v>13</v>
          </cell>
          <cell r="D2815" t="str">
            <v xml:space="preserve"> HP OfficeJet Pro 6970 e-All-in-One (J7K34A) </v>
          </cell>
          <cell r="E2815">
            <v>143.99</v>
          </cell>
          <cell r="F2815" t="str">
            <v>HP</v>
          </cell>
          <cell r="G2815">
            <v>33</v>
          </cell>
        </row>
        <row r="2816">
          <cell r="A2816">
            <v>2815</v>
          </cell>
          <cell r="B2816">
            <v>10658</v>
          </cell>
          <cell r="C2816">
            <v>13</v>
          </cell>
          <cell r="D2816" t="str">
            <v xml:space="preserve"> HP Color LaserJet Pro MFP M477fdw </v>
          </cell>
          <cell r="E2816">
            <v>409</v>
          </cell>
          <cell r="F2816" t="str">
            <v>HP</v>
          </cell>
          <cell r="G2816">
            <v>57</v>
          </cell>
        </row>
        <row r="2817">
          <cell r="A2817">
            <v>2816</v>
          </cell>
          <cell r="B2817">
            <v>9780</v>
          </cell>
          <cell r="C2817">
            <v>13</v>
          </cell>
          <cell r="D2817" t="str">
            <v xml:space="preserve"> HP Officejet 5740 e-All-in-One </v>
          </cell>
          <cell r="E2817">
            <v>99</v>
          </cell>
          <cell r="F2817" t="str">
            <v>HP</v>
          </cell>
          <cell r="G2817">
            <v>95</v>
          </cell>
        </row>
        <row r="2818">
          <cell r="A2818">
            <v>2817</v>
          </cell>
          <cell r="B2818">
            <v>10273</v>
          </cell>
          <cell r="C2818">
            <v>13</v>
          </cell>
          <cell r="D2818" t="str">
            <v xml:space="preserve"> Canon PIXMA MG3051 Wit </v>
          </cell>
          <cell r="E2818">
            <v>49</v>
          </cell>
          <cell r="F2818" t="str">
            <v>Canon</v>
          </cell>
          <cell r="G2818">
            <v>73</v>
          </cell>
        </row>
        <row r="2819">
          <cell r="A2819">
            <v>2818</v>
          </cell>
          <cell r="B2819">
            <v>9666</v>
          </cell>
          <cell r="C2819">
            <v>13</v>
          </cell>
          <cell r="D2819" t="str">
            <v xml:space="preserve"> HP OfficeJet Pro 7740 All-in-One (G5J38A) </v>
          </cell>
          <cell r="E2819">
            <v>219</v>
          </cell>
          <cell r="F2819" t="str">
            <v>HP</v>
          </cell>
          <cell r="G2819">
            <v>99</v>
          </cell>
        </row>
        <row r="2820">
          <cell r="A2820">
            <v>2819</v>
          </cell>
          <cell r="B2820">
            <v>6944</v>
          </cell>
          <cell r="C2820">
            <v>13</v>
          </cell>
          <cell r="D2820" t="str">
            <v xml:space="preserve"> Canon PIXMA MX925 </v>
          </cell>
          <cell r="E2820">
            <v>139.99</v>
          </cell>
          <cell r="F2820" t="str">
            <v>Canon</v>
          </cell>
          <cell r="G2820">
            <v>212</v>
          </cell>
        </row>
        <row r="2821">
          <cell r="A2821">
            <v>2820</v>
          </cell>
          <cell r="B2821">
            <v>6201</v>
          </cell>
          <cell r="C2821">
            <v>13</v>
          </cell>
          <cell r="D2821" t="str">
            <v xml:space="preserve"> HP ENVY 4526 All-in-One </v>
          </cell>
          <cell r="E2821">
            <v>69</v>
          </cell>
          <cell r="F2821" t="str">
            <v>HP</v>
          </cell>
          <cell r="G2821">
            <v>242</v>
          </cell>
        </row>
        <row r="2822">
          <cell r="A2822">
            <v>2821</v>
          </cell>
          <cell r="B2822">
            <v>8918</v>
          </cell>
          <cell r="C2822">
            <v>13</v>
          </cell>
          <cell r="D2822" t="str">
            <v xml:space="preserve"> Brother DCP-J4120DW </v>
          </cell>
          <cell r="E2822">
            <v>119</v>
          </cell>
          <cell r="F2822" t="str">
            <v>Brother</v>
          </cell>
          <cell r="G2822">
            <v>131</v>
          </cell>
        </row>
        <row r="2823">
          <cell r="A2823">
            <v>2822</v>
          </cell>
          <cell r="B2823">
            <v>11951</v>
          </cell>
          <cell r="C2823">
            <v>13</v>
          </cell>
          <cell r="D2823" t="str">
            <v xml:space="preserve"> HP OfficeJet 3830 e-All-in-One </v>
          </cell>
          <cell r="E2823">
            <v>64.989999999999995</v>
          </cell>
          <cell r="F2823" t="str">
            <v>HP</v>
          </cell>
          <cell r="G2823">
            <v>2</v>
          </cell>
        </row>
        <row r="2824">
          <cell r="A2824">
            <v>2823</v>
          </cell>
          <cell r="B2824">
            <v>6342</v>
          </cell>
          <cell r="C2824">
            <v>13</v>
          </cell>
          <cell r="D2824" t="str">
            <v xml:space="preserve"> Canon PIXMA MG6850 </v>
          </cell>
          <cell r="E2824">
            <v>87.99</v>
          </cell>
          <cell r="F2824" t="str">
            <v>Canon</v>
          </cell>
          <cell r="G2824">
            <v>236</v>
          </cell>
        </row>
        <row r="2825">
          <cell r="A2825">
            <v>2824</v>
          </cell>
          <cell r="B2825">
            <v>9901</v>
          </cell>
          <cell r="C2825">
            <v>13</v>
          </cell>
          <cell r="D2825" t="str">
            <v xml:space="preserve"> HP OfficeJet 7612 e-All-in-One </v>
          </cell>
          <cell r="E2825">
            <v>163.99</v>
          </cell>
          <cell r="F2825" t="str">
            <v>HP</v>
          </cell>
          <cell r="G2825">
            <v>90</v>
          </cell>
        </row>
        <row r="2826">
          <cell r="A2826">
            <v>2825</v>
          </cell>
          <cell r="B2826">
            <v>7204</v>
          </cell>
          <cell r="C2826">
            <v>13</v>
          </cell>
          <cell r="D2826" t="str">
            <v xml:space="preserve"> HP OfficeJet Pro 8715 e-All-in-One (J6X76A) </v>
          </cell>
          <cell r="E2826">
            <v>169</v>
          </cell>
          <cell r="F2826" t="str">
            <v>HP</v>
          </cell>
          <cell r="G2826">
            <v>202</v>
          </cell>
        </row>
        <row r="2827">
          <cell r="A2827">
            <v>2826</v>
          </cell>
          <cell r="B2827">
            <v>7641</v>
          </cell>
          <cell r="C2827">
            <v>13</v>
          </cell>
          <cell r="D2827" t="str">
            <v xml:space="preserve"> Samsung Xpress M2070FW </v>
          </cell>
          <cell r="E2827">
            <v>151.99</v>
          </cell>
          <cell r="F2827" t="str">
            <v>Samsung</v>
          </cell>
          <cell r="G2827">
            <v>184</v>
          </cell>
        </row>
        <row r="2828">
          <cell r="A2828">
            <v>2827</v>
          </cell>
          <cell r="B2828">
            <v>6091</v>
          </cell>
          <cell r="C2828">
            <v>13</v>
          </cell>
          <cell r="D2828" t="str">
            <v xml:space="preserve"> HP OfficeJet Pro 8725 e-All-in-One (M9L80A) </v>
          </cell>
          <cell r="E2828">
            <v>249</v>
          </cell>
          <cell r="F2828" t="str">
            <v>HP</v>
          </cell>
          <cell r="G2828">
            <v>247</v>
          </cell>
        </row>
        <row r="2829">
          <cell r="A2829">
            <v>2828</v>
          </cell>
          <cell r="B2829">
            <v>10740</v>
          </cell>
          <cell r="C2829">
            <v>13</v>
          </cell>
          <cell r="D2829" t="str">
            <v xml:space="preserve"> Epson Expression Photo XP-860 </v>
          </cell>
          <cell r="E2829">
            <v>177</v>
          </cell>
          <cell r="F2829" t="str">
            <v>Epson</v>
          </cell>
          <cell r="G2829">
            <v>54</v>
          </cell>
        </row>
        <row r="2830">
          <cell r="A2830">
            <v>2829</v>
          </cell>
          <cell r="B2830">
            <v>6582</v>
          </cell>
          <cell r="C2830">
            <v>13</v>
          </cell>
          <cell r="D2830" t="str">
            <v xml:space="preserve"> HP ENVY 5540 All-in-One </v>
          </cell>
          <cell r="E2830">
            <v>69.989999999999995</v>
          </cell>
          <cell r="F2830" t="str">
            <v>HP</v>
          </cell>
          <cell r="G2830">
            <v>226</v>
          </cell>
        </row>
        <row r="2831">
          <cell r="A2831">
            <v>2830</v>
          </cell>
          <cell r="B2831">
            <v>7875</v>
          </cell>
          <cell r="C2831">
            <v>13</v>
          </cell>
          <cell r="D2831" t="str">
            <v xml:space="preserve"> HP Color LaserJet Pro MFP M377dw </v>
          </cell>
          <cell r="E2831">
            <v>359</v>
          </cell>
          <cell r="F2831" t="str">
            <v>HP</v>
          </cell>
          <cell r="G2831">
            <v>173</v>
          </cell>
        </row>
        <row r="2832">
          <cell r="A2832">
            <v>2831</v>
          </cell>
          <cell r="B2832">
            <v>10446</v>
          </cell>
          <cell r="C2832">
            <v>13</v>
          </cell>
          <cell r="D2832" t="str">
            <v xml:space="preserve"> Epson WorkForce WF-2630WF </v>
          </cell>
          <cell r="E2832">
            <v>73.989999999999995</v>
          </cell>
          <cell r="F2832" t="str">
            <v>Epson</v>
          </cell>
          <cell r="G2832">
            <v>66</v>
          </cell>
        </row>
        <row r="2833">
          <cell r="A2833">
            <v>2832</v>
          </cell>
          <cell r="B2833">
            <v>7091</v>
          </cell>
          <cell r="C2833">
            <v>13</v>
          </cell>
          <cell r="D2833" t="str">
            <v xml:space="preserve"> Samsung Xpress SL-C480FW </v>
          </cell>
          <cell r="E2833">
            <v>269</v>
          </cell>
          <cell r="F2833" t="str">
            <v>Samsung</v>
          </cell>
          <cell r="G2833">
            <v>206</v>
          </cell>
        </row>
        <row r="2834">
          <cell r="A2834">
            <v>2833</v>
          </cell>
          <cell r="B2834">
            <v>8578</v>
          </cell>
          <cell r="C2834">
            <v>13</v>
          </cell>
          <cell r="D2834" t="str">
            <v xml:space="preserve"> HP LaserJet Pro MFP M127FW </v>
          </cell>
          <cell r="E2834">
            <v>239</v>
          </cell>
          <cell r="F2834" t="str">
            <v>HP</v>
          </cell>
          <cell r="G2834">
            <v>144</v>
          </cell>
        </row>
        <row r="2835">
          <cell r="A2835">
            <v>2834</v>
          </cell>
          <cell r="B2835">
            <v>7580</v>
          </cell>
          <cell r="C2835">
            <v>13</v>
          </cell>
          <cell r="D2835" t="str">
            <v xml:space="preserve"> Canon PIXMA MX495BK </v>
          </cell>
          <cell r="E2835">
            <v>58.95</v>
          </cell>
          <cell r="F2835" t="str">
            <v>Canon</v>
          </cell>
          <cell r="G2835">
            <v>187</v>
          </cell>
        </row>
        <row r="2836">
          <cell r="A2836">
            <v>2835</v>
          </cell>
          <cell r="B2836">
            <v>8659</v>
          </cell>
          <cell r="C2836">
            <v>13</v>
          </cell>
          <cell r="D2836" t="str">
            <v xml:space="preserve"> Canon PIXMA MX475 </v>
          </cell>
          <cell r="E2836">
            <v>67.989999999999995</v>
          </cell>
          <cell r="F2836" t="str">
            <v>Canon</v>
          </cell>
          <cell r="G2836">
            <v>141</v>
          </cell>
        </row>
        <row r="2837">
          <cell r="A2837">
            <v>2836</v>
          </cell>
          <cell r="B2837">
            <v>9875</v>
          </cell>
          <cell r="C2837">
            <v>13</v>
          </cell>
          <cell r="D2837" t="str">
            <v xml:space="preserve"> Canon PIXMA TS8050 Zwart </v>
          </cell>
          <cell r="E2837">
            <v>156.99</v>
          </cell>
          <cell r="F2837" t="str">
            <v>Canon</v>
          </cell>
          <cell r="G2837">
            <v>91</v>
          </cell>
        </row>
        <row r="2838">
          <cell r="A2838">
            <v>2837</v>
          </cell>
          <cell r="B2838">
            <v>6752</v>
          </cell>
          <cell r="C2838">
            <v>13</v>
          </cell>
          <cell r="D2838" t="str">
            <v xml:space="preserve"> Canon PIXMA MG6851 </v>
          </cell>
          <cell r="E2838">
            <v>89</v>
          </cell>
          <cell r="F2838" t="str">
            <v>Canon</v>
          </cell>
          <cell r="G2838">
            <v>220</v>
          </cell>
        </row>
        <row r="2839">
          <cell r="A2839">
            <v>2838</v>
          </cell>
          <cell r="B2839">
            <v>11796</v>
          </cell>
          <cell r="C2839">
            <v>13</v>
          </cell>
          <cell r="D2839" t="str">
            <v xml:space="preserve"> Epson EcoTank ET-4500 </v>
          </cell>
          <cell r="E2839">
            <v>319</v>
          </cell>
          <cell r="F2839" t="str">
            <v>Epson</v>
          </cell>
          <cell r="G2839">
            <v>9</v>
          </cell>
        </row>
        <row r="2840">
          <cell r="A2840">
            <v>2839</v>
          </cell>
          <cell r="B2840">
            <v>8709</v>
          </cell>
          <cell r="C2840">
            <v>13</v>
          </cell>
          <cell r="D2840" t="str">
            <v xml:space="preserve"> Canon PIXMA MG3650 Wit </v>
          </cell>
          <cell r="E2840">
            <v>59.99</v>
          </cell>
          <cell r="F2840" t="str">
            <v>Canon</v>
          </cell>
          <cell r="G2840">
            <v>139</v>
          </cell>
        </row>
        <row r="2841">
          <cell r="A2841">
            <v>2840</v>
          </cell>
          <cell r="B2841">
            <v>8329</v>
          </cell>
          <cell r="C2841">
            <v>13</v>
          </cell>
          <cell r="D2841" t="str">
            <v xml:space="preserve"> Samsung Xpress SL-C480W </v>
          </cell>
          <cell r="E2841">
            <v>219</v>
          </cell>
          <cell r="F2841" t="str">
            <v>Samsung</v>
          </cell>
          <cell r="G2841">
            <v>154</v>
          </cell>
        </row>
        <row r="2842">
          <cell r="A2842">
            <v>2841</v>
          </cell>
          <cell r="B2842">
            <v>7480</v>
          </cell>
          <cell r="C2842">
            <v>13</v>
          </cell>
          <cell r="D2842" t="str">
            <v xml:space="preserve"> Canon PIXMA MG2550s </v>
          </cell>
          <cell r="E2842">
            <v>44.99</v>
          </cell>
          <cell r="F2842" t="str">
            <v>Canon</v>
          </cell>
          <cell r="G2842">
            <v>191</v>
          </cell>
        </row>
        <row r="2843">
          <cell r="A2843">
            <v>2842</v>
          </cell>
          <cell r="B2843">
            <v>10380</v>
          </cell>
          <cell r="C2843">
            <v>13</v>
          </cell>
          <cell r="D2843" t="str">
            <v xml:space="preserve"> Epson WorkForce WF-7610DWF </v>
          </cell>
          <cell r="E2843">
            <v>168.99</v>
          </cell>
          <cell r="F2843" t="str">
            <v>Epson</v>
          </cell>
          <cell r="G2843">
            <v>69</v>
          </cell>
        </row>
        <row r="2844">
          <cell r="A2844">
            <v>2843</v>
          </cell>
          <cell r="B2844">
            <v>6609</v>
          </cell>
          <cell r="C2844">
            <v>13</v>
          </cell>
          <cell r="D2844" t="str">
            <v xml:space="preserve"> Canon PIXMA TS5050 Zwart </v>
          </cell>
          <cell r="E2844">
            <v>89</v>
          </cell>
          <cell r="F2844" t="str">
            <v>Canon</v>
          </cell>
          <cell r="G2844">
            <v>225</v>
          </cell>
        </row>
        <row r="2845">
          <cell r="A2845">
            <v>2844</v>
          </cell>
          <cell r="B2845">
            <v>8272</v>
          </cell>
          <cell r="C2845">
            <v>13</v>
          </cell>
          <cell r="D2845" t="str">
            <v xml:space="preserve"> Epson Expression Photo XP-760 </v>
          </cell>
          <cell r="E2845">
            <v>129</v>
          </cell>
          <cell r="F2845" t="str">
            <v>Epson</v>
          </cell>
          <cell r="G2845">
            <v>156</v>
          </cell>
        </row>
        <row r="2846">
          <cell r="A2846">
            <v>2845</v>
          </cell>
          <cell r="B2846">
            <v>11342</v>
          </cell>
          <cell r="C2846">
            <v>13</v>
          </cell>
          <cell r="D2846" t="str">
            <v xml:space="preserve"> HP PageWide Pro 477dw </v>
          </cell>
          <cell r="E2846">
            <v>429</v>
          </cell>
          <cell r="F2846" t="str">
            <v>HP</v>
          </cell>
          <cell r="G2846">
            <v>28</v>
          </cell>
        </row>
        <row r="2847">
          <cell r="A2847">
            <v>2846</v>
          </cell>
          <cell r="B2847">
            <v>11276</v>
          </cell>
          <cell r="C2847">
            <v>13</v>
          </cell>
          <cell r="D2847" t="str">
            <v xml:space="preserve"> HP OfficeJet 7510 All-in-One </v>
          </cell>
          <cell r="E2847">
            <v>133.99</v>
          </cell>
          <cell r="F2847" t="str">
            <v>HP</v>
          </cell>
          <cell r="G2847">
            <v>31</v>
          </cell>
        </row>
        <row r="2848">
          <cell r="A2848">
            <v>2847</v>
          </cell>
          <cell r="B2848">
            <v>6992</v>
          </cell>
          <cell r="C2848">
            <v>13</v>
          </cell>
          <cell r="D2848" t="str">
            <v xml:space="preserve"> Canon PIXMA MG7753 </v>
          </cell>
          <cell r="E2848">
            <v>139</v>
          </cell>
          <cell r="F2848" t="str">
            <v>Canon</v>
          </cell>
          <cell r="G2848">
            <v>210</v>
          </cell>
        </row>
        <row r="2849">
          <cell r="A2849">
            <v>2848</v>
          </cell>
          <cell r="B2849">
            <v>9971</v>
          </cell>
          <cell r="C2849">
            <v>13</v>
          </cell>
          <cell r="D2849" t="str">
            <v xml:space="preserve"> Canon PIXMA MG7752 </v>
          </cell>
          <cell r="E2849">
            <v>139</v>
          </cell>
          <cell r="F2849" t="str">
            <v>Canon</v>
          </cell>
          <cell r="G2849">
            <v>87</v>
          </cell>
        </row>
        <row r="2850">
          <cell r="A2850">
            <v>2849</v>
          </cell>
          <cell r="B2850">
            <v>11097</v>
          </cell>
          <cell r="C2850">
            <v>13</v>
          </cell>
          <cell r="D2850" t="str">
            <v xml:space="preserve"> Brother DCP-9020CDW </v>
          </cell>
          <cell r="E2850">
            <v>269</v>
          </cell>
          <cell r="F2850" t="str">
            <v>Brother</v>
          </cell>
          <cell r="G2850">
            <v>39</v>
          </cell>
        </row>
        <row r="2851">
          <cell r="A2851">
            <v>2850</v>
          </cell>
          <cell r="B2851">
            <v>10950</v>
          </cell>
          <cell r="C2851">
            <v>13</v>
          </cell>
          <cell r="D2851" t="str">
            <v xml:space="preserve"> Epson WorkForce WF-7620DTWF </v>
          </cell>
          <cell r="E2851">
            <v>219</v>
          </cell>
          <cell r="F2851" t="str">
            <v>Epson</v>
          </cell>
          <cell r="G2851">
            <v>44</v>
          </cell>
        </row>
        <row r="2852">
          <cell r="A2852">
            <v>2851</v>
          </cell>
          <cell r="B2852">
            <v>8849</v>
          </cell>
          <cell r="C2852">
            <v>13</v>
          </cell>
          <cell r="D2852" t="str">
            <v xml:space="preserve"> Epson Expression Premium XP-645 </v>
          </cell>
          <cell r="E2852">
            <v>108.99</v>
          </cell>
          <cell r="F2852" t="str">
            <v>Epson</v>
          </cell>
          <cell r="G2852">
            <v>134</v>
          </cell>
        </row>
        <row r="2853">
          <cell r="A2853">
            <v>2852</v>
          </cell>
          <cell r="B2853">
            <v>11987</v>
          </cell>
          <cell r="C2853">
            <v>13</v>
          </cell>
          <cell r="D2853" t="str">
            <v xml:space="preserve"> HP OfficeJet 250 Mobiele Printer (CZ992A) </v>
          </cell>
          <cell r="E2853">
            <v>299</v>
          </cell>
          <cell r="F2853" t="str">
            <v>HP</v>
          </cell>
          <cell r="G2853">
            <v>0</v>
          </cell>
        </row>
        <row r="2854">
          <cell r="A2854">
            <v>2853</v>
          </cell>
          <cell r="B2854">
            <v>6962</v>
          </cell>
          <cell r="C2854">
            <v>13</v>
          </cell>
          <cell r="D2854" t="str">
            <v xml:space="preserve"> HP LaserJet Pro MFP M127FN </v>
          </cell>
          <cell r="E2854">
            <v>186.99</v>
          </cell>
          <cell r="F2854" t="str">
            <v>HP</v>
          </cell>
          <cell r="G2854">
            <v>211</v>
          </cell>
        </row>
        <row r="2855">
          <cell r="A2855">
            <v>2854</v>
          </cell>
          <cell r="B2855">
            <v>9149</v>
          </cell>
          <cell r="C2855">
            <v>13</v>
          </cell>
          <cell r="D2855" t="str">
            <v xml:space="preserve"> HP DeskJet 3720 Wit/Blauw </v>
          </cell>
          <cell r="E2855">
            <v>64.989999999999995</v>
          </cell>
          <cell r="F2855" t="str">
            <v>HP</v>
          </cell>
          <cell r="G2855">
            <v>121</v>
          </cell>
        </row>
        <row r="2856">
          <cell r="A2856">
            <v>2855</v>
          </cell>
          <cell r="B2856">
            <v>9902</v>
          </cell>
          <cell r="C2856">
            <v>13</v>
          </cell>
          <cell r="D2856" t="str">
            <v xml:space="preserve"> Canon PIXMA TS6050 Zwart </v>
          </cell>
          <cell r="E2856">
            <v>109.99</v>
          </cell>
          <cell r="F2856" t="str">
            <v>Canon</v>
          </cell>
          <cell r="G2856">
            <v>90</v>
          </cell>
        </row>
        <row r="2857">
          <cell r="A2857">
            <v>2856</v>
          </cell>
          <cell r="B2857">
            <v>11988</v>
          </cell>
          <cell r="C2857">
            <v>13</v>
          </cell>
          <cell r="D2857" t="str">
            <v xml:space="preserve"> Epson Expression Photo XP-960 </v>
          </cell>
          <cell r="E2857">
            <v>219</v>
          </cell>
          <cell r="F2857" t="str">
            <v>Epson</v>
          </cell>
          <cell r="G2857">
            <v>0</v>
          </cell>
        </row>
        <row r="2858">
          <cell r="A2858">
            <v>2857</v>
          </cell>
          <cell r="B2858">
            <v>7968</v>
          </cell>
          <cell r="C2858">
            <v>13</v>
          </cell>
          <cell r="D2858" t="str">
            <v xml:space="preserve"> Epson EcoTank ET-3600 </v>
          </cell>
          <cell r="E2858">
            <v>379</v>
          </cell>
          <cell r="F2858" t="str">
            <v>Epson</v>
          </cell>
          <cell r="G2858">
            <v>169</v>
          </cell>
        </row>
        <row r="2859">
          <cell r="A2859">
            <v>2858</v>
          </cell>
          <cell r="B2859">
            <v>7500</v>
          </cell>
          <cell r="C2859">
            <v>13</v>
          </cell>
          <cell r="D2859" t="str">
            <v xml:space="preserve"> Canon PIXMA MX535 </v>
          </cell>
          <cell r="E2859">
            <v>89.99</v>
          </cell>
          <cell r="F2859" t="str">
            <v>Canon</v>
          </cell>
          <cell r="G2859">
            <v>190</v>
          </cell>
        </row>
        <row r="2860">
          <cell r="A2860">
            <v>2859</v>
          </cell>
          <cell r="B2860">
            <v>6692</v>
          </cell>
          <cell r="C2860">
            <v>13</v>
          </cell>
          <cell r="D2860" t="str">
            <v xml:space="preserve"> Brother MFC-L2740DW </v>
          </cell>
          <cell r="E2860">
            <v>269</v>
          </cell>
          <cell r="F2860" t="str">
            <v>Brother</v>
          </cell>
          <cell r="G2860">
            <v>222</v>
          </cell>
        </row>
        <row r="2861">
          <cell r="A2861">
            <v>2860</v>
          </cell>
          <cell r="B2861">
            <v>11178</v>
          </cell>
          <cell r="C2861">
            <v>13</v>
          </cell>
          <cell r="D2861" t="str">
            <v xml:space="preserve"> Brother DCP-L2520DW </v>
          </cell>
          <cell r="E2861">
            <v>143.99</v>
          </cell>
          <cell r="F2861" t="str">
            <v>Brother</v>
          </cell>
          <cell r="G2861">
            <v>35</v>
          </cell>
        </row>
        <row r="2862">
          <cell r="A2862">
            <v>2861</v>
          </cell>
          <cell r="B2862">
            <v>9637</v>
          </cell>
          <cell r="C2862">
            <v>13</v>
          </cell>
          <cell r="D2862" t="str">
            <v xml:space="preserve"> Epson WorkForce WF-3640DTWF </v>
          </cell>
          <cell r="E2862">
            <v>149.94999999999999</v>
          </cell>
          <cell r="F2862" t="str">
            <v>Epson</v>
          </cell>
          <cell r="G2862">
            <v>100</v>
          </cell>
        </row>
        <row r="2863">
          <cell r="A2863">
            <v>2862</v>
          </cell>
          <cell r="B2863">
            <v>11343</v>
          </cell>
          <cell r="C2863">
            <v>13</v>
          </cell>
          <cell r="D2863" t="str">
            <v xml:space="preserve"> HP OfficeJet Pro 8710 e-All-in-One (D9L18A) </v>
          </cell>
          <cell r="E2863">
            <v>179</v>
          </cell>
          <cell r="F2863" t="str">
            <v>HP</v>
          </cell>
          <cell r="G2863">
            <v>28</v>
          </cell>
        </row>
        <row r="2864">
          <cell r="A2864">
            <v>2863</v>
          </cell>
          <cell r="B2864">
            <v>6221</v>
          </cell>
          <cell r="C2864">
            <v>13</v>
          </cell>
          <cell r="D2864" t="str">
            <v xml:space="preserve"> Epson Expression Premium XP-900 </v>
          </cell>
          <cell r="E2864">
            <v>151.99</v>
          </cell>
          <cell r="F2864" t="str">
            <v>Epson</v>
          </cell>
          <cell r="G2864">
            <v>241</v>
          </cell>
        </row>
        <row r="2865">
          <cell r="A2865">
            <v>2864</v>
          </cell>
          <cell r="B2865">
            <v>7857</v>
          </cell>
          <cell r="C2865">
            <v>13</v>
          </cell>
          <cell r="D2865" t="str">
            <v xml:space="preserve"> HP Color LaserJet Pro MFP M176N </v>
          </cell>
          <cell r="E2865">
            <v>239</v>
          </cell>
          <cell r="F2865" t="str">
            <v>HP</v>
          </cell>
          <cell r="G2865">
            <v>174</v>
          </cell>
        </row>
        <row r="2866">
          <cell r="A2866">
            <v>2865</v>
          </cell>
          <cell r="B2866">
            <v>8067</v>
          </cell>
          <cell r="C2866">
            <v>13</v>
          </cell>
          <cell r="D2866" t="str">
            <v xml:space="preserve"> Epson WorkForce Pro WF-5620DWF </v>
          </cell>
          <cell r="E2866">
            <v>249</v>
          </cell>
          <cell r="F2866" t="str">
            <v>Epson</v>
          </cell>
          <cell r="G2866">
            <v>165</v>
          </cell>
        </row>
        <row r="2867">
          <cell r="A2867">
            <v>2866</v>
          </cell>
          <cell r="B2867">
            <v>11255</v>
          </cell>
          <cell r="C2867">
            <v>13</v>
          </cell>
          <cell r="D2867" t="str">
            <v xml:space="preserve"> Epson Expression Home XP-247 </v>
          </cell>
          <cell r="E2867">
            <v>59</v>
          </cell>
          <cell r="F2867" t="str">
            <v>Epson</v>
          </cell>
          <cell r="G2867">
            <v>32</v>
          </cell>
        </row>
        <row r="2868">
          <cell r="A2868">
            <v>2867</v>
          </cell>
          <cell r="B2868">
            <v>9697</v>
          </cell>
          <cell r="C2868">
            <v>13</v>
          </cell>
          <cell r="D2868" t="str">
            <v xml:space="preserve"> Xerox WorkCentre 6605DN </v>
          </cell>
          <cell r="E2868">
            <v>659</v>
          </cell>
          <cell r="F2868" t="str">
            <v>Xerox</v>
          </cell>
          <cell r="G2868">
            <v>98</v>
          </cell>
        </row>
        <row r="2869">
          <cell r="A2869">
            <v>2868</v>
          </cell>
          <cell r="B2869">
            <v>7310</v>
          </cell>
          <cell r="C2869">
            <v>13</v>
          </cell>
          <cell r="D2869" t="str">
            <v xml:space="preserve"> Epson Expression Home XP-245 </v>
          </cell>
          <cell r="E2869">
            <v>59.95</v>
          </cell>
          <cell r="F2869" t="str">
            <v>Epson</v>
          </cell>
          <cell r="G2869">
            <v>198</v>
          </cell>
        </row>
        <row r="2870">
          <cell r="A2870">
            <v>2869</v>
          </cell>
          <cell r="B2870">
            <v>7581</v>
          </cell>
          <cell r="C2870">
            <v>13</v>
          </cell>
          <cell r="D2870" t="str">
            <v xml:space="preserve"> Brother MFC-J6530DW </v>
          </cell>
          <cell r="E2870">
            <v>279</v>
          </cell>
          <cell r="F2870" t="str">
            <v>Brother</v>
          </cell>
          <cell r="G2870">
            <v>187</v>
          </cell>
        </row>
        <row r="2871">
          <cell r="A2871">
            <v>2870</v>
          </cell>
          <cell r="B2871">
            <v>11202</v>
          </cell>
          <cell r="C2871">
            <v>13</v>
          </cell>
          <cell r="D2871" t="str">
            <v xml:space="preserve"> Brother MFC-J4420DW </v>
          </cell>
          <cell r="E2871">
            <v>139.99</v>
          </cell>
          <cell r="F2871" t="str">
            <v>Brother</v>
          </cell>
          <cell r="G2871">
            <v>34</v>
          </cell>
        </row>
        <row r="2872">
          <cell r="A2872">
            <v>2871</v>
          </cell>
          <cell r="B2872">
            <v>9806</v>
          </cell>
          <cell r="C2872">
            <v>13</v>
          </cell>
          <cell r="D2872" t="str">
            <v xml:space="preserve"> HP LaserJet Pro MFP M426dw </v>
          </cell>
          <cell r="E2872">
            <v>319</v>
          </cell>
          <cell r="F2872" t="str">
            <v>HP</v>
          </cell>
          <cell r="G2872">
            <v>94</v>
          </cell>
        </row>
        <row r="2873">
          <cell r="A2873">
            <v>2872</v>
          </cell>
          <cell r="B2873">
            <v>10478</v>
          </cell>
          <cell r="C2873">
            <v>13</v>
          </cell>
          <cell r="D2873" t="str">
            <v xml:space="preserve"> Epson Expression Home XP-432 </v>
          </cell>
          <cell r="E2873">
            <v>89.99</v>
          </cell>
          <cell r="F2873" t="str">
            <v>Epson</v>
          </cell>
          <cell r="G2873">
            <v>65</v>
          </cell>
        </row>
        <row r="2874">
          <cell r="A2874">
            <v>2873</v>
          </cell>
          <cell r="B2874">
            <v>8944</v>
          </cell>
          <cell r="C2874">
            <v>13</v>
          </cell>
          <cell r="D2874" t="str">
            <v xml:space="preserve"> Brother MFC-J480DW </v>
          </cell>
          <cell r="E2874">
            <v>94.99</v>
          </cell>
          <cell r="F2874" t="str">
            <v>Brother</v>
          </cell>
          <cell r="G2874">
            <v>130</v>
          </cell>
        </row>
        <row r="2875">
          <cell r="A2875">
            <v>2874</v>
          </cell>
          <cell r="B2875">
            <v>10861</v>
          </cell>
          <cell r="C2875">
            <v>13</v>
          </cell>
          <cell r="D2875" t="str">
            <v xml:space="preserve"> HP OfficeJet Pro 6960 e-All-in-One (J7K33A) </v>
          </cell>
          <cell r="E2875">
            <v>135.99</v>
          </cell>
          <cell r="F2875" t="str">
            <v>HP</v>
          </cell>
          <cell r="G2875">
            <v>48</v>
          </cell>
        </row>
        <row r="2876">
          <cell r="A2876">
            <v>2875</v>
          </cell>
          <cell r="B2876">
            <v>8551</v>
          </cell>
          <cell r="C2876">
            <v>13</v>
          </cell>
          <cell r="D2876" t="str">
            <v xml:space="preserve"> Epson Expression Premium XP-540 </v>
          </cell>
          <cell r="E2876">
            <v>89</v>
          </cell>
          <cell r="F2876" t="str">
            <v>Epson</v>
          </cell>
          <cell r="G2876">
            <v>145</v>
          </cell>
        </row>
        <row r="2877">
          <cell r="A2877">
            <v>2876</v>
          </cell>
          <cell r="B2877">
            <v>6117</v>
          </cell>
          <cell r="C2877">
            <v>13</v>
          </cell>
          <cell r="D2877" t="str">
            <v xml:space="preserve"> HP LaserJet Pro 500 Color MFP M570DW </v>
          </cell>
          <cell r="E2877">
            <v>879</v>
          </cell>
          <cell r="F2877" t="str">
            <v>HP</v>
          </cell>
          <cell r="G2877">
            <v>246</v>
          </cell>
        </row>
        <row r="2878">
          <cell r="A2878">
            <v>2877</v>
          </cell>
          <cell r="B2878">
            <v>9754</v>
          </cell>
          <cell r="C2878">
            <v>13</v>
          </cell>
          <cell r="D2878" t="str">
            <v xml:space="preserve"> HP Deskjet 3638 All-in-One </v>
          </cell>
          <cell r="E2878">
            <v>59.99</v>
          </cell>
          <cell r="F2878" t="str">
            <v>HP</v>
          </cell>
          <cell r="G2878">
            <v>96</v>
          </cell>
        </row>
        <row r="2879">
          <cell r="A2879">
            <v>2878</v>
          </cell>
          <cell r="B2879">
            <v>6753</v>
          </cell>
          <cell r="C2879">
            <v>13</v>
          </cell>
          <cell r="D2879" t="str">
            <v xml:space="preserve"> Canon i-SENSYS MF724Cdw </v>
          </cell>
          <cell r="E2879">
            <v>389</v>
          </cell>
          <cell r="F2879" t="str">
            <v>Canon</v>
          </cell>
          <cell r="G2879">
            <v>220</v>
          </cell>
        </row>
        <row r="2880">
          <cell r="A2880">
            <v>2879</v>
          </cell>
          <cell r="B2880">
            <v>10096</v>
          </cell>
          <cell r="C2880">
            <v>13</v>
          </cell>
          <cell r="D2880" t="str">
            <v xml:space="preserve"> HP OfficeJet 4656 All-in-One </v>
          </cell>
          <cell r="E2880">
            <v>109</v>
          </cell>
          <cell r="F2880" t="str">
            <v>HP</v>
          </cell>
          <cell r="G2880">
            <v>81</v>
          </cell>
        </row>
        <row r="2881">
          <cell r="A2881">
            <v>2880</v>
          </cell>
          <cell r="B2881">
            <v>7205</v>
          </cell>
          <cell r="C2881">
            <v>13</v>
          </cell>
          <cell r="D2881" t="str">
            <v xml:space="preserve"> Brother DCP-L2540DN </v>
          </cell>
          <cell r="E2881">
            <v>156.99</v>
          </cell>
          <cell r="F2881" t="str">
            <v>Brother</v>
          </cell>
          <cell r="G2881">
            <v>202</v>
          </cell>
        </row>
        <row r="2882">
          <cell r="A2882">
            <v>2881</v>
          </cell>
          <cell r="B2882">
            <v>10682</v>
          </cell>
          <cell r="C2882">
            <v>13</v>
          </cell>
          <cell r="D2882" t="str">
            <v xml:space="preserve"> Brother DCP-L2560DW </v>
          </cell>
          <cell r="E2882">
            <v>159</v>
          </cell>
          <cell r="F2882" t="str">
            <v>Brother</v>
          </cell>
          <cell r="G2882">
            <v>56</v>
          </cell>
        </row>
        <row r="2883">
          <cell r="A2883">
            <v>2882</v>
          </cell>
          <cell r="B2883">
            <v>10186</v>
          </cell>
          <cell r="C2883">
            <v>13</v>
          </cell>
          <cell r="D2883" t="str">
            <v xml:space="preserve"> HP Color LaserJet Pro MFP M477fnw </v>
          </cell>
          <cell r="E2883">
            <v>379</v>
          </cell>
          <cell r="F2883" t="str">
            <v>HP</v>
          </cell>
          <cell r="G2883">
            <v>77</v>
          </cell>
        </row>
        <row r="2884">
          <cell r="A2884">
            <v>2883</v>
          </cell>
          <cell r="B2884">
            <v>7642</v>
          </cell>
          <cell r="C2884">
            <v>13</v>
          </cell>
          <cell r="D2884" t="str">
            <v xml:space="preserve"> Canon i-SENSYS MF623Cn </v>
          </cell>
          <cell r="E2884">
            <v>269</v>
          </cell>
          <cell r="F2884" t="str">
            <v>Canon</v>
          </cell>
          <cell r="G2884">
            <v>184</v>
          </cell>
        </row>
        <row r="2885">
          <cell r="A2885">
            <v>2884</v>
          </cell>
          <cell r="B2885">
            <v>10479</v>
          </cell>
          <cell r="C2885">
            <v>13</v>
          </cell>
          <cell r="D2885" t="str">
            <v xml:space="preserve"> HP LaserJet Pro 500 Color MFP M570DN </v>
          </cell>
          <cell r="E2885">
            <v>869</v>
          </cell>
          <cell r="F2885" t="str">
            <v>HP</v>
          </cell>
          <cell r="G2885">
            <v>65</v>
          </cell>
        </row>
        <row r="2886">
          <cell r="A2886">
            <v>2885</v>
          </cell>
          <cell r="B2886">
            <v>8483</v>
          </cell>
          <cell r="C2886">
            <v>13</v>
          </cell>
          <cell r="D2886" t="str">
            <v xml:space="preserve"> Brother MFC-J880DW </v>
          </cell>
          <cell r="E2886">
            <v>134.99</v>
          </cell>
          <cell r="F2886" t="str">
            <v>Brother</v>
          </cell>
          <cell r="G2886">
            <v>148</v>
          </cell>
        </row>
        <row r="2887">
          <cell r="A2887">
            <v>2886</v>
          </cell>
          <cell r="B2887">
            <v>11839</v>
          </cell>
          <cell r="C2887">
            <v>13</v>
          </cell>
          <cell r="D2887" t="str">
            <v xml:space="preserve"> Brother DCP-1610W </v>
          </cell>
          <cell r="E2887">
            <v>123.99</v>
          </cell>
          <cell r="F2887" t="str">
            <v>Brother</v>
          </cell>
          <cell r="G2887">
            <v>7</v>
          </cell>
        </row>
        <row r="2888">
          <cell r="A2888">
            <v>2887</v>
          </cell>
          <cell r="B2888">
            <v>11458</v>
          </cell>
          <cell r="C2888">
            <v>13</v>
          </cell>
          <cell r="D2888" t="str">
            <v xml:space="preserve"> Ricoh SP 150SUw </v>
          </cell>
          <cell r="E2888">
            <v>113.99</v>
          </cell>
          <cell r="F2888" t="str">
            <v>Ricoh</v>
          </cell>
          <cell r="G2888">
            <v>23</v>
          </cell>
        </row>
        <row r="2889">
          <cell r="A2889">
            <v>2888</v>
          </cell>
          <cell r="B2889">
            <v>11321</v>
          </cell>
          <cell r="C2889">
            <v>13</v>
          </cell>
          <cell r="D2889" t="str">
            <v xml:space="preserve"> Brother DCP-L2500D </v>
          </cell>
          <cell r="E2889">
            <v>100.99</v>
          </cell>
          <cell r="F2889" t="str">
            <v>Brother</v>
          </cell>
          <cell r="G2889">
            <v>29</v>
          </cell>
        </row>
        <row r="2890">
          <cell r="A2890">
            <v>2889</v>
          </cell>
          <cell r="B2890">
            <v>7829</v>
          </cell>
          <cell r="C2890">
            <v>13</v>
          </cell>
          <cell r="D2890" t="str">
            <v xml:space="preserve"> Xerox WorkCentre 6027 </v>
          </cell>
          <cell r="E2890">
            <v>359</v>
          </cell>
          <cell r="F2890" t="str">
            <v>Xerox</v>
          </cell>
          <cell r="G2890">
            <v>175</v>
          </cell>
        </row>
        <row r="2891">
          <cell r="A2891">
            <v>2890</v>
          </cell>
          <cell r="B2891">
            <v>11527</v>
          </cell>
          <cell r="C2891">
            <v>13</v>
          </cell>
          <cell r="D2891" t="str">
            <v xml:space="preserve"> Lexmark MX310dn </v>
          </cell>
          <cell r="E2891">
            <v>149</v>
          </cell>
          <cell r="F2891" t="str">
            <v>Lexmark</v>
          </cell>
          <cell r="G2891">
            <v>20</v>
          </cell>
        </row>
        <row r="2892">
          <cell r="A2892">
            <v>2891</v>
          </cell>
          <cell r="B2892">
            <v>8114</v>
          </cell>
          <cell r="C2892">
            <v>13</v>
          </cell>
          <cell r="D2892" t="str">
            <v xml:space="preserve"> HP Color LaserJet Pro MFP M274n </v>
          </cell>
          <cell r="E2892">
            <v>279</v>
          </cell>
          <cell r="F2892" t="str">
            <v>HP</v>
          </cell>
          <cell r="G2892">
            <v>163</v>
          </cell>
        </row>
        <row r="2893">
          <cell r="A2893">
            <v>2892</v>
          </cell>
          <cell r="B2893">
            <v>8899</v>
          </cell>
          <cell r="C2893">
            <v>13</v>
          </cell>
          <cell r="D2893" t="str">
            <v xml:space="preserve"> Epson EcoTank ET-2500 </v>
          </cell>
          <cell r="E2893">
            <v>189</v>
          </cell>
          <cell r="F2893" t="str">
            <v>Epson</v>
          </cell>
          <cell r="G2893">
            <v>132</v>
          </cell>
        </row>
        <row r="2894">
          <cell r="A2894">
            <v>2893</v>
          </cell>
          <cell r="B2894">
            <v>8963</v>
          </cell>
          <cell r="C2894">
            <v>13</v>
          </cell>
          <cell r="D2894" t="str">
            <v xml:space="preserve"> Epson EcoTank ET-2600 </v>
          </cell>
          <cell r="E2894">
            <v>269.99</v>
          </cell>
          <cell r="F2894" t="str">
            <v>Epson</v>
          </cell>
          <cell r="G2894">
            <v>129</v>
          </cell>
        </row>
        <row r="2895">
          <cell r="A2895">
            <v>2894</v>
          </cell>
          <cell r="B2895">
            <v>11481</v>
          </cell>
          <cell r="C2895">
            <v>13</v>
          </cell>
          <cell r="D2895" t="str">
            <v xml:space="preserve"> HP PageWide 377dw MFP (J9V80B) </v>
          </cell>
          <cell r="E2895">
            <v>359</v>
          </cell>
          <cell r="F2895" t="str">
            <v>HP</v>
          </cell>
          <cell r="G2895">
            <v>22</v>
          </cell>
        </row>
        <row r="2896">
          <cell r="A2896">
            <v>2895</v>
          </cell>
          <cell r="B2896">
            <v>7830</v>
          </cell>
          <cell r="C2896">
            <v>13</v>
          </cell>
          <cell r="D2896" t="str">
            <v xml:space="preserve"> Epson WorkForce Pro WF-5690DWF </v>
          </cell>
          <cell r="E2896">
            <v>319</v>
          </cell>
          <cell r="F2896" t="str">
            <v>Epson</v>
          </cell>
          <cell r="G2896">
            <v>175</v>
          </cell>
        </row>
        <row r="2897">
          <cell r="A2897">
            <v>2896</v>
          </cell>
          <cell r="B2897">
            <v>8631</v>
          </cell>
          <cell r="C2897">
            <v>13</v>
          </cell>
          <cell r="D2897" t="str">
            <v xml:space="preserve"> Epson Expression Home XP-442 </v>
          </cell>
          <cell r="E2897">
            <v>78.95</v>
          </cell>
          <cell r="F2897" t="str">
            <v>Epson</v>
          </cell>
          <cell r="G2897">
            <v>142</v>
          </cell>
        </row>
        <row r="2898">
          <cell r="A2898">
            <v>2897</v>
          </cell>
          <cell r="B2898">
            <v>9930</v>
          </cell>
          <cell r="C2898">
            <v>13</v>
          </cell>
          <cell r="D2898" t="str">
            <v xml:space="preserve"> HP ENVY 4528 All-in-One </v>
          </cell>
          <cell r="E2898">
            <v>79.900000000000006</v>
          </cell>
          <cell r="F2898" t="str">
            <v>HP</v>
          </cell>
          <cell r="G2898">
            <v>89</v>
          </cell>
        </row>
        <row r="2899">
          <cell r="A2899">
            <v>2898</v>
          </cell>
          <cell r="B2899">
            <v>9264</v>
          </cell>
          <cell r="C2899">
            <v>13</v>
          </cell>
          <cell r="D2899" t="str">
            <v xml:space="preserve"> HP LaserJet Pro MFP M225DN </v>
          </cell>
          <cell r="E2899">
            <v>229</v>
          </cell>
          <cell r="F2899" t="str">
            <v>HP</v>
          </cell>
          <cell r="G2899">
            <v>117</v>
          </cell>
        </row>
        <row r="2900">
          <cell r="A2900">
            <v>2899</v>
          </cell>
          <cell r="B2900">
            <v>10252</v>
          </cell>
          <cell r="C2900">
            <v>13</v>
          </cell>
          <cell r="D2900" t="str">
            <v xml:space="preserve"> Lexmark CX410de </v>
          </cell>
          <cell r="E2900">
            <v>309</v>
          </cell>
          <cell r="F2900" t="str">
            <v>Lexmark</v>
          </cell>
          <cell r="G2900">
            <v>74</v>
          </cell>
        </row>
        <row r="2901">
          <cell r="A2901">
            <v>2900</v>
          </cell>
          <cell r="B2901">
            <v>9667</v>
          </cell>
          <cell r="C2901">
            <v>13</v>
          </cell>
          <cell r="D2901" t="str">
            <v xml:space="preserve"> Canon PIXMA TS6051 Wit </v>
          </cell>
          <cell r="E2901">
            <v>119.99</v>
          </cell>
          <cell r="F2901" t="str">
            <v>Canon</v>
          </cell>
          <cell r="G2901">
            <v>99</v>
          </cell>
        </row>
        <row r="2902">
          <cell r="A2902">
            <v>2901</v>
          </cell>
          <cell r="B2902">
            <v>6065</v>
          </cell>
          <cell r="C2902">
            <v>13</v>
          </cell>
          <cell r="D2902" t="str">
            <v xml:space="preserve"> Canon i-SENSYS MF628Cw </v>
          </cell>
          <cell r="E2902">
            <v>289</v>
          </cell>
          <cell r="F2902" t="str">
            <v>Canon</v>
          </cell>
          <cell r="G2902">
            <v>248</v>
          </cell>
        </row>
        <row r="2903">
          <cell r="A2903">
            <v>2902</v>
          </cell>
          <cell r="B2903">
            <v>9265</v>
          </cell>
          <cell r="C2903">
            <v>13</v>
          </cell>
          <cell r="D2903" t="str">
            <v xml:space="preserve"> Brother MFC-L8650CDW </v>
          </cell>
          <cell r="E2903">
            <v>389</v>
          </cell>
          <cell r="F2903" t="str">
            <v>Brother</v>
          </cell>
          <cell r="G2903">
            <v>117</v>
          </cell>
        </row>
        <row r="2904">
          <cell r="A2904">
            <v>2903</v>
          </cell>
          <cell r="B2904">
            <v>9266</v>
          </cell>
          <cell r="C2904">
            <v>13</v>
          </cell>
          <cell r="D2904" t="str">
            <v xml:space="preserve"> Brother MFC-J5930DW </v>
          </cell>
          <cell r="E2904">
            <v>359</v>
          </cell>
          <cell r="F2904" t="str">
            <v>Brother</v>
          </cell>
          <cell r="G2904">
            <v>117</v>
          </cell>
        </row>
        <row r="2905">
          <cell r="A2905">
            <v>2904</v>
          </cell>
          <cell r="B2905">
            <v>9233</v>
          </cell>
          <cell r="C2905">
            <v>13</v>
          </cell>
          <cell r="D2905" t="str">
            <v xml:space="preserve"> Samsung Xpress C1860FW </v>
          </cell>
          <cell r="E2905">
            <v>329</v>
          </cell>
          <cell r="F2905" t="str">
            <v>Samsung</v>
          </cell>
          <cell r="G2905">
            <v>118</v>
          </cell>
        </row>
        <row r="2906">
          <cell r="A2906">
            <v>2905</v>
          </cell>
          <cell r="B2906">
            <v>8900</v>
          </cell>
          <cell r="C2906">
            <v>13</v>
          </cell>
          <cell r="D2906" t="str">
            <v xml:space="preserve"> Epson WorkForce WF-2510WF </v>
          </cell>
          <cell r="E2906">
            <v>102.99</v>
          </cell>
          <cell r="F2906" t="str">
            <v>Epson</v>
          </cell>
          <cell r="G2906">
            <v>132</v>
          </cell>
        </row>
        <row r="2907">
          <cell r="A2907">
            <v>2906</v>
          </cell>
          <cell r="B2907">
            <v>6092</v>
          </cell>
          <cell r="C2907">
            <v>13</v>
          </cell>
          <cell r="D2907" t="str">
            <v xml:space="preserve"> Canon i-SENSYS MF728Cdw </v>
          </cell>
          <cell r="E2907">
            <v>499</v>
          </cell>
          <cell r="F2907" t="str">
            <v>Canon</v>
          </cell>
          <cell r="G2907">
            <v>247</v>
          </cell>
        </row>
        <row r="2908">
          <cell r="A2908">
            <v>2907</v>
          </cell>
          <cell r="B2908">
            <v>9972</v>
          </cell>
          <cell r="C2908">
            <v>13</v>
          </cell>
          <cell r="D2908" t="str">
            <v xml:space="preserve"> Brother MFC-L2720DW </v>
          </cell>
          <cell r="E2908">
            <v>229</v>
          </cell>
          <cell r="F2908" t="str">
            <v>Brother</v>
          </cell>
          <cell r="G2908">
            <v>87</v>
          </cell>
        </row>
        <row r="2909">
          <cell r="A2909">
            <v>2908</v>
          </cell>
          <cell r="B2909">
            <v>7286</v>
          </cell>
          <cell r="C2909">
            <v>13</v>
          </cell>
          <cell r="D2909" t="str">
            <v xml:space="preserve"> Brother MFC-9330CDW </v>
          </cell>
          <cell r="E2909">
            <v>379</v>
          </cell>
          <cell r="F2909" t="str">
            <v>Brother</v>
          </cell>
          <cell r="G2909">
            <v>199</v>
          </cell>
        </row>
        <row r="2910">
          <cell r="A2910">
            <v>2909</v>
          </cell>
          <cell r="B2910">
            <v>10097</v>
          </cell>
          <cell r="C2910">
            <v>13</v>
          </cell>
          <cell r="D2910" t="str">
            <v xml:space="preserve"> Brother DCP-1612W </v>
          </cell>
          <cell r="E2910">
            <v>134.99</v>
          </cell>
          <cell r="F2910" t="str">
            <v>Brother</v>
          </cell>
          <cell r="G2910">
            <v>81</v>
          </cell>
        </row>
        <row r="2911">
          <cell r="A2911">
            <v>2910</v>
          </cell>
          <cell r="B2911">
            <v>10480</v>
          </cell>
          <cell r="C2911">
            <v>13</v>
          </cell>
          <cell r="D2911" t="str">
            <v xml:space="preserve"> Xerox WorkCentre 3225 </v>
          </cell>
          <cell r="E2911">
            <v>249</v>
          </cell>
          <cell r="F2911" t="str">
            <v>Xerox</v>
          </cell>
          <cell r="G2911">
            <v>65</v>
          </cell>
        </row>
        <row r="2912">
          <cell r="A2912">
            <v>2911</v>
          </cell>
          <cell r="B2912">
            <v>9857</v>
          </cell>
          <cell r="C2912">
            <v>13</v>
          </cell>
          <cell r="D2912" t="str">
            <v xml:space="preserve"> Samsung Xpress M2885FW </v>
          </cell>
          <cell r="E2912">
            <v>319</v>
          </cell>
          <cell r="F2912" t="str">
            <v>Samsung</v>
          </cell>
          <cell r="G2912">
            <v>92</v>
          </cell>
        </row>
        <row r="2913">
          <cell r="A2913">
            <v>2912</v>
          </cell>
          <cell r="B2913">
            <v>7950</v>
          </cell>
          <cell r="C2913">
            <v>13</v>
          </cell>
          <cell r="D2913" t="str">
            <v xml:space="preserve"> Ricoh SP C250SF </v>
          </cell>
          <cell r="E2913">
            <v>309</v>
          </cell>
          <cell r="F2913" t="str">
            <v>Ricoh</v>
          </cell>
          <cell r="G2913">
            <v>170</v>
          </cell>
        </row>
        <row r="2914">
          <cell r="A2914">
            <v>2913</v>
          </cell>
          <cell r="B2914">
            <v>10531</v>
          </cell>
          <cell r="C2914">
            <v>13</v>
          </cell>
          <cell r="D2914" t="str">
            <v xml:space="preserve"> HP Color LaserJet Pro MFP M477fdn </v>
          </cell>
          <cell r="E2914">
            <v>409</v>
          </cell>
          <cell r="F2914" t="str">
            <v>HP</v>
          </cell>
          <cell r="G2914">
            <v>63</v>
          </cell>
        </row>
        <row r="2915">
          <cell r="A2915">
            <v>2914</v>
          </cell>
          <cell r="B2915">
            <v>9931</v>
          </cell>
          <cell r="C2915">
            <v>13</v>
          </cell>
          <cell r="D2915" t="str">
            <v xml:space="preserve"> Samsung Xpress M2875ND </v>
          </cell>
          <cell r="E2915">
            <v>188.99</v>
          </cell>
          <cell r="F2915" t="str">
            <v>Samsung</v>
          </cell>
          <cell r="G2915">
            <v>89</v>
          </cell>
        </row>
        <row r="2916">
          <cell r="A2916">
            <v>2915</v>
          </cell>
          <cell r="B2916">
            <v>10229</v>
          </cell>
          <cell r="C2916">
            <v>13</v>
          </cell>
          <cell r="D2916" t="str">
            <v xml:space="preserve"> HP LaserJet Pro MFP M130a </v>
          </cell>
          <cell r="E2916">
            <v>129</v>
          </cell>
          <cell r="F2916" t="str">
            <v>HP</v>
          </cell>
          <cell r="G2916">
            <v>75</v>
          </cell>
        </row>
        <row r="2917">
          <cell r="A2917">
            <v>2916</v>
          </cell>
          <cell r="B2917">
            <v>6163</v>
          </cell>
          <cell r="C2917">
            <v>13</v>
          </cell>
          <cell r="D2917" t="str">
            <v xml:space="preserve"> Epson WorkForce Pro WF-4630DWF </v>
          </cell>
          <cell r="E2917">
            <v>229</v>
          </cell>
          <cell r="F2917" t="str">
            <v>Epson</v>
          </cell>
          <cell r="G2917">
            <v>244</v>
          </cell>
        </row>
        <row r="2918">
          <cell r="A2918">
            <v>2917</v>
          </cell>
          <cell r="B2918">
            <v>10253</v>
          </cell>
          <cell r="C2918">
            <v>13</v>
          </cell>
          <cell r="D2918" t="str">
            <v xml:space="preserve"> Epson EcoTank ET-4550 </v>
          </cell>
          <cell r="E2918">
            <v>479</v>
          </cell>
          <cell r="F2918" t="str">
            <v>Epson</v>
          </cell>
          <cell r="G2918">
            <v>74</v>
          </cell>
        </row>
        <row r="2919">
          <cell r="A2919">
            <v>2918</v>
          </cell>
          <cell r="B2919">
            <v>11593</v>
          </cell>
          <cell r="C2919">
            <v>13</v>
          </cell>
          <cell r="D2919" t="str">
            <v xml:space="preserve"> Brother MFC-L5750DW </v>
          </cell>
          <cell r="E2919">
            <v>449</v>
          </cell>
          <cell r="F2919" t="str">
            <v>Brother</v>
          </cell>
          <cell r="G2919">
            <v>17</v>
          </cell>
        </row>
        <row r="2920">
          <cell r="A2920">
            <v>2919</v>
          </cell>
          <cell r="B2920">
            <v>10838</v>
          </cell>
          <cell r="C2920">
            <v>13</v>
          </cell>
          <cell r="D2920" t="str">
            <v xml:space="preserve"> HP PageWide Pro 477dwt MFP (W2Z53B) </v>
          </cell>
          <cell r="E2920">
            <v>589</v>
          </cell>
          <cell r="F2920" t="str">
            <v>HP</v>
          </cell>
          <cell r="G2920">
            <v>49</v>
          </cell>
        </row>
        <row r="2921">
          <cell r="A2921">
            <v>2920</v>
          </cell>
          <cell r="B2921">
            <v>6470</v>
          </cell>
          <cell r="C2921">
            <v>13</v>
          </cell>
          <cell r="D2921" t="str">
            <v xml:space="preserve"> Samsung Xpress SL-C480FN </v>
          </cell>
          <cell r="E2921">
            <v>279</v>
          </cell>
          <cell r="F2921" t="str">
            <v>Samsung</v>
          </cell>
          <cell r="G2921">
            <v>231</v>
          </cell>
        </row>
        <row r="2922">
          <cell r="A2922">
            <v>2921</v>
          </cell>
          <cell r="B2922">
            <v>9464</v>
          </cell>
          <cell r="C2922">
            <v>13</v>
          </cell>
          <cell r="D2922" t="str">
            <v xml:space="preserve"> Ricoh SG 3100SNw </v>
          </cell>
          <cell r="E2922">
            <v>209</v>
          </cell>
          <cell r="F2922" t="str">
            <v>Ricoh</v>
          </cell>
          <cell r="G2922">
            <v>108</v>
          </cell>
        </row>
        <row r="2923">
          <cell r="A2923">
            <v>2922</v>
          </cell>
          <cell r="B2923">
            <v>7794</v>
          </cell>
          <cell r="C2923">
            <v>13</v>
          </cell>
          <cell r="D2923" t="str">
            <v xml:space="preserve"> Xerox WorkCentre 6515DN </v>
          </cell>
          <cell r="E2923">
            <v>379</v>
          </cell>
          <cell r="F2923" t="str">
            <v>Xerox</v>
          </cell>
          <cell r="G2923">
            <v>177</v>
          </cell>
        </row>
        <row r="2924">
          <cell r="A2924">
            <v>2923</v>
          </cell>
          <cell r="B2924">
            <v>9858</v>
          </cell>
          <cell r="C2924">
            <v>13</v>
          </cell>
          <cell r="D2924" t="str">
            <v xml:space="preserve"> Samsung Xpress M2875FD </v>
          </cell>
          <cell r="E2924">
            <v>229</v>
          </cell>
          <cell r="F2924" t="str">
            <v>Samsung</v>
          </cell>
          <cell r="G2924">
            <v>92</v>
          </cell>
        </row>
        <row r="2925">
          <cell r="A2925">
            <v>2924</v>
          </cell>
          <cell r="B2925">
            <v>8710</v>
          </cell>
          <cell r="C2925">
            <v>13</v>
          </cell>
          <cell r="D2925" t="str">
            <v xml:space="preserve"> Lexmark CX310dn </v>
          </cell>
          <cell r="E2925">
            <v>239</v>
          </cell>
          <cell r="F2925" t="str">
            <v>Lexmark</v>
          </cell>
          <cell r="G2925">
            <v>139</v>
          </cell>
        </row>
        <row r="2926">
          <cell r="A2926">
            <v>2925</v>
          </cell>
          <cell r="B2926">
            <v>6778</v>
          </cell>
          <cell r="C2926">
            <v>13</v>
          </cell>
          <cell r="D2926" t="str">
            <v xml:space="preserve"> HP OfficeJet Pro 8740 All-in-One (D9L21A) </v>
          </cell>
          <cell r="E2926">
            <v>369</v>
          </cell>
          <cell r="F2926" t="str">
            <v>HP</v>
          </cell>
          <cell r="G2926">
            <v>219</v>
          </cell>
        </row>
        <row r="2927">
          <cell r="A2927">
            <v>2926</v>
          </cell>
          <cell r="B2927">
            <v>8501</v>
          </cell>
          <cell r="C2927">
            <v>13</v>
          </cell>
          <cell r="D2927" t="str">
            <v xml:space="preserve"> HP LaserJet Pro MFP M426fdn </v>
          </cell>
          <cell r="E2927">
            <v>349</v>
          </cell>
          <cell r="F2927" t="str">
            <v>HP</v>
          </cell>
          <cell r="G2927">
            <v>147</v>
          </cell>
        </row>
        <row r="2928">
          <cell r="A2928">
            <v>2927</v>
          </cell>
          <cell r="B2928">
            <v>10659</v>
          </cell>
          <cell r="C2928">
            <v>13</v>
          </cell>
          <cell r="D2928" t="str">
            <v xml:space="preserve"> HP LaserJet Pro MFP M130fw </v>
          </cell>
          <cell r="E2928">
            <v>229</v>
          </cell>
          <cell r="F2928" t="str">
            <v>HP</v>
          </cell>
          <cell r="G2928">
            <v>57</v>
          </cell>
        </row>
        <row r="2929">
          <cell r="A2929">
            <v>2928</v>
          </cell>
          <cell r="B2929">
            <v>11203</v>
          </cell>
          <cell r="C2929">
            <v>13</v>
          </cell>
          <cell r="D2929" t="str">
            <v xml:space="preserve"> HP LaserJet Pro MFP M130fn </v>
          </cell>
          <cell r="E2929">
            <v>199</v>
          </cell>
          <cell r="F2929" t="str">
            <v>HP</v>
          </cell>
          <cell r="G2929">
            <v>34</v>
          </cell>
        </row>
        <row r="2930">
          <cell r="A2930">
            <v>2929</v>
          </cell>
          <cell r="B2930">
            <v>11989</v>
          </cell>
          <cell r="C2930">
            <v>13</v>
          </cell>
          <cell r="D2930" t="str">
            <v xml:space="preserve"> HP LaserJet 700 Color MFP M775f </v>
          </cell>
          <cell r="E2930">
            <v>4739</v>
          </cell>
          <cell r="F2930" t="str">
            <v>HP</v>
          </cell>
          <cell r="G2930">
            <v>0</v>
          </cell>
        </row>
        <row r="2931">
          <cell r="A2931">
            <v>2930</v>
          </cell>
          <cell r="B2931">
            <v>6041</v>
          </cell>
          <cell r="C2931">
            <v>13</v>
          </cell>
          <cell r="D2931" t="str">
            <v xml:space="preserve"> Canon MAXIFY MB2750 </v>
          </cell>
          <cell r="E2931">
            <v>151.99</v>
          </cell>
          <cell r="F2931" t="str">
            <v>Canon</v>
          </cell>
          <cell r="G2931">
            <v>249</v>
          </cell>
        </row>
        <row r="2932">
          <cell r="A2932">
            <v>2931</v>
          </cell>
          <cell r="B2932">
            <v>10775</v>
          </cell>
          <cell r="C2932">
            <v>13</v>
          </cell>
          <cell r="D2932" t="str">
            <v xml:space="preserve"> Brother MFC-L2700DW </v>
          </cell>
          <cell r="E2932">
            <v>179.99</v>
          </cell>
          <cell r="F2932" t="str">
            <v>Brother</v>
          </cell>
          <cell r="G2932">
            <v>52</v>
          </cell>
        </row>
        <row r="2933">
          <cell r="A2933">
            <v>2932</v>
          </cell>
          <cell r="B2933">
            <v>9200</v>
          </cell>
          <cell r="C2933">
            <v>13</v>
          </cell>
          <cell r="D2933" t="str">
            <v xml:space="preserve"> Brother DCP-L8400CDN </v>
          </cell>
          <cell r="E2933">
            <v>419</v>
          </cell>
          <cell r="F2933" t="str">
            <v>Brother</v>
          </cell>
          <cell r="G2933">
            <v>119</v>
          </cell>
        </row>
        <row r="2934">
          <cell r="A2934">
            <v>2933</v>
          </cell>
          <cell r="B2934">
            <v>8850</v>
          </cell>
          <cell r="C2934">
            <v>13</v>
          </cell>
          <cell r="D2934" t="str">
            <v xml:space="preserve"> HP LaserJet Pro MFP M426fdw </v>
          </cell>
          <cell r="E2934">
            <v>379</v>
          </cell>
          <cell r="F2934" t="str">
            <v>HP</v>
          </cell>
          <cell r="G2934">
            <v>134</v>
          </cell>
        </row>
        <row r="2935">
          <cell r="A2935">
            <v>2934</v>
          </cell>
          <cell r="B2935">
            <v>8964</v>
          </cell>
          <cell r="C2935">
            <v>13</v>
          </cell>
          <cell r="D2935" t="str">
            <v xml:space="preserve"> HP Laserjet Pro MFP M225DW </v>
          </cell>
          <cell r="E2935">
            <v>339</v>
          </cell>
          <cell r="F2935" t="str">
            <v>HP</v>
          </cell>
          <cell r="G2935">
            <v>129</v>
          </cell>
        </row>
        <row r="2936">
          <cell r="A2936">
            <v>2935</v>
          </cell>
          <cell r="B2936">
            <v>6010</v>
          </cell>
          <cell r="C2936">
            <v>13</v>
          </cell>
          <cell r="D2936" t="str">
            <v xml:space="preserve"> Brother MFC-L9550CDWT </v>
          </cell>
          <cell r="E2936">
            <v>1119</v>
          </cell>
          <cell r="F2936" t="str">
            <v>Brother</v>
          </cell>
          <cell r="G2936">
            <v>250</v>
          </cell>
        </row>
        <row r="2937">
          <cell r="A2937">
            <v>2936</v>
          </cell>
          <cell r="B2937">
            <v>7177</v>
          </cell>
          <cell r="C2937">
            <v>13</v>
          </cell>
          <cell r="D2937" t="str">
            <v xml:space="preserve"> HP LaserJet Pro 500 MFP M521DN </v>
          </cell>
          <cell r="E2937">
            <v>649</v>
          </cell>
          <cell r="F2937" t="str">
            <v>HP</v>
          </cell>
          <cell r="G2937">
            <v>203</v>
          </cell>
        </row>
        <row r="2938">
          <cell r="A2938">
            <v>2937</v>
          </cell>
          <cell r="B2938">
            <v>6439</v>
          </cell>
          <cell r="C2938">
            <v>13</v>
          </cell>
          <cell r="D2938" t="str">
            <v xml:space="preserve"> Brother MFC-J6930DW </v>
          </cell>
          <cell r="E2938">
            <v>399</v>
          </cell>
          <cell r="F2938" t="str">
            <v>Brother</v>
          </cell>
          <cell r="G2938">
            <v>232</v>
          </cell>
        </row>
        <row r="2939">
          <cell r="A2939">
            <v>2938</v>
          </cell>
          <cell r="B2939">
            <v>10042</v>
          </cell>
          <cell r="C2939">
            <v>13</v>
          </cell>
          <cell r="D2939" t="str">
            <v xml:space="preserve"> Xerox WorkCentre 6605N </v>
          </cell>
          <cell r="E2939">
            <v>699</v>
          </cell>
          <cell r="F2939" t="str">
            <v>Xerox</v>
          </cell>
          <cell r="G2939">
            <v>83</v>
          </cell>
        </row>
        <row r="2940">
          <cell r="A2940">
            <v>2939</v>
          </cell>
          <cell r="B2940">
            <v>8447</v>
          </cell>
          <cell r="C2940">
            <v>13</v>
          </cell>
          <cell r="D2940" t="str">
            <v xml:space="preserve"> Xerox WorkCentre 3345 </v>
          </cell>
          <cell r="E2940">
            <v>379</v>
          </cell>
          <cell r="F2940" t="str">
            <v>Xerox</v>
          </cell>
          <cell r="G2940">
            <v>150</v>
          </cell>
        </row>
        <row r="2941">
          <cell r="A2941">
            <v>2940</v>
          </cell>
          <cell r="B2941">
            <v>10642</v>
          </cell>
          <cell r="C2941">
            <v>13</v>
          </cell>
          <cell r="D2941" t="str">
            <v xml:space="preserve"> Samsung CLX-6260ND </v>
          </cell>
          <cell r="E2941">
            <v>429</v>
          </cell>
          <cell r="F2941" t="str">
            <v>Samsung</v>
          </cell>
          <cell r="G2941">
            <v>58</v>
          </cell>
        </row>
        <row r="2942">
          <cell r="A2942">
            <v>2941</v>
          </cell>
          <cell r="B2942">
            <v>7876</v>
          </cell>
          <cell r="C2942">
            <v>13</v>
          </cell>
          <cell r="D2942" t="str">
            <v xml:space="preserve"> Ricoh SP 311SFN </v>
          </cell>
          <cell r="E2942">
            <v>168.99</v>
          </cell>
          <cell r="F2942" t="str">
            <v>Ricoh</v>
          </cell>
          <cell r="G2942">
            <v>173</v>
          </cell>
        </row>
        <row r="2943">
          <cell r="A2943">
            <v>2942</v>
          </cell>
          <cell r="B2943">
            <v>10274</v>
          </cell>
          <cell r="C2943">
            <v>13</v>
          </cell>
          <cell r="D2943" t="str">
            <v xml:space="preserve"> HP LaserJet Pro MFP M521DW </v>
          </cell>
          <cell r="E2943">
            <v>709</v>
          </cell>
          <cell r="F2943" t="str">
            <v>HP</v>
          </cell>
          <cell r="G2943">
            <v>73</v>
          </cell>
        </row>
        <row r="2944">
          <cell r="A2944">
            <v>2943</v>
          </cell>
          <cell r="B2944">
            <v>9952</v>
          </cell>
          <cell r="C2944">
            <v>13</v>
          </cell>
          <cell r="D2944" t="str">
            <v xml:space="preserve"> Epson WorkForce Pro WF-8590 DWF </v>
          </cell>
          <cell r="E2944">
            <v>1599</v>
          </cell>
          <cell r="F2944" t="str">
            <v>Epson</v>
          </cell>
          <cell r="G2944">
            <v>88</v>
          </cell>
        </row>
        <row r="2945">
          <cell r="A2945">
            <v>2944</v>
          </cell>
          <cell r="B2945">
            <v>11552</v>
          </cell>
          <cell r="C2945">
            <v>13</v>
          </cell>
          <cell r="D2945" t="str">
            <v xml:space="preserve"> Brother MFC-L8850CDW </v>
          </cell>
          <cell r="E2945">
            <v>849</v>
          </cell>
          <cell r="F2945" t="str">
            <v>Brother</v>
          </cell>
          <cell r="G2945">
            <v>19</v>
          </cell>
        </row>
        <row r="2946">
          <cell r="A2946">
            <v>2945</v>
          </cell>
          <cell r="B2946">
            <v>11409</v>
          </cell>
          <cell r="C2946">
            <v>13</v>
          </cell>
          <cell r="D2946" t="str">
            <v xml:space="preserve"> Brother DCP-L8450CDW </v>
          </cell>
          <cell r="E2946">
            <v>739</v>
          </cell>
          <cell r="F2946" t="str">
            <v>Brother</v>
          </cell>
          <cell r="G2946">
            <v>25</v>
          </cell>
        </row>
        <row r="2947">
          <cell r="A2947">
            <v>2946</v>
          </cell>
          <cell r="B2947">
            <v>10741</v>
          </cell>
          <cell r="C2947">
            <v>13</v>
          </cell>
          <cell r="D2947" t="str">
            <v xml:space="preserve"> Brother DCP-9015CDW </v>
          </cell>
          <cell r="E2947">
            <v>312.48</v>
          </cell>
          <cell r="F2947" t="str">
            <v>Brother</v>
          </cell>
          <cell r="G2947">
            <v>54</v>
          </cell>
        </row>
        <row r="2948">
          <cell r="A2948">
            <v>2947</v>
          </cell>
          <cell r="B2948">
            <v>6875</v>
          </cell>
          <cell r="C2948">
            <v>13</v>
          </cell>
          <cell r="D2948" t="str">
            <v xml:space="preserve"> HP OfficeJet Pro 8730 All-in-One (D9L20A) </v>
          </cell>
          <cell r="E2948">
            <v>339</v>
          </cell>
          <cell r="F2948" t="str">
            <v>HP</v>
          </cell>
          <cell r="G2948">
            <v>215</v>
          </cell>
        </row>
        <row r="2949">
          <cell r="A2949">
            <v>2948</v>
          </cell>
          <cell r="B2949">
            <v>9781</v>
          </cell>
          <cell r="C2949">
            <v>13</v>
          </cell>
          <cell r="D2949" t="str">
            <v xml:space="preserve"> HP OfficeJet Pro 8720 e-All-in-One (D9L19A) </v>
          </cell>
          <cell r="E2949">
            <v>269</v>
          </cell>
          <cell r="F2949" t="str">
            <v>HP</v>
          </cell>
          <cell r="G2949">
            <v>95</v>
          </cell>
        </row>
        <row r="2950">
          <cell r="A2950">
            <v>2949</v>
          </cell>
          <cell r="B2950">
            <v>8945</v>
          </cell>
          <cell r="C2950">
            <v>13</v>
          </cell>
          <cell r="D2950" t="str">
            <v xml:space="preserve"> Epson Expression Premium XP-640 </v>
          </cell>
          <cell r="E2950">
            <v>119</v>
          </cell>
          <cell r="F2950" t="str">
            <v>Epson</v>
          </cell>
          <cell r="G2950">
            <v>130</v>
          </cell>
        </row>
        <row r="2951">
          <cell r="A2951">
            <v>2950</v>
          </cell>
          <cell r="B2951">
            <v>6202</v>
          </cell>
          <cell r="C2951">
            <v>13</v>
          </cell>
          <cell r="D2951" t="str">
            <v xml:space="preserve"> Lexmark MX410de </v>
          </cell>
          <cell r="E2951">
            <v>239</v>
          </cell>
          <cell r="F2951" t="str">
            <v>Lexmark</v>
          </cell>
          <cell r="G2951">
            <v>242</v>
          </cell>
        </row>
        <row r="2952">
          <cell r="A2952">
            <v>2951</v>
          </cell>
          <cell r="B2952">
            <v>6180</v>
          </cell>
          <cell r="C2952">
            <v>13</v>
          </cell>
          <cell r="D2952" t="str">
            <v xml:space="preserve"> HP PageWide Enterprise Color MFP 586dn </v>
          </cell>
          <cell r="E2952">
            <v>1649</v>
          </cell>
          <cell r="F2952" t="str">
            <v>HP</v>
          </cell>
          <cell r="G2952">
            <v>243</v>
          </cell>
        </row>
        <row r="2953">
          <cell r="A2953">
            <v>2952</v>
          </cell>
          <cell r="B2953">
            <v>11277</v>
          </cell>
          <cell r="C2953">
            <v>13</v>
          </cell>
          <cell r="D2953" t="str">
            <v xml:space="preserve"> Xerox WorkCentre 6515N </v>
          </cell>
          <cell r="E2953">
            <v>389</v>
          </cell>
          <cell r="F2953" t="str">
            <v>Xerox</v>
          </cell>
          <cell r="G2953">
            <v>31</v>
          </cell>
        </row>
        <row r="2954">
          <cell r="A2954">
            <v>2953</v>
          </cell>
          <cell r="B2954">
            <v>10643</v>
          </cell>
          <cell r="C2954">
            <v>13</v>
          </cell>
          <cell r="D2954" t="str">
            <v xml:space="preserve"> Xerox WorkCentre 3335 </v>
          </cell>
          <cell r="E2954">
            <v>289</v>
          </cell>
          <cell r="F2954" t="str">
            <v>Xerox</v>
          </cell>
          <cell r="G2954">
            <v>58</v>
          </cell>
        </row>
        <row r="2955">
          <cell r="A2955">
            <v>2954</v>
          </cell>
          <cell r="B2955">
            <v>10481</v>
          </cell>
          <cell r="C2955">
            <v>13</v>
          </cell>
          <cell r="D2955" t="str">
            <v xml:space="preserve"> Samsung Xpress SL-C480 </v>
          </cell>
          <cell r="E2955">
            <v>289</v>
          </cell>
          <cell r="F2955" t="str">
            <v>Samsung</v>
          </cell>
          <cell r="G2955">
            <v>65</v>
          </cell>
        </row>
        <row r="2956">
          <cell r="A2956">
            <v>2955</v>
          </cell>
          <cell r="B2956">
            <v>6011</v>
          </cell>
          <cell r="C2956">
            <v>13</v>
          </cell>
          <cell r="D2956" t="str">
            <v xml:space="preserve"> Samsung Pro Xpress SL-M3825DW </v>
          </cell>
          <cell r="E2956">
            <v>269</v>
          </cell>
          <cell r="F2956" t="str">
            <v>Samsung</v>
          </cell>
          <cell r="G2956">
            <v>250</v>
          </cell>
        </row>
        <row r="2957">
          <cell r="A2957">
            <v>2956</v>
          </cell>
          <cell r="B2957">
            <v>8817</v>
          </cell>
          <cell r="C2957">
            <v>13</v>
          </cell>
          <cell r="D2957" t="str">
            <v xml:space="preserve"> Samsung Pro Xpress M3875FD </v>
          </cell>
          <cell r="E2957">
            <v>349</v>
          </cell>
          <cell r="F2957" t="str">
            <v>Samsung</v>
          </cell>
          <cell r="G2957">
            <v>135</v>
          </cell>
        </row>
        <row r="2958">
          <cell r="A2958">
            <v>2957</v>
          </cell>
          <cell r="B2958">
            <v>9876</v>
          </cell>
          <cell r="C2958">
            <v>13</v>
          </cell>
          <cell r="D2958" t="str">
            <v xml:space="preserve"> Samsung CLX-6260FW </v>
          </cell>
          <cell r="E2958">
            <v>599</v>
          </cell>
          <cell r="F2958" t="str">
            <v>Samsung</v>
          </cell>
          <cell r="G2958">
            <v>91</v>
          </cell>
        </row>
        <row r="2959">
          <cell r="A2959">
            <v>2958</v>
          </cell>
          <cell r="B2959">
            <v>7760</v>
          </cell>
          <cell r="C2959">
            <v>13</v>
          </cell>
          <cell r="D2959" t="str">
            <v xml:space="preserve"> Ricoh SP 3610SF </v>
          </cell>
          <cell r="E2959">
            <v>489</v>
          </cell>
          <cell r="F2959" t="str">
            <v>Ricoh</v>
          </cell>
          <cell r="G2959">
            <v>179</v>
          </cell>
        </row>
        <row r="2960">
          <cell r="A2960">
            <v>2959</v>
          </cell>
          <cell r="B2960">
            <v>6493</v>
          </cell>
          <cell r="C2960">
            <v>13</v>
          </cell>
          <cell r="D2960" t="str">
            <v xml:space="preserve"> Ricoh SG 3110SFNw </v>
          </cell>
          <cell r="E2960">
            <v>239</v>
          </cell>
          <cell r="F2960" t="str">
            <v>Ricoh</v>
          </cell>
          <cell r="G2960">
            <v>230</v>
          </cell>
        </row>
        <row r="2961">
          <cell r="A2961">
            <v>2960</v>
          </cell>
          <cell r="B2961">
            <v>8608</v>
          </cell>
          <cell r="C2961">
            <v>13</v>
          </cell>
          <cell r="D2961" t="str">
            <v xml:space="preserve"> Lexmark CX725de </v>
          </cell>
          <cell r="E2961">
            <v>949</v>
          </cell>
          <cell r="F2961" t="str">
            <v>Lexmark</v>
          </cell>
          <cell r="G2961">
            <v>143</v>
          </cell>
        </row>
        <row r="2962">
          <cell r="A2962">
            <v>2961</v>
          </cell>
          <cell r="B2962">
            <v>11115</v>
          </cell>
          <cell r="C2962">
            <v>13</v>
          </cell>
          <cell r="D2962" t="str">
            <v xml:space="preserve"> HP PageWide Enterprise Color MFP 586z </v>
          </cell>
          <cell r="E2962">
            <v>2289</v>
          </cell>
          <cell r="F2962" t="str">
            <v>HP</v>
          </cell>
          <cell r="G2962">
            <v>38</v>
          </cell>
        </row>
        <row r="2963">
          <cell r="A2963">
            <v>2962</v>
          </cell>
          <cell r="B2963">
            <v>10121</v>
          </cell>
          <cell r="C2963">
            <v>13</v>
          </cell>
          <cell r="D2963" t="str">
            <v xml:space="preserve"> HP PageWide Enterprise Color MFP 586f </v>
          </cell>
          <cell r="E2963">
            <v>1919</v>
          </cell>
          <cell r="F2963" t="str">
            <v>HP</v>
          </cell>
          <cell r="G2963">
            <v>80</v>
          </cell>
        </row>
        <row r="2964">
          <cell r="A2964">
            <v>2963</v>
          </cell>
          <cell r="B2964">
            <v>7626</v>
          </cell>
          <cell r="C2964">
            <v>13</v>
          </cell>
          <cell r="D2964" t="str">
            <v xml:space="preserve"> HP LaserJet Pro MFP M26nw </v>
          </cell>
          <cell r="E2964">
            <v>179</v>
          </cell>
          <cell r="F2964" t="str">
            <v>HP</v>
          </cell>
          <cell r="G2964">
            <v>185</v>
          </cell>
        </row>
        <row r="2965">
          <cell r="A2965">
            <v>2964</v>
          </cell>
          <cell r="B2965">
            <v>10505</v>
          </cell>
          <cell r="C2965">
            <v>13</v>
          </cell>
          <cell r="D2965" t="str">
            <v xml:space="preserve"> HP LaserJet Pro MFP M26a </v>
          </cell>
          <cell r="E2965">
            <v>159</v>
          </cell>
          <cell r="F2965" t="str">
            <v>HP</v>
          </cell>
          <cell r="G2965">
            <v>64</v>
          </cell>
        </row>
        <row r="2966">
          <cell r="A2966">
            <v>2965</v>
          </cell>
          <cell r="B2966">
            <v>10144</v>
          </cell>
          <cell r="C2966">
            <v>13</v>
          </cell>
          <cell r="D2966" t="str">
            <v xml:space="preserve"> HP LaserJet Pro MFP M227sdn </v>
          </cell>
          <cell r="E2966">
            <v>239</v>
          </cell>
          <cell r="F2966" t="str">
            <v>HP</v>
          </cell>
          <cell r="G2966">
            <v>79</v>
          </cell>
        </row>
        <row r="2967">
          <cell r="A2967">
            <v>2966</v>
          </cell>
          <cell r="B2967">
            <v>7379</v>
          </cell>
          <cell r="C2967">
            <v>13</v>
          </cell>
          <cell r="D2967" t="str">
            <v xml:space="preserve"> HP LaserJet Enterprise 700 Color MFP M775dn </v>
          </cell>
          <cell r="E2967">
            <v>3739</v>
          </cell>
          <cell r="F2967" t="str">
            <v>HP</v>
          </cell>
          <cell r="G2967">
            <v>195</v>
          </cell>
        </row>
        <row r="2968">
          <cell r="A2968">
            <v>2967</v>
          </cell>
          <cell r="B2968">
            <v>9439</v>
          </cell>
          <cell r="C2968">
            <v>13</v>
          </cell>
          <cell r="D2968" t="str">
            <v xml:space="preserve"> HP Designjet T830 36 inch MFP </v>
          </cell>
          <cell r="E2968">
            <v>5310.69</v>
          </cell>
          <cell r="F2968" t="str">
            <v>HP</v>
          </cell>
          <cell r="G2968">
            <v>109</v>
          </cell>
        </row>
        <row r="2969">
          <cell r="A2969">
            <v>2968</v>
          </cell>
          <cell r="B2969">
            <v>7092</v>
          </cell>
          <cell r="C2969">
            <v>13</v>
          </cell>
          <cell r="D2969" t="str">
            <v xml:space="preserve"> HP Color LaserJet Pro MFP M277n </v>
          </cell>
          <cell r="E2969">
            <v>289</v>
          </cell>
          <cell r="F2969" t="str">
            <v>HP</v>
          </cell>
          <cell r="G2969">
            <v>206</v>
          </cell>
        </row>
        <row r="2970">
          <cell r="A2970">
            <v>2969</v>
          </cell>
          <cell r="B2970">
            <v>8790</v>
          </cell>
          <cell r="C2970">
            <v>13</v>
          </cell>
          <cell r="D2970" t="str">
            <v xml:space="preserve"> Epson WorkForce Pro WF-8590 DTWFC </v>
          </cell>
          <cell r="E2970">
            <v>2237.29</v>
          </cell>
          <cell r="F2970" t="str">
            <v>Epson</v>
          </cell>
          <cell r="G2970">
            <v>136</v>
          </cell>
        </row>
        <row r="2971">
          <cell r="A2971">
            <v>2970</v>
          </cell>
          <cell r="B2971">
            <v>7553</v>
          </cell>
          <cell r="C2971">
            <v>13</v>
          </cell>
          <cell r="D2971" t="str">
            <v xml:space="preserve"> Epson WorkForce Pro WF-8590 DTWF </v>
          </cell>
          <cell r="E2971">
            <v>1689</v>
          </cell>
          <cell r="F2971" t="str">
            <v>Epson</v>
          </cell>
          <cell r="G2971">
            <v>188</v>
          </cell>
        </row>
        <row r="2972">
          <cell r="A2972">
            <v>2971</v>
          </cell>
          <cell r="B2972">
            <v>6715</v>
          </cell>
          <cell r="C2972">
            <v>13</v>
          </cell>
          <cell r="D2972" t="str">
            <v xml:space="preserve"> Epson WorkForce Pro WF-8590 D3TWFC </v>
          </cell>
          <cell r="E2972">
            <v>2499</v>
          </cell>
          <cell r="F2972" t="str">
            <v>Epson</v>
          </cell>
          <cell r="G2972">
            <v>221</v>
          </cell>
        </row>
        <row r="2973">
          <cell r="A2973">
            <v>2972</v>
          </cell>
          <cell r="B2973">
            <v>8354</v>
          </cell>
          <cell r="C2973">
            <v>13</v>
          </cell>
          <cell r="D2973" t="str">
            <v xml:space="preserve"> Epson WorkForce Pro WF-8510DWF </v>
          </cell>
          <cell r="E2973">
            <v>999</v>
          </cell>
          <cell r="F2973" t="str">
            <v>Epson</v>
          </cell>
          <cell r="G2973">
            <v>153</v>
          </cell>
        </row>
        <row r="2974">
          <cell r="A2974">
            <v>2973</v>
          </cell>
          <cell r="B2974">
            <v>7627</v>
          </cell>
          <cell r="C2974">
            <v>13</v>
          </cell>
          <cell r="D2974" t="str">
            <v xml:space="preserve"> Epson WorkForce Pro WF-6590DWF </v>
          </cell>
          <cell r="E2974">
            <v>679</v>
          </cell>
          <cell r="F2974" t="str">
            <v>Epson</v>
          </cell>
          <cell r="G2974">
            <v>185</v>
          </cell>
        </row>
        <row r="2975">
          <cell r="A2975">
            <v>2974</v>
          </cell>
          <cell r="B2975">
            <v>11904</v>
          </cell>
          <cell r="C2975">
            <v>13</v>
          </cell>
          <cell r="D2975" t="str">
            <v xml:space="preserve"> Epson WorkForce Pro WF-6590DTWFC </v>
          </cell>
          <cell r="E2975">
            <v>1099</v>
          </cell>
          <cell r="F2975" t="str">
            <v>Epson</v>
          </cell>
          <cell r="G2975">
            <v>4</v>
          </cell>
        </row>
        <row r="2976">
          <cell r="A2976">
            <v>2975</v>
          </cell>
          <cell r="B2976">
            <v>6266</v>
          </cell>
          <cell r="C2976">
            <v>13</v>
          </cell>
          <cell r="D2976" t="str">
            <v xml:space="preserve"> Epson WorkForce Pro WF-6590D2TWFC </v>
          </cell>
          <cell r="E2976">
            <v>1269</v>
          </cell>
          <cell r="F2976" t="str">
            <v>Epson</v>
          </cell>
          <cell r="G2976">
            <v>239</v>
          </cell>
        </row>
        <row r="2977">
          <cell r="A2977">
            <v>2976</v>
          </cell>
          <cell r="B2977">
            <v>7146</v>
          </cell>
          <cell r="C2977">
            <v>13</v>
          </cell>
          <cell r="D2977" t="str">
            <v xml:space="preserve"> Brother MFC-L6900DWT </v>
          </cell>
          <cell r="E2977">
            <v>1139.3</v>
          </cell>
          <cell r="F2977" t="str">
            <v>Brother</v>
          </cell>
          <cell r="G2977">
            <v>204</v>
          </cell>
        </row>
        <row r="2978">
          <cell r="A2978">
            <v>2977</v>
          </cell>
          <cell r="B2978">
            <v>6693</v>
          </cell>
          <cell r="C2978">
            <v>13</v>
          </cell>
          <cell r="D2978" t="str">
            <v xml:space="preserve"> Brother MFC-L6900DW </v>
          </cell>
          <cell r="E2978">
            <v>1027.3</v>
          </cell>
          <cell r="F2978" t="str">
            <v>Brother</v>
          </cell>
          <cell r="G2978">
            <v>222</v>
          </cell>
        </row>
        <row r="2979">
          <cell r="A2979">
            <v>2978</v>
          </cell>
          <cell r="B2979">
            <v>9973</v>
          </cell>
          <cell r="C2979">
            <v>13</v>
          </cell>
          <cell r="D2979" t="str">
            <v xml:space="preserve"> Brother MFC-L6800DWT </v>
          </cell>
          <cell r="E2979">
            <v>945.6</v>
          </cell>
          <cell r="F2979" t="str">
            <v>Brother</v>
          </cell>
          <cell r="G2979">
            <v>87</v>
          </cell>
        </row>
        <row r="2980">
          <cell r="A2980">
            <v>2979</v>
          </cell>
          <cell r="B2980">
            <v>8579</v>
          </cell>
          <cell r="C2980">
            <v>13</v>
          </cell>
          <cell r="D2980" t="str">
            <v xml:space="preserve"> Brother MFC-L5700DN </v>
          </cell>
          <cell r="E2980">
            <v>419</v>
          </cell>
          <cell r="F2980" t="str">
            <v>Brother</v>
          </cell>
          <cell r="G2980">
            <v>144</v>
          </cell>
        </row>
        <row r="2981">
          <cell r="A2981">
            <v>2980</v>
          </cell>
          <cell r="B2981">
            <v>9807</v>
          </cell>
          <cell r="C2981">
            <v>13</v>
          </cell>
          <cell r="D2981" t="str">
            <v xml:space="preserve"> Brother MFC-9340CDW </v>
          </cell>
          <cell r="E2981">
            <v>439</v>
          </cell>
          <cell r="F2981" t="str">
            <v>Brother</v>
          </cell>
          <cell r="G2981">
            <v>94</v>
          </cell>
        </row>
        <row r="2982">
          <cell r="A2982">
            <v>2981</v>
          </cell>
          <cell r="B2982">
            <v>7643</v>
          </cell>
          <cell r="C2982">
            <v>13</v>
          </cell>
          <cell r="D2982" t="str">
            <v xml:space="preserve"> Brother MFC-9140CDN </v>
          </cell>
          <cell r="E2982">
            <v>379</v>
          </cell>
          <cell r="F2982" t="str">
            <v>Brother</v>
          </cell>
          <cell r="G2982">
            <v>184</v>
          </cell>
        </row>
        <row r="2983">
          <cell r="A2983">
            <v>2982</v>
          </cell>
          <cell r="B2983">
            <v>8660</v>
          </cell>
          <cell r="C2983">
            <v>13</v>
          </cell>
          <cell r="D2983" t="str">
            <v xml:space="preserve"> Brother DCP-L6600DW </v>
          </cell>
          <cell r="E2983">
            <v>750.4</v>
          </cell>
          <cell r="F2983" t="str">
            <v>Brother</v>
          </cell>
          <cell r="G2983">
            <v>141</v>
          </cell>
        </row>
        <row r="2984">
          <cell r="A2984">
            <v>2983</v>
          </cell>
          <cell r="B2984">
            <v>8046</v>
          </cell>
          <cell r="C2984">
            <v>13</v>
          </cell>
          <cell r="D2984" t="str">
            <v xml:space="preserve"> Brother DCP-L5500DN </v>
          </cell>
          <cell r="E2984">
            <v>419</v>
          </cell>
          <cell r="F2984" t="str">
            <v>Brother</v>
          </cell>
          <cell r="G2984">
            <v>166</v>
          </cell>
        </row>
        <row r="2985">
          <cell r="A2985">
            <v>2984</v>
          </cell>
          <cell r="B2985">
            <v>7380</v>
          </cell>
          <cell r="C2985">
            <v>14</v>
          </cell>
          <cell r="D2985" t="str">
            <v xml:space="preserve"> Netgear Nighthawk AC1900 R7000 </v>
          </cell>
          <cell r="E2985">
            <v>133</v>
          </cell>
          <cell r="F2985" t="str">
            <v>Netgear</v>
          </cell>
          <cell r="G2985">
            <v>195</v>
          </cell>
        </row>
        <row r="2986">
          <cell r="A2986">
            <v>2985</v>
          </cell>
          <cell r="B2986">
            <v>7858</v>
          </cell>
          <cell r="C2986">
            <v>14</v>
          </cell>
          <cell r="D2986" t="str">
            <v xml:space="preserve"> TP-Link Archer C58 </v>
          </cell>
          <cell r="E2986">
            <v>39</v>
          </cell>
          <cell r="F2986" t="str">
            <v>TP-Link</v>
          </cell>
          <cell r="G2986">
            <v>174</v>
          </cell>
        </row>
        <row r="2987">
          <cell r="A2987">
            <v>2986</v>
          </cell>
          <cell r="B2987">
            <v>8252</v>
          </cell>
          <cell r="C2987">
            <v>14</v>
          </cell>
          <cell r="D2987" t="str">
            <v xml:space="preserve"> Asus RT-AC51 </v>
          </cell>
          <cell r="E2987">
            <v>39</v>
          </cell>
          <cell r="F2987" t="str">
            <v>Asus</v>
          </cell>
          <cell r="G2987">
            <v>157</v>
          </cell>
        </row>
        <row r="2988">
          <cell r="A2988">
            <v>2987</v>
          </cell>
          <cell r="B2988">
            <v>8875</v>
          </cell>
          <cell r="C2988">
            <v>14</v>
          </cell>
          <cell r="D2988" t="str">
            <v xml:space="preserve"> Netgear Nighthawk X4S R7800 </v>
          </cell>
          <cell r="E2988">
            <v>178</v>
          </cell>
          <cell r="F2988" t="str">
            <v>Netgear</v>
          </cell>
          <cell r="G2988">
            <v>133</v>
          </cell>
        </row>
        <row r="2989">
          <cell r="A2989">
            <v>2988</v>
          </cell>
          <cell r="B2989">
            <v>7287</v>
          </cell>
          <cell r="C2989">
            <v>14</v>
          </cell>
          <cell r="D2989" t="str">
            <v xml:space="preserve"> TP-Link Archer C7 V2 </v>
          </cell>
          <cell r="E2989">
            <v>99</v>
          </cell>
          <cell r="F2989" t="str">
            <v>TP-Link</v>
          </cell>
          <cell r="G2989">
            <v>199</v>
          </cell>
        </row>
        <row r="2990">
          <cell r="A2990">
            <v>2989</v>
          </cell>
          <cell r="B2990">
            <v>8632</v>
          </cell>
          <cell r="C2990">
            <v>14</v>
          </cell>
          <cell r="D2990" t="str">
            <v xml:space="preserve"> TP-Link M7350 </v>
          </cell>
          <cell r="E2990">
            <v>99</v>
          </cell>
          <cell r="F2990" t="str">
            <v>TP-Link</v>
          </cell>
          <cell r="G2990">
            <v>142</v>
          </cell>
        </row>
        <row r="2991">
          <cell r="A2991">
            <v>2990</v>
          </cell>
          <cell r="B2991">
            <v>8946</v>
          </cell>
          <cell r="C2991">
            <v>14</v>
          </cell>
          <cell r="D2991" t="str">
            <v xml:space="preserve"> TP-Link Archer C2600 </v>
          </cell>
          <cell r="E2991">
            <v>139</v>
          </cell>
          <cell r="F2991" t="str">
            <v>TP-Link</v>
          </cell>
          <cell r="G2991">
            <v>130</v>
          </cell>
        </row>
        <row r="2992">
          <cell r="A2992">
            <v>2991</v>
          </cell>
          <cell r="B2992">
            <v>10776</v>
          </cell>
          <cell r="C2992">
            <v>14</v>
          </cell>
          <cell r="D2992" t="str">
            <v xml:space="preserve"> Apple Airport Extreme ME918Z/A </v>
          </cell>
          <cell r="E2992">
            <v>199</v>
          </cell>
          <cell r="F2992" t="str">
            <v>Apple</v>
          </cell>
          <cell r="G2992">
            <v>52</v>
          </cell>
        </row>
        <row r="2993">
          <cell r="A2993">
            <v>2992</v>
          </cell>
          <cell r="B2993">
            <v>8068</v>
          </cell>
          <cell r="C2993">
            <v>14</v>
          </cell>
          <cell r="D2993" t="str">
            <v xml:space="preserve"> Apple Airport Express </v>
          </cell>
          <cell r="E2993">
            <v>97.95</v>
          </cell>
          <cell r="F2993" t="str">
            <v>Apple</v>
          </cell>
          <cell r="G2993">
            <v>165</v>
          </cell>
        </row>
        <row r="2994">
          <cell r="A2994">
            <v>2993</v>
          </cell>
          <cell r="B2994">
            <v>9440</v>
          </cell>
          <cell r="C2994">
            <v>14</v>
          </cell>
          <cell r="D2994" t="str">
            <v xml:space="preserve"> Netgear Orbi </v>
          </cell>
          <cell r="E2994">
            <v>439</v>
          </cell>
          <cell r="F2994" t="str">
            <v>Netgear</v>
          </cell>
          <cell r="G2994">
            <v>109</v>
          </cell>
        </row>
        <row r="2995">
          <cell r="A2995">
            <v>2994</v>
          </cell>
          <cell r="B2995">
            <v>10760</v>
          </cell>
          <cell r="C2995">
            <v>14</v>
          </cell>
          <cell r="D2995" t="str">
            <v xml:space="preserve"> TP-Link Archer C2 </v>
          </cell>
          <cell r="E2995">
            <v>53.9</v>
          </cell>
          <cell r="F2995" t="str">
            <v>TP-Link</v>
          </cell>
          <cell r="G2995">
            <v>53</v>
          </cell>
        </row>
        <row r="2996">
          <cell r="A2996">
            <v>2995</v>
          </cell>
          <cell r="B2996">
            <v>11433</v>
          </cell>
          <cell r="C2996">
            <v>14</v>
          </cell>
          <cell r="D2996" t="str">
            <v xml:space="preserve"> Asus RT-AC68U Zwart </v>
          </cell>
          <cell r="E2996">
            <v>139</v>
          </cell>
          <cell r="F2996" t="str">
            <v>Asus</v>
          </cell>
          <cell r="G2996">
            <v>24</v>
          </cell>
        </row>
        <row r="2997">
          <cell r="A2997">
            <v>2996</v>
          </cell>
          <cell r="B2997">
            <v>8253</v>
          </cell>
          <cell r="C2997">
            <v>14</v>
          </cell>
          <cell r="D2997" t="str">
            <v xml:space="preserve"> Netgear R6400 </v>
          </cell>
          <cell r="E2997">
            <v>99</v>
          </cell>
          <cell r="F2997" t="str">
            <v>Netgear</v>
          </cell>
          <cell r="G2997">
            <v>157</v>
          </cell>
        </row>
        <row r="2998">
          <cell r="A2998">
            <v>2997</v>
          </cell>
          <cell r="B2998">
            <v>11654</v>
          </cell>
          <cell r="C2998">
            <v>14</v>
          </cell>
          <cell r="D2998" t="str">
            <v xml:space="preserve"> Netgear Nighthawk X6 R8000 </v>
          </cell>
          <cell r="E2998">
            <v>215</v>
          </cell>
          <cell r="F2998" t="str">
            <v>Netgear</v>
          </cell>
          <cell r="G2998">
            <v>14</v>
          </cell>
        </row>
        <row r="2999">
          <cell r="A2999">
            <v>2998</v>
          </cell>
          <cell r="B2999">
            <v>10187</v>
          </cell>
          <cell r="C2999">
            <v>14</v>
          </cell>
          <cell r="D2999" t="str">
            <v xml:space="preserve"> TP-Link Archer C3200 </v>
          </cell>
          <cell r="E2999">
            <v>199</v>
          </cell>
          <cell r="F2999" t="str">
            <v>TP-Link</v>
          </cell>
          <cell r="G2999">
            <v>77</v>
          </cell>
        </row>
        <row r="3000">
          <cell r="A3000">
            <v>2999</v>
          </cell>
          <cell r="B3000">
            <v>10353</v>
          </cell>
          <cell r="C3000">
            <v>14</v>
          </cell>
          <cell r="D3000" t="str">
            <v xml:space="preserve"> Asus RT-AC87U Zwart </v>
          </cell>
          <cell r="E3000">
            <v>199</v>
          </cell>
          <cell r="F3000" t="str">
            <v>Asus</v>
          </cell>
          <cell r="G3000">
            <v>70</v>
          </cell>
        </row>
        <row r="3001">
          <cell r="A3001">
            <v>3000</v>
          </cell>
          <cell r="B3001">
            <v>11365</v>
          </cell>
          <cell r="C3001">
            <v>14</v>
          </cell>
          <cell r="D3001" t="str">
            <v xml:space="preserve"> TP-Link Archer MR200 </v>
          </cell>
          <cell r="E3001">
            <v>149</v>
          </cell>
          <cell r="F3001" t="str">
            <v>TP-Link</v>
          </cell>
          <cell r="G3001">
            <v>27</v>
          </cell>
        </row>
        <row r="3002">
          <cell r="A3002">
            <v>3001</v>
          </cell>
          <cell r="B3002">
            <v>10777</v>
          </cell>
          <cell r="C3002">
            <v>14</v>
          </cell>
          <cell r="D3002" t="str">
            <v xml:space="preserve"> Asus RT-AC88U </v>
          </cell>
          <cell r="E3002">
            <v>289</v>
          </cell>
          <cell r="F3002" t="str">
            <v>Asus</v>
          </cell>
          <cell r="G3002">
            <v>52</v>
          </cell>
        </row>
        <row r="3003">
          <cell r="A3003">
            <v>3002</v>
          </cell>
          <cell r="B3003">
            <v>8300</v>
          </cell>
          <cell r="C3003">
            <v>14</v>
          </cell>
          <cell r="D3003" t="str">
            <v xml:space="preserve"> Sitecom AC1200 WLR-7100 </v>
          </cell>
          <cell r="E3003">
            <v>59</v>
          </cell>
          <cell r="F3003" t="str">
            <v>Sitecom</v>
          </cell>
          <cell r="G3003">
            <v>155</v>
          </cell>
        </row>
        <row r="3004">
          <cell r="A3004">
            <v>3003</v>
          </cell>
          <cell r="B3004">
            <v>10506</v>
          </cell>
          <cell r="C3004">
            <v>14</v>
          </cell>
          <cell r="D3004" t="str">
            <v xml:space="preserve"> Ubiquiti UniFi Security Gateway </v>
          </cell>
          <cell r="E3004">
            <v>128.94999999999999</v>
          </cell>
          <cell r="F3004" t="str">
            <v>Ubiquiti</v>
          </cell>
          <cell r="G3004">
            <v>64</v>
          </cell>
        </row>
        <row r="3005">
          <cell r="A3005">
            <v>3004</v>
          </cell>
          <cell r="B3005">
            <v>7501</v>
          </cell>
          <cell r="C3005">
            <v>14</v>
          </cell>
          <cell r="D3005" t="str">
            <v xml:space="preserve"> Ubiquiti EdgeRouter Lite </v>
          </cell>
          <cell r="E3005">
            <v>104.99</v>
          </cell>
          <cell r="F3005" t="str">
            <v>Ubiquiti</v>
          </cell>
          <cell r="G3005">
            <v>190</v>
          </cell>
        </row>
        <row r="3006">
          <cell r="A3006">
            <v>3005</v>
          </cell>
          <cell r="B3006">
            <v>8092</v>
          </cell>
          <cell r="C3006">
            <v>14</v>
          </cell>
          <cell r="D3006" t="str">
            <v xml:space="preserve"> Huawei E5786s-32a </v>
          </cell>
          <cell r="E3006">
            <v>175</v>
          </cell>
          <cell r="F3006" t="str">
            <v>Huawei</v>
          </cell>
          <cell r="G3006">
            <v>164</v>
          </cell>
        </row>
        <row r="3007">
          <cell r="A3007">
            <v>3006</v>
          </cell>
          <cell r="B3007">
            <v>9859</v>
          </cell>
          <cell r="C3007">
            <v>14</v>
          </cell>
          <cell r="D3007" t="str">
            <v xml:space="preserve"> Asus RT-AC3200 </v>
          </cell>
          <cell r="E3007">
            <v>219</v>
          </cell>
          <cell r="F3007" t="str">
            <v>Asus</v>
          </cell>
          <cell r="G3007">
            <v>92</v>
          </cell>
        </row>
        <row r="3008">
          <cell r="A3008">
            <v>3007</v>
          </cell>
          <cell r="B3008">
            <v>10079</v>
          </cell>
          <cell r="C3008">
            <v>14</v>
          </cell>
          <cell r="D3008" t="str">
            <v xml:space="preserve"> Ubiquiti EdgeRouter X </v>
          </cell>
          <cell r="E3008">
            <v>59.99</v>
          </cell>
          <cell r="F3008" t="str">
            <v>Ubiquiti</v>
          </cell>
          <cell r="G3008">
            <v>82</v>
          </cell>
        </row>
        <row r="3009">
          <cell r="A3009">
            <v>3008</v>
          </cell>
          <cell r="B3009">
            <v>11033</v>
          </cell>
          <cell r="C3009">
            <v>14</v>
          </cell>
          <cell r="D3009" t="str">
            <v xml:space="preserve"> Ubiquiti AmpliFi AFi-HD </v>
          </cell>
          <cell r="E3009">
            <v>399</v>
          </cell>
          <cell r="F3009" t="str">
            <v>Ubiquiti</v>
          </cell>
          <cell r="G3009">
            <v>41</v>
          </cell>
        </row>
        <row r="3010">
          <cell r="A3010">
            <v>3009</v>
          </cell>
          <cell r="B3010">
            <v>9508</v>
          </cell>
          <cell r="C3010">
            <v>14</v>
          </cell>
          <cell r="D3010" t="str">
            <v xml:space="preserve"> Huawei B315s-22 Wit </v>
          </cell>
          <cell r="E3010">
            <v>169</v>
          </cell>
          <cell r="F3010" t="str">
            <v>Huawei</v>
          </cell>
          <cell r="G3010">
            <v>106</v>
          </cell>
        </row>
        <row r="3011">
          <cell r="A3011">
            <v>3010</v>
          </cell>
          <cell r="B3011">
            <v>11204</v>
          </cell>
          <cell r="C3011">
            <v>14</v>
          </cell>
          <cell r="D3011" t="str">
            <v xml:space="preserve"> TP-Link TL-WR1043ND v2 </v>
          </cell>
          <cell r="E3011">
            <v>49.99</v>
          </cell>
          <cell r="F3011" t="str">
            <v>TP-Link</v>
          </cell>
          <cell r="G3011">
            <v>34</v>
          </cell>
        </row>
        <row r="3012">
          <cell r="A3012">
            <v>3011</v>
          </cell>
          <cell r="B3012">
            <v>11990</v>
          </cell>
          <cell r="C3012">
            <v>14</v>
          </cell>
          <cell r="D3012" t="str">
            <v xml:space="preserve"> TP-Link TL-MR6400 </v>
          </cell>
          <cell r="E3012">
            <v>128.99</v>
          </cell>
          <cell r="F3012" t="str">
            <v>TP-Link</v>
          </cell>
          <cell r="G3012">
            <v>0</v>
          </cell>
        </row>
        <row r="3013">
          <cell r="A3013">
            <v>3012</v>
          </cell>
          <cell r="B3013">
            <v>8688</v>
          </cell>
          <cell r="C3013">
            <v>14</v>
          </cell>
          <cell r="D3013" t="str">
            <v xml:space="preserve"> Huawei E5330Bs-2 </v>
          </cell>
          <cell r="E3013">
            <v>57.99</v>
          </cell>
          <cell r="F3013" t="str">
            <v>Huawei</v>
          </cell>
          <cell r="G3013">
            <v>140</v>
          </cell>
        </row>
        <row r="3014">
          <cell r="A3014">
            <v>3013</v>
          </cell>
          <cell r="B3014">
            <v>6343</v>
          </cell>
          <cell r="C3014">
            <v>14</v>
          </cell>
          <cell r="D3014" t="str">
            <v xml:space="preserve"> TP-Link M7300 </v>
          </cell>
          <cell r="E3014">
            <v>79</v>
          </cell>
          <cell r="F3014" t="str">
            <v>TP-Link</v>
          </cell>
          <cell r="G3014">
            <v>236</v>
          </cell>
        </row>
        <row r="3015">
          <cell r="A3015">
            <v>3014</v>
          </cell>
          <cell r="B3015">
            <v>7644</v>
          </cell>
          <cell r="C3015">
            <v>14</v>
          </cell>
          <cell r="D3015" t="str">
            <v xml:space="preserve"> Huawei E5186s-22a CAT6 4G+ Wit </v>
          </cell>
          <cell r="E3015">
            <v>279</v>
          </cell>
          <cell r="F3015" t="str">
            <v>Huawei</v>
          </cell>
          <cell r="G3015">
            <v>184</v>
          </cell>
        </row>
        <row r="3016">
          <cell r="A3016">
            <v>3015</v>
          </cell>
          <cell r="B3016">
            <v>7459</v>
          </cell>
          <cell r="C3016">
            <v>14</v>
          </cell>
          <cell r="D3016" t="str">
            <v xml:space="preserve"> Huawei E5577Cs-321 Wit </v>
          </cell>
          <cell r="E3016">
            <v>125</v>
          </cell>
          <cell r="F3016" t="str">
            <v>Huawei</v>
          </cell>
          <cell r="G3016">
            <v>192</v>
          </cell>
        </row>
        <row r="3017">
          <cell r="A3017">
            <v>3016</v>
          </cell>
          <cell r="B3017">
            <v>9638</v>
          </cell>
          <cell r="C3017">
            <v>14</v>
          </cell>
          <cell r="D3017" t="str">
            <v xml:space="preserve"> Linksys Velop (3 stations) </v>
          </cell>
          <cell r="E3017">
            <v>599</v>
          </cell>
          <cell r="F3017" t="str">
            <v>Linksys</v>
          </cell>
          <cell r="G3017">
            <v>100</v>
          </cell>
        </row>
        <row r="3018">
          <cell r="A3018">
            <v>3017</v>
          </cell>
          <cell r="B3018">
            <v>9698</v>
          </cell>
          <cell r="C3018">
            <v>14</v>
          </cell>
          <cell r="D3018" t="str">
            <v xml:space="preserve"> Asus RT-AC87U Wit </v>
          </cell>
          <cell r="E3018">
            <v>179</v>
          </cell>
          <cell r="F3018" t="str">
            <v>Asus</v>
          </cell>
          <cell r="G3018">
            <v>98</v>
          </cell>
        </row>
        <row r="3019">
          <cell r="A3019">
            <v>3018</v>
          </cell>
          <cell r="B3019">
            <v>8330</v>
          </cell>
          <cell r="C3019">
            <v>14</v>
          </cell>
          <cell r="D3019" t="str">
            <v xml:space="preserve"> Asus RT-AC66U Zwart </v>
          </cell>
          <cell r="E3019">
            <v>124</v>
          </cell>
          <cell r="F3019" t="str">
            <v>Asus</v>
          </cell>
          <cell r="G3019">
            <v>154</v>
          </cell>
        </row>
        <row r="3020">
          <cell r="A3020">
            <v>3019</v>
          </cell>
          <cell r="B3020">
            <v>11482</v>
          </cell>
          <cell r="C3020">
            <v>14</v>
          </cell>
          <cell r="D3020" t="str">
            <v xml:space="preserve"> TP-Link TL-WR810N Mobiele Router </v>
          </cell>
          <cell r="E3020">
            <v>34.950000000000003</v>
          </cell>
          <cell r="F3020" t="str">
            <v>TP-Link</v>
          </cell>
          <cell r="G3020">
            <v>22</v>
          </cell>
        </row>
        <row r="3021">
          <cell r="A3021">
            <v>3020</v>
          </cell>
          <cell r="B3021">
            <v>6802</v>
          </cell>
          <cell r="C3021">
            <v>14</v>
          </cell>
          <cell r="D3021" t="str">
            <v xml:space="preserve"> TP-Link M7310 </v>
          </cell>
          <cell r="E3021">
            <v>126</v>
          </cell>
          <cell r="F3021" t="str">
            <v>TP-Link</v>
          </cell>
          <cell r="G3021">
            <v>218</v>
          </cell>
        </row>
        <row r="3022">
          <cell r="A3022">
            <v>3021</v>
          </cell>
          <cell r="B3022">
            <v>6516</v>
          </cell>
          <cell r="C3022">
            <v>14</v>
          </cell>
          <cell r="D3022" t="str">
            <v xml:space="preserve"> AVM FRITZ!Box 7490 International </v>
          </cell>
          <cell r="E3022">
            <v>189</v>
          </cell>
          <cell r="F3022" t="str">
            <v>AVM</v>
          </cell>
          <cell r="G3022">
            <v>229</v>
          </cell>
        </row>
        <row r="3023">
          <cell r="A3023">
            <v>3022</v>
          </cell>
          <cell r="B3023">
            <v>8448</v>
          </cell>
          <cell r="C3023">
            <v>14</v>
          </cell>
          <cell r="D3023" t="str">
            <v xml:space="preserve"> Ubiquiti EdgeRouter X SFP </v>
          </cell>
          <cell r="E3023">
            <v>99</v>
          </cell>
          <cell r="F3023" t="str">
            <v>Ubiquiti</v>
          </cell>
          <cell r="G3023">
            <v>150</v>
          </cell>
        </row>
        <row r="3024">
          <cell r="A3024">
            <v>3023</v>
          </cell>
          <cell r="B3024">
            <v>9090</v>
          </cell>
          <cell r="C3024">
            <v>14</v>
          </cell>
          <cell r="D3024" t="str">
            <v xml:space="preserve"> D-Link DIR-605L Cloud Router </v>
          </cell>
          <cell r="E3024">
            <v>29.99</v>
          </cell>
          <cell r="F3024" t="str">
            <v>D-Link</v>
          </cell>
          <cell r="G3024">
            <v>124</v>
          </cell>
        </row>
        <row r="3025">
          <cell r="A3025">
            <v>3024</v>
          </cell>
          <cell r="B3025">
            <v>6517</v>
          </cell>
          <cell r="C3025">
            <v>14</v>
          </cell>
          <cell r="D3025" t="str">
            <v xml:space="preserve"> TP-Link Archer C59 </v>
          </cell>
          <cell r="E3025">
            <v>54.95</v>
          </cell>
          <cell r="F3025" t="str">
            <v>TP-Link</v>
          </cell>
          <cell r="G3025">
            <v>229</v>
          </cell>
        </row>
        <row r="3026">
          <cell r="A3026">
            <v>3025</v>
          </cell>
          <cell r="B3026">
            <v>10412</v>
          </cell>
          <cell r="C3026">
            <v>14</v>
          </cell>
          <cell r="D3026" t="str">
            <v xml:space="preserve"> D-Link DIR-842 </v>
          </cell>
          <cell r="E3026">
            <v>59.95</v>
          </cell>
          <cell r="F3026" t="str">
            <v>D-Link</v>
          </cell>
          <cell r="G3026">
            <v>68</v>
          </cell>
        </row>
        <row r="3027">
          <cell r="A3027">
            <v>3026</v>
          </cell>
          <cell r="B3027">
            <v>9309</v>
          </cell>
          <cell r="C3027">
            <v>14</v>
          </cell>
          <cell r="D3027" t="str">
            <v xml:space="preserve"> TP-Link Archer C1200 </v>
          </cell>
          <cell r="E3027">
            <v>79</v>
          </cell>
          <cell r="F3027" t="str">
            <v>TP-Link</v>
          </cell>
          <cell r="G3027">
            <v>115</v>
          </cell>
        </row>
        <row r="3028">
          <cell r="A3028">
            <v>3027</v>
          </cell>
          <cell r="B3028">
            <v>8965</v>
          </cell>
          <cell r="C3028">
            <v>14</v>
          </cell>
          <cell r="D3028" t="str">
            <v xml:space="preserve"> Teltonika RUT950 </v>
          </cell>
          <cell r="E3028">
            <v>249</v>
          </cell>
          <cell r="F3028" t="str">
            <v>Teltonika</v>
          </cell>
          <cell r="G3028">
            <v>129</v>
          </cell>
        </row>
        <row r="3029">
          <cell r="A3029">
            <v>3028</v>
          </cell>
          <cell r="B3029">
            <v>9398</v>
          </cell>
          <cell r="C3029">
            <v>14</v>
          </cell>
          <cell r="D3029" t="str">
            <v xml:space="preserve"> Teltonika RUT500 </v>
          </cell>
          <cell r="E3029">
            <v>149</v>
          </cell>
          <cell r="F3029" t="str">
            <v>Teltonika</v>
          </cell>
          <cell r="G3029">
            <v>111</v>
          </cell>
        </row>
        <row r="3030">
          <cell r="A3030">
            <v>3029</v>
          </cell>
          <cell r="B3030">
            <v>10080</v>
          </cell>
          <cell r="C3030">
            <v>14</v>
          </cell>
          <cell r="D3030" t="str">
            <v xml:space="preserve"> Asus RT-AC5300 </v>
          </cell>
          <cell r="E3030">
            <v>399</v>
          </cell>
          <cell r="F3030" t="str">
            <v>Asus</v>
          </cell>
          <cell r="G3030">
            <v>82</v>
          </cell>
        </row>
        <row r="3031">
          <cell r="A3031">
            <v>3030</v>
          </cell>
          <cell r="B3031">
            <v>10381</v>
          </cell>
          <cell r="C3031">
            <v>14</v>
          </cell>
          <cell r="D3031" t="str">
            <v xml:space="preserve"> Ubiquiti AmpliFi AFi-R </v>
          </cell>
          <cell r="E3031">
            <v>164.99</v>
          </cell>
          <cell r="F3031" t="str">
            <v>Ubiquiti</v>
          </cell>
          <cell r="G3031">
            <v>69</v>
          </cell>
        </row>
        <row r="3032">
          <cell r="A3032">
            <v>3031</v>
          </cell>
          <cell r="B3032">
            <v>10166</v>
          </cell>
          <cell r="C3032">
            <v>14</v>
          </cell>
          <cell r="D3032" t="str">
            <v xml:space="preserve"> Netgear AirCard 785S </v>
          </cell>
          <cell r="E3032">
            <v>118</v>
          </cell>
          <cell r="F3032" t="str">
            <v>Netgear</v>
          </cell>
          <cell r="G3032">
            <v>78</v>
          </cell>
        </row>
        <row r="3033">
          <cell r="A3033">
            <v>3032</v>
          </cell>
          <cell r="B3033">
            <v>7877</v>
          </cell>
          <cell r="C3033">
            <v>14</v>
          </cell>
          <cell r="D3033" t="str">
            <v xml:space="preserve"> Linksys EA6900 </v>
          </cell>
          <cell r="E3033">
            <v>139</v>
          </cell>
          <cell r="F3033" t="str">
            <v>Linksys</v>
          </cell>
          <cell r="G3033">
            <v>173</v>
          </cell>
        </row>
        <row r="3034">
          <cell r="A3034">
            <v>3033</v>
          </cell>
          <cell r="B3034">
            <v>9234</v>
          </cell>
          <cell r="C3034">
            <v>14</v>
          </cell>
          <cell r="D3034" t="str">
            <v xml:space="preserve"> Netgear Nighthawk R7100LG </v>
          </cell>
          <cell r="E3034">
            <v>349</v>
          </cell>
          <cell r="F3034" t="str">
            <v>Netgear</v>
          </cell>
          <cell r="G3034">
            <v>118</v>
          </cell>
        </row>
        <row r="3035">
          <cell r="A3035">
            <v>3034</v>
          </cell>
          <cell r="B3035">
            <v>6164</v>
          </cell>
          <cell r="C3035">
            <v>14</v>
          </cell>
          <cell r="D3035" t="str">
            <v xml:space="preserve"> WifiBoxx TP-Link M7350 + Prepaid Data simkaart 1 GB </v>
          </cell>
          <cell r="E3035">
            <v>108.99</v>
          </cell>
          <cell r="F3035" t="str">
            <v>WifiBoxx</v>
          </cell>
          <cell r="G3035">
            <v>244</v>
          </cell>
        </row>
        <row r="3036">
          <cell r="A3036">
            <v>3035</v>
          </cell>
          <cell r="B3036">
            <v>11294</v>
          </cell>
          <cell r="C3036">
            <v>14</v>
          </cell>
          <cell r="D3036" t="str">
            <v xml:space="preserve"> TP-Link Archer C9 </v>
          </cell>
          <cell r="E3036">
            <v>129</v>
          </cell>
          <cell r="F3036" t="str">
            <v>TP-Link</v>
          </cell>
          <cell r="G3036">
            <v>30</v>
          </cell>
        </row>
        <row r="3037">
          <cell r="A3037">
            <v>3036</v>
          </cell>
          <cell r="B3037">
            <v>9064</v>
          </cell>
          <cell r="C3037">
            <v>14</v>
          </cell>
          <cell r="D3037" t="str">
            <v xml:space="preserve"> Sitecom WLR-9500 </v>
          </cell>
          <cell r="E3037">
            <v>149</v>
          </cell>
          <cell r="F3037" t="str">
            <v>Sitecom</v>
          </cell>
          <cell r="G3037">
            <v>125</v>
          </cell>
        </row>
        <row r="3038">
          <cell r="A3038">
            <v>3037</v>
          </cell>
          <cell r="B3038">
            <v>6118</v>
          </cell>
          <cell r="C3038">
            <v>14</v>
          </cell>
          <cell r="D3038" t="str">
            <v xml:space="preserve"> Netgear Nighthawk X10 R9000 </v>
          </cell>
          <cell r="E3038">
            <v>434</v>
          </cell>
          <cell r="F3038" t="str">
            <v>Netgear</v>
          </cell>
          <cell r="G3038">
            <v>246</v>
          </cell>
        </row>
        <row r="3039">
          <cell r="A3039">
            <v>3038</v>
          </cell>
          <cell r="B3039">
            <v>11503</v>
          </cell>
          <cell r="C3039">
            <v>14</v>
          </cell>
          <cell r="D3039" t="str">
            <v xml:space="preserve"> Sitecom WLR-3100 </v>
          </cell>
          <cell r="E3039">
            <v>34.9</v>
          </cell>
          <cell r="F3039" t="str">
            <v>Sitecom</v>
          </cell>
          <cell r="G3039">
            <v>21</v>
          </cell>
        </row>
        <row r="3040">
          <cell r="A3040">
            <v>3039</v>
          </cell>
          <cell r="B3040">
            <v>9016</v>
          </cell>
          <cell r="C3040">
            <v>14</v>
          </cell>
          <cell r="D3040" t="str">
            <v xml:space="preserve"> TP-Link Touch P5 </v>
          </cell>
          <cell r="E3040">
            <v>149</v>
          </cell>
          <cell r="F3040" t="str">
            <v>TP-Link</v>
          </cell>
          <cell r="G3040">
            <v>127</v>
          </cell>
        </row>
        <row r="3041">
          <cell r="A3041">
            <v>3040</v>
          </cell>
          <cell r="B3041">
            <v>10006</v>
          </cell>
          <cell r="C3041">
            <v>14</v>
          </cell>
          <cell r="D3041" t="str">
            <v xml:space="preserve"> Sitecom WLR-9000 </v>
          </cell>
          <cell r="E3041">
            <v>109</v>
          </cell>
          <cell r="F3041" t="str">
            <v>Sitecom</v>
          </cell>
          <cell r="G3041">
            <v>85</v>
          </cell>
        </row>
        <row r="3042">
          <cell r="A3042">
            <v>3041</v>
          </cell>
          <cell r="B3042">
            <v>8733</v>
          </cell>
          <cell r="C3042">
            <v>14</v>
          </cell>
          <cell r="D3042" t="str">
            <v xml:space="preserve"> Asus 4G-N12 </v>
          </cell>
          <cell r="E3042">
            <v>144.99</v>
          </cell>
          <cell r="F3042" t="str">
            <v>Asus</v>
          </cell>
          <cell r="G3042">
            <v>138</v>
          </cell>
        </row>
        <row r="3043">
          <cell r="A3043">
            <v>3042</v>
          </cell>
          <cell r="B3043">
            <v>10145</v>
          </cell>
          <cell r="C3043">
            <v>14</v>
          </cell>
          <cell r="D3043" t="str">
            <v xml:space="preserve"> AVM FRITZ!Box 4040 </v>
          </cell>
          <cell r="E3043">
            <v>83</v>
          </cell>
          <cell r="F3043" t="str">
            <v>AVM</v>
          </cell>
          <cell r="G3043">
            <v>79</v>
          </cell>
        </row>
        <row r="3044">
          <cell r="A3044">
            <v>3043</v>
          </cell>
          <cell r="B3044">
            <v>6494</v>
          </cell>
          <cell r="C3044">
            <v>14</v>
          </cell>
          <cell r="D3044" t="str">
            <v xml:space="preserve"> AVM FRITZ!Box 3490 International </v>
          </cell>
          <cell r="E3044">
            <v>149</v>
          </cell>
          <cell r="F3044" t="str">
            <v>AVM</v>
          </cell>
          <cell r="G3044">
            <v>230</v>
          </cell>
        </row>
        <row r="3045">
          <cell r="A3045">
            <v>3044</v>
          </cell>
          <cell r="B3045">
            <v>8711</v>
          </cell>
          <cell r="C3045">
            <v>14</v>
          </cell>
          <cell r="D3045" t="str">
            <v xml:space="preserve"> Netgear AirCard 810S </v>
          </cell>
          <cell r="E3045">
            <v>249</v>
          </cell>
          <cell r="F3045" t="str">
            <v>Netgear</v>
          </cell>
          <cell r="G3045">
            <v>139</v>
          </cell>
        </row>
        <row r="3046">
          <cell r="A3046">
            <v>3045</v>
          </cell>
          <cell r="B3046">
            <v>10597</v>
          </cell>
          <cell r="C3046">
            <v>14</v>
          </cell>
          <cell r="D3046" t="str">
            <v xml:space="preserve"> Asus RT-N66U </v>
          </cell>
          <cell r="E3046">
            <v>99</v>
          </cell>
          <cell r="F3046" t="str">
            <v>Asus</v>
          </cell>
          <cell r="G3046">
            <v>60</v>
          </cell>
        </row>
        <row r="3047">
          <cell r="A3047">
            <v>3046</v>
          </cell>
          <cell r="B3047">
            <v>9991</v>
          </cell>
          <cell r="C3047">
            <v>14</v>
          </cell>
          <cell r="D3047" t="str">
            <v xml:space="preserve"> TP-link TL-MR3020 </v>
          </cell>
          <cell r="E3047">
            <v>39.99</v>
          </cell>
          <cell r="F3047" t="str">
            <v>TP-link</v>
          </cell>
          <cell r="G3047">
            <v>86</v>
          </cell>
        </row>
        <row r="3048">
          <cell r="A3048">
            <v>3047</v>
          </cell>
          <cell r="B3048">
            <v>11797</v>
          </cell>
          <cell r="C3048">
            <v>14</v>
          </cell>
          <cell r="D3048" t="str">
            <v xml:space="preserve"> Netgear Nighthawk X8 R8500 AC5300 </v>
          </cell>
          <cell r="E3048">
            <v>409</v>
          </cell>
          <cell r="F3048" t="str">
            <v>Netgear</v>
          </cell>
          <cell r="G3048">
            <v>9</v>
          </cell>
        </row>
        <row r="3049">
          <cell r="A3049">
            <v>3048</v>
          </cell>
          <cell r="B3049">
            <v>11179</v>
          </cell>
          <cell r="C3049">
            <v>14</v>
          </cell>
          <cell r="D3049" t="str">
            <v xml:space="preserve"> Netgear AirCard 790S </v>
          </cell>
          <cell r="E3049">
            <v>169</v>
          </cell>
          <cell r="F3049" t="str">
            <v>Netgear</v>
          </cell>
          <cell r="G3049">
            <v>35</v>
          </cell>
        </row>
        <row r="3050">
          <cell r="A3050">
            <v>3049</v>
          </cell>
          <cell r="B3050">
            <v>7311</v>
          </cell>
          <cell r="C3050">
            <v>14</v>
          </cell>
          <cell r="D3050" t="str">
            <v xml:space="preserve"> TP-Link Archer C8 </v>
          </cell>
          <cell r="E3050">
            <v>97</v>
          </cell>
          <cell r="F3050" t="str">
            <v>TP-Link</v>
          </cell>
          <cell r="G3050">
            <v>198</v>
          </cell>
        </row>
        <row r="3051">
          <cell r="A3051">
            <v>3050</v>
          </cell>
          <cell r="B3051">
            <v>11153</v>
          </cell>
          <cell r="C3051">
            <v>14</v>
          </cell>
          <cell r="D3051" t="str">
            <v xml:space="preserve"> TP-Link Archer C5400 </v>
          </cell>
          <cell r="E3051">
            <v>299</v>
          </cell>
          <cell r="F3051" t="str">
            <v>TP-Link</v>
          </cell>
          <cell r="G3051">
            <v>36</v>
          </cell>
        </row>
        <row r="3052">
          <cell r="A3052">
            <v>3051</v>
          </cell>
          <cell r="B3052">
            <v>9109</v>
          </cell>
          <cell r="C3052">
            <v>14</v>
          </cell>
          <cell r="D3052" t="str">
            <v xml:space="preserve"> Huawei E5770s-320 </v>
          </cell>
          <cell r="E3052">
            <v>179</v>
          </cell>
          <cell r="F3052" t="str">
            <v>Huawei</v>
          </cell>
          <cell r="G3052">
            <v>123</v>
          </cell>
        </row>
        <row r="3053">
          <cell r="A3053">
            <v>3052</v>
          </cell>
          <cell r="B3053">
            <v>9235</v>
          </cell>
          <cell r="C3053">
            <v>14</v>
          </cell>
          <cell r="D3053" t="str">
            <v xml:space="preserve"> Asus RT-N18U </v>
          </cell>
          <cell r="E3053">
            <v>69.989999999999995</v>
          </cell>
          <cell r="F3053" t="str">
            <v>Asus</v>
          </cell>
          <cell r="G3053">
            <v>118</v>
          </cell>
        </row>
        <row r="3054">
          <cell r="A3054">
            <v>3053</v>
          </cell>
          <cell r="B3054">
            <v>6610</v>
          </cell>
          <cell r="C3054">
            <v>14</v>
          </cell>
          <cell r="D3054" t="str">
            <v xml:space="preserve"> Sitecom WLR-8200 </v>
          </cell>
          <cell r="E3054">
            <v>99</v>
          </cell>
          <cell r="F3054" t="str">
            <v>Sitecom</v>
          </cell>
          <cell r="G3054">
            <v>225</v>
          </cell>
        </row>
        <row r="3055">
          <cell r="A3055">
            <v>3054</v>
          </cell>
          <cell r="B3055">
            <v>8580</v>
          </cell>
          <cell r="C3055">
            <v>14</v>
          </cell>
          <cell r="D3055" t="str">
            <v xml:space="preserve"> Sitecom WLR-5002 </v>
          </cell>
          <cell r="E3055">
            <v>67.95</v>
          </cell>
          <cell r="F3055" t="str">
            <v>Sitecom</v>
          </cell>
          <cell r="G3055">
            <v>144</v>
          </cell>
        </row>
        <row r="3056">
          <cell r="A3056">
            <v>3055</v>
          </cell>
          <cell r="B3056">
            <v>10507</v>
          </cell>
          <cell r="C3056">
            <v>14</v>
          </cell>
          <cell r="D3056" t="str">
            <v xml:space="preserve"> D-Link DIR-809 </v>
          </cell>
          <cell r="E3056">
            <v>39.950000000000003</v>
          </cell>
          <cell r="F3056" t="str">
            <v>D-Link</v>
          </cell>
          <cell r="G3056">
            <v>64</v>
          </cell>
        </row>
        <row r="3057">
          <cell r="A3057">
            <v>3056</v>
          </cell>
          <cell r="B3057">
            <v>11813</v>
          </cell>
          <cell r="C3057">
            <v>14</v>
          </cell>
          <cell r="D3057" t="str">
            <v xml:space="preserve"> Linksys WRT3200ACM </v>
          </cell>
          <cell r="E3057">
            <v>228.68</v>
          </cell>
          <cell r="F3057" t="str">
            <v>Linksys</v>
          </cell>
          <cell r="G3057">
            <v>8</v>
          </cell>
        </row>
        <row r="3058">
          <cell r="A3058">
            <v>3057</v>
          </cell>
          <cell r="B3058">
            <v>11459</v>
          </cell>
          <cell r="C3058">
            <v>14</v>
          </cell>
          <cell r="D3058" t="str">
            <v xml:space="preserve"> Linksys MAX-STREAM EA9500 </v>
          </cell>
          <cell r="E3058">
            <v>424</v>
          </cell>
          <cell r="F3058" t="str">
            <v>Linksys</v>
          </cell>
          <cell r="G3058">
            <v>23</v>
          </cell>
        </row>
        <row r="3059">
          <cell r="A3059">
            <v>3058</v>
          </cell>
          <cell r="B3059">
            <v>8134</v>
          </cell>
          <cell r="C3059">
            <v>14</v>
          </cell>
          <cell r="D3059" t="str">
            <v xml:space="preserve"> DrayTek Vigor 2760-A </v>
          </cell>
          <cell r="E3059">
            <v>189</v>
          </cell>
          <cell r="F3059" t="str">
            <v>DrayTek</v>
          </cell>
          <cell r="G3059">
            <v>162</v>
          </cell>
        </row>
        <row r="3060">
          <cell r="A3060">
            <v>3059</v>
          </cell>
          <cell r="B3060">
            <v>10816</v>
          </cell>
          <cell r="C3060">
            <v>14</v>
          </cell>
          <cell r="D3060" t="str">
            <v xml:space="preserve"> Asus RT-AC68U Wit </v>
          </cell>
          <cell r="E3060">
            <v>159</v>
          </cell>
          <cell r="F3060" t="str">
            <v>Asus</v>
          </cell>
          <cell r="G3060">
            <v>50</v>
          </cell>
        </row>
        <row r="3061">
          <cell r="A3061">
            <v>3060</v>
          </cell>
          <cell r="B3061">
            <v>11770</v>
          </cell>
          <cell r="C3061">
            <v>14</v>
          </cell>
          <cell r="D3061" t="str">
            <v xml:space="preserve"> Alcatel Y900 OneTouch Link 4G+ Mobile Hotspot </v>
          </cell>
          <cell r="E3061">
            <v>124.99</v>
          </cell>
          <cell r="F3061" t="str">
            <v>Alcatel</v>
          </cell>
          <cell r="G3061">
            <v>10</v>
          </cell>
        </row>
        <row r="3062">
          <cell r="A3062">
            <v>3061</v>
          </cell>
          <cell r="B3062">
            <v>10122</v>
          </cell>
          <cell r="C3062">
            <v>14</v>
          </cell>
          <cell r="D3062" t="str">
            <v xml:space="preserve"> AVM FRITZ!Box 4020 International </v>
          </cell>
          <cell r="E3062">
            <v>59</v>
          </cell>
          <cell r="F3062" t="str">
            <v>AVM</v>
          </cell>
          <cell r="G3062">
            <v>80</v>
          </cell>
        </row>
        <row r="3063">
          <cell r="A3063">
            <v>3062</v>
          </cell>
          <cell r="B3063">
            <v>10683</v>
          </cell>
          <cell r="C3063">
            <v>14</v>
          </cell>
          <cell r="D3063" t="str">
            <v xml:space="preserve"> Linksys LRT224 VPN-router </v>
          </cell>
          <cell r="E3063">
            <v>180.29</v>
          </cell>
          <cell r="F3063" t="str">
            <v>Linksys</v>
          </cell>
          <cell r="G3063">
            <v>56</v>
          </cell>
        </row>
        <row r="3064">
          <cell r="A3064">
            <v>3063</v>
          </cell>
          <cell r="B3064">
            <v>11681</v>
          </cell>
          <cell r="C3064">
            <v>14</v>
          </cell>
          <cell r="D3064" t="str">
            <v xml:space="preserve"> Huawei E8377s-153 CarFi </v>
          </cell>
          <cell r="E3064">
            <v>114.99</v>
          </cell>
          <cell r="F3064" t="str">
            <v>Huawei</v>
          </cell>
          <cell r="G3064">
            <v>13</v>
          </cell>
        </row>
        <row r="3065">
          <cell r="A3065">
            <v>3064</v>
          </cell>
          <cell r="B3065">
            <v>9236</v>
          </cell>
          <cell r="C3065">
            <v>14</v>
          </cell>
          <cell r="D3065" t="str">
            <v xml:space="preserve"> DrayTek Vigor 2120 </v>
          </cell>
          <cell r="E3065">
            <v>125</v>
          </cell>
          <cell r="F3065" t="str">
            <v>DrayTek</v>
          </cell>
          <cell r="G3065">
            <v>118</v>
          </cell>
        </row>
        <row r="3066">
          <cell r="A3066">
            <v>3065</v>
          </cell>
          <cell r="B3066">
            <v>10382</v>
          </cell>
          <cell r="C3066">
            <v>14</v>
          </cell>
          <cell r="D3066" t="str">
            <v xml:space="preserve"> Asus RT-N66W </v>
          </cell>
          <cell r="E3066">
            <v>89.99</v>
          </cell>
          <cell r="F3066" t="str">
            <v>Asus</v>
          </cell>
          <cell r="G3066">
            <v>69</v>
          </cell>
        </row>
        <row r="3067">
          <cell r="A3067">
            <v>3066</v>
          </cell>
          <cell r="B3067">
            <v>6557</v>
          </cell>
          <cell r="C3067">
            <v>14</v>
          </cell>
          <cell r="D3067" t="str">
            <v xml:space="preserve"> TP-Link Archer C3150 </v>
          </cell>
          <cell r="E3067">
            <v>179</v>
          </cell>
          <cell r="F3067" t="str">
            <v>TP-Link</v>
          </cell>
          <cell r="G3067">
            <v>227</v>
          </cell>
        </row>
        <row r="3068">
          <cell r="A3068">
            <v>3067</v>
          </cell>
          <cell r="B3068">
            <v>9509</v>
          </cell>
          <cell r="C3068">
            <v>14</v>
          </cell>
          <cell r="D3068" t="str">
            <v xml:space="preserve"> Linksys WRT1200AC </v>
          </cell>
          <cell r="E3068">
            <v>139.99</v>
          </cell>
          <cell r="F3068" t="str">
            <v>Linksys</v>
          </cell>
          <cell r="G3068">
            <v>106</v>
          </cell>
        </row>
        <row r="3069">
          <cell r="A3069">
            <v>3068</v>
          </cell>
          <cell r="B3069">
            <v>9017</v>
          </cell>
          <cell r="C3069">
            <v>14</v>
          </cell>
          <cell r="D3069" t="str">
            <v xml:space="preserve"> Huawei E5186s-22a CAT6 4G+ Zwart </v>
          </cell>
          <cell r="E3069">
            <v>279</v>
          </cell>
          <cell r="F3069" t="str">
            <v>Huawei</v>
          </cell>
          <cell r="G3069">
            <v>127</v>
          </cell>
        </row>
        <row r="3070">
          <cell r="A3070">
            <v>3069</v>
          </cell>
          <cell r="B3070">
            <v>11504</v>
          </cell>
          <cell r="C3070">
            <v>14</v>
          </cell>
          <cell r="D3070" t="str">
            <v xml:space="preserve"> DrayTek Vigor 2120n+ </v>
          </cell>
          <cell r="E3070">
            <v>159</v>
          </cell>
          <cell r="F3070" t="str">
            <v>DrayTek</v>
          </cell>
          <cell r="G3070">
            <v>21</v>
          </cell>
        </row>
        <row r="3071">
          <cell r="A3071">
            <v>3070</v>
          </cell>
          <cell r="B3071">
            <v>7206</v>
          </cell>
          <cell r="C3071">
            <v>14</v>
          </cell>
          <cell r="D3071" t="str">
            <v xml:space="preserve"> D-Link DWR-730 </v>
          </cell>
          <cell r="E3071">
            <v>59.99</v>
          </cell>
          <cell r="F3071" t="str">
            <v>D-Link</v>
          </cell>
          <cell r="G3071">
            <v>202</v>
          </cell>
        </row>
        <row r="3072">
          <cell r="A3072">
            <v>3071</v>
          </cell>
          <cell r="B3072">
            <v>7404</v>
          </cell>
          <cell r="C3072">
            <v>14</v>
          </cell>
          <cell r="D3072" t="str">
            <v xml:space="preserve"> Linksys EA6100 </v>
          </cell>
          <cell r="E3072">
            <v>69.95</v>
          </cell>
          <cell r="F3072" t="str">
            <v>Linksys</v>
          </cell>
          <cell r="G3072">
            <v>194</v>
          </cell>
        </row>
        <row r="3073">
          <cell r="A3073">
            <v>3072</v>
          </cell>
          <cell r="B3073">
            <v>10951</v>
          </cell>
          <cell r="C3073">
            <v>14</v>
          </cell>
          <cell r="D3073" t="str">
            <v xml:space="preserve"> DrayTek Vigor 2132AC </v>
          </cell>
          <cell r="E3073">
            <v>219</v>
          </cell>
          <cell r="F3073" t="str">
            <v>DrayTek</v>
          </cell>
          <cell r="G3073">
            <v>44</v>
          </cell>
        </row>
        <row r="3074">
          <cell r="A3074">
            <v>3073</v>
          </cell>
          <cell r="B3074">
            <v>9827</v>
          </cell>
          <cell r="C3074">
            <v>14</v>
          </cell>
          <cell r="D3074" t="str">
            <v xml:space="preserve"> AVM FRITZ!Box 7430 International </v>
          </cell>
          <cell r="E3074">
            <v>119</v>
          </cell>
          <cell r="F3074" t="str">
            <v>AVM</v>
          </cell>
          <cell r="G3074">
            <v>93</v>
          </cell>
        </row>
        <row r="3075">
          <cell r="A3075">
            <v>3074</v>
          </cell>
          <cell r="B3075">
            <v>8069</v>
          </cell>
          <cell r="C3075">
            <v>14</v>
          </cell>
          <cell r="D3075" t="str">
            <v xml:space="preserve"> Sitecom WLR-4100 </v>
          </cell>
          <cell r="E3075">
            <v>48.95</v>
          </cell>
          <cell r="F3075" t="str">
            <v>Sitecom</v>
          </cell>
          <cell r="G3075">
            <v>165</v>
          </cell>
        </row>
        <row r="3076">
          <cell r="A3076">
            <v>3075</v>
          </cell>
          <cell r="B3076">
            <v>10798</v>
          </cell>
          <cell r="C3076">
            <v>14</v>
          </cell>
          <cell r="D3076" t="str">
            <v xml:space="preserve"> D-Link DIR-860L </v>
          </cell>
          <cell r="E3076">
            <v>82.95</v>
          </cell>
          <cell r="F3076" t="str">
            <v>D-Link</v>
          </cell>
          <cell r="G3076">
            <v>51</v>
          </cell>
        </row>
        <row r="3077">
          <cell r="A3077">
            <v>3076</v>
          </cell>
          <cell r="B3077">
            <v>9510</v>
          </cell>
          <cell r="C3077">
            <v>14</v>
          </cell>
          <cell r="D3077" t="str">
            <v xml:space="preserve"> TP-Link Archer C50 </v>
          </cell>
          <cell r="E3077">
            <v>49</v>
          </cell>
          <cell r="F3077" t="str">
            <v>TP-Link</v>
          </cell>
          <cell r="G3077">
            <v>106</v>
          </cell>
        </row>
        <row r="3078">
          <cell r="A3078">
            <v>3077</v>
          </cell>
          <cell r="B3078">
            <v>11706</v>
          </cell>
          <cell r="C3078">
            <v>14</v>
          </cell>
          <cell r="D3078" t="str">
            <v xml:space="preserve"> Linksys WRT1900ACS </v>
          </cell>
          <cell r="E3078">
            <v>224</v>
          </cell>
          <cell r="F3078" t="str">
            <v>Linksys</v>
          </cell>
          <cell r="G3078">
            <v>12</v>
          </cell>
        </row>
        <row r="3079">
          <cell r="A3079">
            <v>3078</v>
          </cell>
          <cell r="B3079">
            <v>8966</v>
          </cell>
          <cell r="C3079">
            <v>14</v>
          </cell>
          <cell r="D3079" t="str">
            <v xml:space="preserve"> Linksys EA6350 </v>
          </cell>
          <cell r="E3079">
            <v>99</v>
          </cell>
          <cell r="F3079" t="str">
            <v>Linksys</v>
          </cell>
          <cell r="G3079">
            <v>129</v>
          </cell>
        </row>
        <row r="3080">
          <cell r="A3080">
            <v>3079</v>
          </cell>
          <cell r="B3080">
            <v>6366</v>
          </cell>
          <cell r="C3080">
            <v>14</v>
          </cell>
          <cell r="D3080" t="str">
            <v xml:space="preserve"> Ubiquiti AmpliFi AFi-P-HD (uitbreiding) </v>
          </cell>
          <cell r="E3080">
            <v>149</v>
          </cell>
          <cell r="F3080" t="str">
            <v>Ubiquiti</v>
          </cell>
          <cell r="G3080">
            <v>235</v>
          </cell>
        </row>
        <row r="3081">
          <cell r="A3081">
            <v>3080</v>
          </cell>
          <cell r="B3081">
            <v>9755</v>
          </cell>
          <cell r="C3081">
            <v>14</v>
          </cell>
          <cell r="D3081" t="str">
            <v xml:space="preserve"> Linksys MAX-STREAM EA7500 </v>
          </cell>
          <cell r="E3081">
            <v>178</v>
          </cell>
          <cell r="F3081" t="str">
            <v>Linksys</v>
          </cell>
          <cell r="G3081">
            <v>96</v>
          </cell>
        </row>
        <row r="3082">
          <cell r="A3082">
            <v>3081</v>
          </cell>
          <cell r="B3082">
            <v>11256</v>
          </cell>
          <cell r="C3082">
            <v>14</v>
          </cell>
          <cell r="D3082" t="str">
            <v xml:space="preserve"> Linksys E1700 </v>
          </cell>
          <cell r="E3082">
            <v>53.95</v>
          </cell>
          <cell r="F3082" t="str">
            <v>Linksys</v>
          </cell>
          <cell r="G3082">
            <v>32</v>
          </cell>
        </row>
        <row r="3083">
          <cell r="A3083">
            <v>3082</v>
          </cell>
          <cell r="B3083">
            <v>7951</v>
          </cell>
          <cell r="C3083">
            <v>14</v>
          </cell>
          <cell r="D3083" t="str">
            <v xml:space="preserve"> Huawei E5577s-321 </v>
          </cell>
          <cell r="E3083">
            <v>144.99</v>
          </cell>
          <cell r="F3083" t="str">
            <v>Huawei</v>
          </cell>
          <cell r="G3083">
            <v>170</v>
          </cell>
        </row>
        <row r="3084">
          <cell r="A3084">
            <v>3083</v>
          </cell>
          <cell r="B3084">
            <v>6313</v>
          </cell>
          <cell r="C3084">
            <v>14</v>
          </cell>
          <cell r="D3084" t="str">
            <v xml:space="preserve"> ZyXel USG60 </v>
          </cell>
          <cell r="E3084">
            <v>519</v>
          </cell>
          <cell r="F3084" t="str">
            <v>ZyXel</v>
          </cell>
          <cell r="G3084">
            <v>237</v>
          </cell>
        </row>
        <row r="3085">
          <cell r="A3085">
            <v>3084</v>
          </cell>
          <cell r="B3085">
            <v>11034</v>
          </cell>
          <cell r="C3085">
            <v>14</v>
          </cell>
          <cell r="D3085" t="str">
            <v xml:space="preserve"> Zyxel NBG-418N v2 </v>
          </cell>
          <cell r="E3085">
            <v>27.95</v>
          </cell>
          <cell r="F3085" t="str">
            <v>Zyxel</v>
          </cell>
          <cell r="G3085">
            <v>41</v>
          </cell>
        </row>
        <row r="3086">
          <cell r="A3086">
            <v>3085</v>
          </cell>
          <cell r="B3086">
            <v>7707</v>
          </cell>
          <cell r="C3086">
            <v>14</v>
          </cell>
          <cell r="D3086" t="str">
            <v xml:space="preserve"> TP-Link Archer C5 V2 </v>
          </cell>
          <cell r="E3086">
            <v>89</v>
          </cell>
          <cell r="F3086" t="str">
            <v>TP-Link</v>
          </cell>
          <cell r="G3086">
            <v>181</v>
          </cell>
        </row>
        <row r="3087">
          <cell r="A3087">
            <v>3086</v>
          </cell>
          <cell r="B3087">
            <v>8689</v>
          </cell>
          <cell r="C3087">
            <v>14</v>
          </cell>
          <cell r="D3087" t="str">
            <v xml:space="preserve"> DrayTek Vigor 2760n-A </v>
          </cell>
          <cell r="E3087">
            <v>209</v>
          </cell>
          <cell r="F3087" t="str">
            <v>DrayTek</v>
          </cell>
          <cell r="G3087">
            <v>140</v>
          </cell>
        </row>
        <row r="3088">
          <cell r="A3088">
            <v>3087</v>
          </cell>
          <cell r="B3088">
            <v>10098</v>
          </cell>
          <cell r="C3088">
            <v>14</v>
          </cell>
          <cell r="D3088" t="str">
            <v xml:space="preserve"> D-Link DIR-850L </v>
          </cell>
          <cell r="E3088">
            <v>79</v>
          </cell>
          <cell r="F3088" t="str">
            <v>D-Link</v>
          </cell>
          <cell r="G3088">
            <v>81</v>
          </cell>
        </row>
        <row r="3089">
          <cell r="A3089">
            <v>3088</v>
          </cell>
          <cell r="B3089">
            <v>6905</v>
          </cell>
          <cell r="C3089">
            <v>14</v>
          </cell>
          <cell r="D3089" t="str">
            <v xml:space="preserve"> ZyXel SBG3300 </v>
          </cell>
          <cell r="E3089">
            <v>182</v>
          </cell>
          <cell r="F3089" t="str">
            <v>ZyXel</v>
          </cell>
          <cell r="G3089">
            <v>214</v>
          </cell>
        </row>
        <row r="3090">
          <cell r="A3090">
            <v>3089</v>
          </cell>
          <cell r="B3090">
            <v>6142</v>
          </cell>
          <cell r="C3090">
            <v>14</v>
          </cell>
          <cell r="D3090" t="str">
            <v xml:space="preserve"> Linksys MAX-STREAM EA8500 </v>
          </cell>
          <cell r="E3090">
            <v>215</v>
          </cell>
          <cell r="F3090" t="str">
            <v>Linksys</v>
          </cell>
          <cell r="G3090">
            <v>245</v>
          </cell>
        </row>
        <row r="3091">
          <cell r="A3091">
            <v>3090</v>
          </cell>
          <cell r="B3091">
            <v>8851</v>
          </cell>
          <cell r="C3091">
            <v>14</v>
          </cell>
          <cell r="D3091" t="str">
            <v xml:space="preserve"> Devolo GigaGate 9972 Starter Kit </v>
          </cell>
          <cell r="E3091">
            <v>259</v>
          </cell>
          <cell r="F3091" t="str">
            <v>Devolo</v>
          </cell>
          <cell r="G3091">
            <v>134</v>
          </cell>
        </row>
        <row r="3092">
          <cell r="A3092">
            <v>3091</v>
          </cell>
          <cell r="B3092">
            <v>10598</v>
          </cell>
          <cell r="C3092">
            <v>14</v>
          </cell>
          <cell r="D3092" t="str">
            <v xml:space="preserve"> AVM FRITZ!Box 6820 LTE </v>
          </cell>
          <cell r="E3092">
            <v>219</v>
          </cell>
          <cell r="F3092" t="str">
            <v>AVM</v>
          </cell>
          <cell r="G3092">
            <v>60</v>
          </cell>
        </row>
        <row r="3093">
          <cell r="A3093">
            <v>3092</v>
          </cell>
          <cell r="B3093">
            <v>7733</v>
          </cell>
          <cell r="C3093">
            <v>14</v>
          </cell>
          <cell r="D3093" t="str">
            <v xml:space="preserve"> D-Link DWR-116 </v>
          </cell>
          <cell r="E3093">
            <v>39.950000000000003</v>
          </cell>
          <cell r="F3093" t="str">
            <v>D-Link</v>
          </cell>
          <cell r="G3093">
            <v>180</v>
          </cell>
        </row>
        <row r="3094">
          <cell r="A3094">
            <v>3093</v>
          </cell>
          <cell r="B3094">
            <v>6754</v>
          </cell>
          <cell r="C3094">
            <v>14</v>
          </cell>
          <cell r="D3094" t="str">
            <v xml:space="preserve"> ZyXEL NXC2500 </v>
          </cell>
          <cell r="E3094">
            <v>395</v>
          </cell>
          <cell r="F3094" t="str">
            <v>ZyXEL</v>
          </cell>
          <cell r="G3094">
            <v>220</v>
          </cell>
        </row>
        <row r="3095">
          <cell r="A3095">
            <v>3094</v>
          </cell>
          <cell r="B3095">
            <v>11344</v>
          </cell>
          <cell r="C3095">
            <v>14</v>
          </cell>
          <cell r="D3095" t="str">
            <v xml:space="preserve"> TP-Link Talon AD7200 </v>
          </cell>
          <cell r="E3095">
            <v>329</v>
          </cell>
          <cell r="F3095" t="str">
            <v>TP-Link</v>
          </cell>
          <cell r="G3095">
            <v>28</v>
          </cell>
        </row>
        <row r="3096">
          <cell r="A3096">
            <v>3095</v>
          </cell>
          <cell r="B3096">
            <v>8791</v>
          </cell>
          <cell r="C3096">
            <v>14</v>
          </cell>
          <cell r="D3096" t="str">
            <v xml:space="preserve"> D-Link DIR-859 </v>
          </cell>
          <cell r="E3096">
            <v>95</v>
          </cell>
          <cell r="F3096" t="str">
            <v>D-Link</v>
          </cell>
          <cell r="G3096">
            <v>136</v>
          </cell>
        </row>
        <row r="3097">
          <cell r="A3097">
            <v>3096</v>
          </cell>
          <cell r="B3097">
            <v>6963</v>
          </cell>
          <cell r="C3097">
            <v>14</v>
          </cell>
          <cell r="D3097" t="str">
            <v xml:space="preserve"> TP-Link TL-MR3420 </v>
          </cell>
          <cell r="E3097">
            <v>39.99</v>
          </cell>
          <cell r="F3097" t="str">
            <v>TP-Link</v>
          </cell>
          <cell r="G3097">
            <v>211</v>
          </cell>
        </row>
        <row r="3098">
          <cell r="A3098">
            <v>3097</v>
          </cell>
          <cell r="B3098">
            <v>7178</v>
          </cell>
          <cell r="C3098">
            <v>14</v>
          </cell>
          <cell r="D3098" t="str">
            <v xml:space="preserve"> Sitecom WLR-6100 </v>
          </cell>
          <cell r="E3098">
            <v>98.99</v>
          </cell>
          <cell r="F3098" t="str">
            <v>Sitecom</v>
          </cell>
          <cell r="G3098">
            <v>203</v>
          </cell>
        </row>
        <row r="3099">
          <cell r="A3099">
            <v>3098</v>
          </cell>
          <cell r="B3099">
            <v>11840</v>
          </cell>
          <cell r="C3099">
            <v>14</v>
          </cell>
          <cell r="D3099" t="str">
            <v xml:space="preserve"> Sitecom Greyhound </v>
          </cell>
          <cell r="E3099">
            <v>249</v>
          </cell>
          <cell r="F3099" t="str">
            <v>Sitecom</v>
          </cell>
          <cell r="G3099">
            <v>7</v>
          </cell>
        </row>
        <row r="3100">
          <cell r="A3100">
            <v>3099</v>
          </cell>
          <cell r="B3100">
            <v>10976</v>
          </cell>
          <cell r="C3100">
            <v>14</v>
          </cell>
          <cell r="D3100" t="str">
            <v xml:space="preserve"> Sitecom AC1750 WLR-8100 </v>
          </cell>
          <cell r="E3100">
            <v>95</v>
          </cell>
          <cell r="F3100" t="str">
            <v>Sitecom</v>
          </cell>
          <cell r="G3100">
            <v>43</v>
          </cell>
        </row>
        <row r="3101">
          <cell r="A3101">
            <v>3100</v>
          </cell>
          <cell r="B3101">
            <v>10532</v>
          </cell>
          <cell r="C3101">
            <v>14</v>
          </cell>
          <cell r="D3101" t="str">
            <v xml:space="preserve"> EnGenius EPG5000 + EDS1130 </v>
          </cell>
          <cell r="E3101">
            <v>209</v>
          </cell>
          <cell r="F3101" t="str">
            <v>EnGenius</v>
          </cell>
          <cell r="G3101">
            <v>63</v>
          </cell>
        </row>
        <row r="3102">
          <cell r="A3102">
            <v>3101</v>
          </cell>
          <cell r="B3102">
            <v>10887</v>
          </cell>
          <cell r="C3102">
            <v>14</v>
          </cell>
          <cell r="D3102" t="str">
            <v xml:space="preserve"> D-Link DWR-921 </v>
          </cell>
          <cell r="E3102">
            <v>137.99</v>
          </cell>
          <cell r="F3102" t="str">
            <v>D-Link</v>
          </cell>
          <cell r="G3102">
            <v>47</v>
          </cell>
        </row>
        <row r="3103">
          <cell r="A3103">
            <v>3102</v>
          </cell>
          <cell r="B3103">
            <v>7207</v>
          </cell>
          <cell r="C3103">
            <v>14</v>
          </cell>
          <cell r="D3103" t="str">
            <v xml:space="preserve"> Asus RT-N14U </v>
          </cell>
          <cell r="E3103">
            <v>39.950000000000003</v>
          </cell>
          <cell r="F3103" t="str">
            <v>Asus</v>
          </cell>
          <cell r="G3103">
            <v>202</v>
          </cell>
        </row>
        <row r="3104">
          <cell r="A3104">
            <v>3103</v>
          </cell>
          <cell r="B3104">
            <v>11884</v>
          </cell>
          <cell r="C3104">
            <v>14</v>
          </cell>
          <cell r="D3104" t="str">
            <v xml:space="preserve"> Asus RT-AC66U Wit </v>
          </cell>
          <cell r="E3104">
            <v>139</v>
          </cell>
          <cell r="F3104" t="str">
            <v>Asus</v>
          </cell>
          <cell r="G3104">
            <v>5</v>
          </cell>
        </row>
        <row r="3105">
          <cell r="A3105">
            <v>3104</v>
          </cell>
          <cell r="B3105">
            <v>9091</v>
          </cell>
          <cell r="C3105">
            <v>14</v>
          </cell>
          <cell r="D3105" t="str">
            <v xml:space="preserve"> Asus RT-AC55U </v>
          </cell>
          <cell r="E3105">
            <v>149</v>
          </cell>
          <cell r="F3105" t="str">
            <v>Asus</v>
          </cell>
          <cell r="G3105">
            <v>124</v>
          </cell>
        </row>
        <row r="3106">
          <cell r="A3106">
            <v>3105</v>
          </cell>
          <cell r="B3106">
            <v>11366</v>
          </cell>
          <cell r="C3106">
            <v>14</v>
          </cell>
          <cell r="D3106" t="str">
            <v xml:space="preserve"> ZyXel USG40W </v>
          </cell>
          <cell r="E3106">
            <v>366.21</v>
          </cell>
          <cell r="F3106" t="str">
            <v>ZyXel</v>
          </cell>
          <cell r="G3106">
            <v>27</v>
          </cell>
        </row>
        <row r="3107">
          <cell r="A3107">
            <v>3106</v>
          </cell>
          <cell r="B3107">
            <v>10977</v>
          </cell>
          <cell r="C3107">
            <v>14</v>
          </cell>
          <cell r="D3107" t="str">
            <v xml:space="preserve"> ZyXEL LTE4506 </v>
          </cell>
          <cell r="E3107">
            <v>209</v>
          </cell>
          <cell r="F3107" t="str">
            <v>ZyXEL</v>
          </cell>
          <cell r="G3107">
            <v>43</v>
          </cell>
        </row>
        <row r="3108">
          <cell r="A3108">
            <v>3107</v>
          </cell>
          <cell r="B3108">
            <v>7405</v>
          </cell>
          <cell r="C3108">
            <v>14</v>
          </cell>
          <cell r="D3108" t="str">
            <v xml:space="preserve"> ZyXEL Armor Z2 NBG6817 </v>
          </cell>
          <cell r="E3108">
            <v>209</v>
          </cell>
          <cell r="F3108" t="str">
            <v>ZyXEL</v>
          </cell>
          <cell r="G3108">
            <v>194</v>
          </cell>
        </row>
        <row r="3109">
          <cell r="A3109">
            <v>3108</v>
          </cell>
          <cell r="B3109">
            <v>8661</v>
          </cell>
          <cell r="C3109">
            <v>14</v>
          </cell>
          <cell r="D3109" t="str">
            <v xml:space="preserve"> ZyXEL Armor Z1 NBG6816 AC2350 </v>
          </cell>
          <cell r="E3109">
            <v>199</v>
          </cell>
          <cell r="F3109" t="str">
            <v>ZyXEL</v>
          </cell>
          <cell r="G3109">
            <v>141</v>
          </cell>
        </row>
        <row r="3110">
          <cell r="A3110">
            <v>3109</v>
          </cell>
          <cell r="B3110">
            <v>11655</v>
          </cell>
          <cell r="C3110">
            <v>14</v>
          </cell>
          <cell r="D3110" t="str">
            <v xml:space="preserve"> WifiBoxx TP-Link M5350 + Prepaid Data simkaart 250 MB </v>
          </cell>
          <cell r="E3110">
            <v>63.99</v>
          </cell>
          <cell r="F3110" t="str">
            <v>WifiBoxx</v>
          </cell>
          <cell r="G3110">
            <v>14</v>
          </cell>
        </row>
        <row r="3111">
          <cell r="A3111">
            <v>3110</v>
          </cell>
          <cell r="B3111">
            <v>9045</v>
          </cell>
          <cell r="C3111">
            <v>14</v>
          </cell>
          <cell r="D3111" t="str">
            <v xml:space="preserve"> WifiBoxx TP-Link M5250 + Prepaid Data simkaart 250 MB </v>
          </cell>
          <cell r="E3111">
            <v>59</v>
          </cell>
          <cell r="F3111" t="str">
            <v>WifiBoxx</v>
          </cell>
          <cell r="G3111">
            <v>126</v>
          </cell>
        </row>
        <row r="3112">
          <cell r="A3112">
            <v>3111</v>
          </cell>
          <cell r="B3112">
            <v>10123</v>
          </cell>
          <cell r="C3112">
            <v>14</v>
          </cell>
          <cell r="D3112" t="str">
            <v xml:space="preserve"> TP-Link Archer C5 4220K </v>
          </cell>
          <cell r="E3112">
            <v>129</v>
          </cell>
          <cell r="F3112" t="str">
            <v>TP-Link</v>
          </cell>
          <cell r="G3112">
            <v>80</v>
          </cell>
        </row>
        <row r="3113">
          <cell r="A3113">
            <v>3112</v>
          </cell>
          <cell r="B3113">
            <v>9018</v>
          </cell>
          <cell r="C3113">
            <v>14</v>
          </cell>
          <cell r="D3113" t="str">
            <v xml:space="preserve"> Teltonika RUT905 </v>
          </cell>
          <cell r="E3113">
            <v>239</v>
          </cell>
          <cell r="F3113" t="str">
            <v>Teltonika</v>
          </cell>
          <cell r="G3113">
            <v>127</v>
          </cell>
        </row>
        <row r="3114">
          <cell r="A3114">
            <v>3113</v>
          </cell>
          <cell r="B3114">
            <v>11771</v>
          </cell>
          <cell r="C3114">
            <v>14</v>
          </cell>
          <cell r="D3114" t="str">
            <v xml:space="preserve"> Linksys Velop (2 stations) </v>
          </cell>
          <cell r="E3114">
            <v>409</v>
          </cell>
          <cell r="F3114" t="str">
            <v>Linksys</v>
          </cell>
          <cell r="G3114">
            <v>10</v>
          </cell>
        </row>
        <row r="3115">
          <cell r="A3115">
            <v>3114</v>
          </cell>
          <cell r="B3115">
            <v>8273</v>
          </cell>
          <cell r="C3115">
            <v>14</v>
          </cell>
          <cell r="D3115" t="str">
            <v xml:space="preserve"> Linksys EA6200 </v>
          </cell>
          <cell r="E3115">
            <v>134</v>
          </cell>
          <cell r="F3115" t="str">
            <v>Linksys</v>
          </cell>
          <cell r="G3115">
            <v>156</v>
          </cell>
        </row>
        <row r="3116">
          <cell r="A3116">
            <v>3115</v>
          </cell>
          <cell r="B3116">
            <v>10275</v>
          </cell>
          <cell r="C3116">
            <v>14</v>
          </cell>
          <cell r="D3116" t="str">
            <v xml:space="preserve"> Huawei E586Es-2 </v>
          </cell>
          <cell r="E3116">
            <v>109</v>
          </cell>
          <cell r="F3116" t="str">
            <v>Huawei</v>
          </cell>
          <cell r="G3116">
            <v>73</v>
          </cell>
        </row>
        <row r="3117">
          <cell r="A3117">
            <v>3116</v>
          </cell>
          <cell r="B3117">
            <v>9699</v>
          </cell>
          <cell r="C3117">
            <v>14</v>
          </cell>
          <cell r="D3117" t="str">
            <v xml:space="preserve"> EnGenius EPG600 </v>
          </cell>
          <cell r="E3117">
            <v>139.99</v>
          </cell>
          <cell r="F3117" t="str">
            <v>EnGenius</v>
          </cell>
          <cell r="G3117">
            <v>98</v>
          </cell>
        </row>
        <row r="3118">
          <cell r="A3118">
            <v>3117</v>
          </cell>
          <cell r="B3118">
            <v>9808</v>
          </cell>
          <cell r="C3118">
            <v>14</v>
          </cell>
          <cell r="D3118" t="str">
            <v xml:space="preserve"> DrayTek Vigor 2132FVn </v>
          </cell>
          <cell r="E3118">
            <v>219</v>
          </cell>
          <cell r="F3118" t="str">
            <v>DrayTek</v>
          </cell>
          <cell r="G3118">
            <v>94</v>
          </cell>
        </row>
        <row r="3119">
          <cell r="A3119">
            <v>3118</v>
          </cell>
          <cell r="B3119">
            <v>8530</v>
          </cell>
          <cell r="C3119">
            <v>14</v>
          </cell>
          <cell r="D3119" t="str">
            <v xml:space="preserve"> Devolo GigaGate 9979 (uitbreiding) </v>
          </cell>
          <cell r="E3119">
            <v>139.99</v>
          </cell>
          <cell r="F3119" t="str">
            <v>Devolo</v>
          </cell>
          <cell r="G3119">
            <v>146</v>
          </cell>
        </row>
        <row r="3120">
          <cell r="A3120">
            <v>3119</v>
          </cell>
          <cell r="B3120">
            <v>8198</v>
          </cell>
          <cell r="C3120">
            <v>14</v>
          </cell>
          <cell r="D3120" t="str">
            <v xml:space="preserve"> D-Link DIR-890L </v>
          </cell>
          <cell r="E3120">
            <v>269</v>
          </cell>
          <cell r="F3120" t="str">
            <v>D-Link</v>
          </cell>
          <cell r="G3120">
            <v>159</v>
          </cell>
        </row>
        <row r="3121">
          <cell r="A3121">
            <v>3120</v>
          </cell>
          <cell r="B3121">
            <v>8662</v>
          </cell>
          <cell r="C3121">
            <v>14</v>
          </cell>
          <cell r="D3121" t="str">
            <v xml:space="preserve"> D-Link DIR-880L </v>
          </cell>
          <cell r="E3121">
            <v>199</v>
          </cell>
          <cell r="F3121" t="str">
            <v>D-Link</v>
          </cell>
          <cell r="G3121">
            <v>141</v>
          </cell>
        </row>
        <row r="3122">
          <cell r="A3122">
            <v>3121</v>
          </cell>
          <cell r="B3122">
            <v>7356</v>
          </cell>
          <cell r="C3122">
            <v>14</v>
          </cell>
          <cell r="D3122" t="str">
            <v xml:space="preserve"> D-Link DIR-879 EXO AC1900 </v>
          </cell>
          <cell r="E3122">
            <v>159</v>
          </cell>
          <cell r="F3122" t="str">
            <v>D-Link</v>
          </cell>
          <cell r="G3122">
            <v>196</v>
          </cell>
        </row>
        <row r="3123">
          <cell r="A3123">
            <v>3122</v>
          </cell>
          <cell r="B3123">
            <v>11010</v>
          </cell>
          <cell r="C3123">
            <v>14</v>
          </cell>
          <cell r="D3123" t="str">
            <v xml:space="preserve"> D-Link DIR-869 EXO AC1750 </v>
          </cell>
          <cell r="E3123">
            <v>129</v>
          </cell>
          <cell r="F3123" t="str">
            <v>D-Link</v>
          </cell>
          <cell r="G3123">
            <v>42</v>
          </cell>
        </row>
        <row r="3124">
          <cell r="A3124">
            <v>3123</v>
          </cell>
          <cell r="B3124">
            <v>7657</v>
          </cell>
          <cell r="C3124">
            <v>14</v>
          </cell>
          <cell r="D3124" t="str">
            <v xml:space="preserve"> D-Link DIR-816L </v>
          </cell>
          <cell r="E3124">
            <v>59.95</v>
          </cell>
          <cell r="F3124" t="str">
            <v>D-Link</v>
          </cell>
          <cell r="G3124">
            <v>183</v>
          </cell>
        </row>
        <row r="3125">
          <cell r="A3125">
            <v>3124</v>
          </cell>
          <cell r="B3125">
            <v>10482</v>
          </cell>
          <cell r="C3125">
            <v>14</v>
          </cell>
          <cell r="D3125" t="str">
            <v xml:space="preserve"> D-Link DIR-505 </v>
          </cell>
          <cell r="E3125">
            <v>36.950000000000003</v>
          </cell>
          <cell r="F3125" t="str">
            <v>D-Link</v>
          </cell>
          <cell r="G3125">
            <v>65</v>
          </cell>
        </row>
        <row r="3126">
          <cell r="A3126">
            <v>3125</v>
          </cell>
          <cell r="B3126">
            <v>6694</v>
          </cell>
          <cell r="C3126">
            <v>14</v>
          </cell>
          <cell r="D3126" t="str">
            <v xml:space="preserve"> Cradlepoint COR IBR600LP3-EU </v>
          </cell>
          <cell r="E3126">
            <v>649</v>
          </cell>
          <cell r="F3126" t="str">
            <v>Cradlepoint</v>
          </cell>
          <cell r="G3126">
            <v>222</v>
          </cell>
        </row>
        <row r="3127">
          <cell r="A3127">
            <v>3126</v>
          </cell>
          <cell r="B3127">
            <v>10146</v>
          </cell>
          <cell r="C3127">
            <v>14</v>
          </cell>
          <cell r="D3127" t="str">
            <v xml:space="preserve"> Cradlepoint COR IBR1100LP3-EU Rugged </v>
          </cell>
          <cell r="E3127">
            <v>999</v>
          </cell>
          <cell r="F3127" t="str">
            <v>Cradlepoint</v>
          </cell>
          <cell r="G3127">
            <v>79</v>
          </cell>
        </row>
        <row r="3128">
          <cell r="A3128">
            <v>3127</v>
          </cell>
          <cell r="B3128">
            <v>8254</v>
          </cell>
          <cell r="C3128">
            <v>14</v>
          </cell>
          <cell r="D3128" t="str">
            <v xml:space="preserve"> AVM FRITZ!Box 7360 International </v>
          </cell>
          <cell r="E3128">
            <v>149</v>
          </cell>
          <cell r="F3128" t="str">
            <v>AVM</v>
          </cell>
          <cell r="G3128">
            <v>157</v>
          </cell>
        </row>
        <row r="3129">
          <cell r="A3129">
            <v>3128</v>
          </cell>
          <cell r="B3129">
            <v>11388</v>
          </cell>
          <cell r="C3129">
            <v>14</v>
          </cell>
          <cell r="D3129" t="str">
            <v xml:space="preserve"> DrayTek Vigor 2760Vn-A </v>
          </cell>
          <cell r="E3129">
            <v>239</v>
          </cell>
          <cell r="F3129" t="str">
            <v>DrayTek</v>
          </cell>
          <cell r="G3129">
            <v>26</v>
          </cell>
        </row>
        <row r="3130">
          <cell r="A3130">
            <v>3129</v>
          </cell>
          <cell r="B3130">
            <v>6066</v>
          </cell>
          <cell r="C3130">
            <v>14</v>
          </cell>
          <cell r="D3130" t="str">
            <v xml:space="preserve"> Linksys Velop (uitbreiding) </v>
          </cell>
          <cell r="E3130">
            <v>249</v>
          </cell>
          <cell r="F3130" t="str">
            <v>Linksys</v>
          </cell>
          <cell r="G3130">
            <v>248</v>
          </cell>
        </row>
        <row r="3131">
          <cell r="A3131">
            <v>3130</v>
          </cell>
          <cell r="B3131">
            <v>7878</v>
          </cell>
          <cell r="C3131">
            <v>15</v>
          </cell>
          <cell r="D3131" t="str">
            <v xml:space="preserve"> HP 62 Cartridge Combo 2 Pack 4 Kleuren (N9J71AE) </v>
          </cell>
          <cell r="E3131">
            <v>29.99</v>
          </cell>
          <cell r="F3131" t="str">
            <v>HP</v>
          </cell>
          <cell r="G3131">
            <v>173</v>
          </cell>
        </row>
        <row r="3132">
          <cell r="A3132">
            <v>3131</v>
          </cell>
          <cell r="B3132">
            <v>8581</v>
          </cell>
          <cell r="C3132">
            <v>15</v>
          </cell>
          <cell r="D3132" t="str">
            <v xml:space="preserve"> HP 364 Combo Pack (N9J73AE) </v>
          </cell>
          <cell r="E3132">
            <v>32.99</v>
          </cell>
          <cell r="F3132" t="str">
            <v>HP</v>
          </cell>
          <cell r="G3132">
            <v>144</v>
          </cell>
        </row>
        <row r="3133">
          <cell r="A3133">
            <v>3132</v>
          </cell>
          <cell r="B3133">
            <v>10761</v>
          </cell>
          <cell r="C3133">
            <v>15</v>
          </cell>
          <cell r="D3133" t="str">
            <v xml:space="preserve"> HP 301 Ink Cartridge Combo-pack (N9J72AE) </v>
          </cell>
          <cell r="E3133">
            <v>28.99</v>
          </cell>
          <cell r="F3133" t="str">
            <v>HP</v>
          </cell>
          <cell r="G3133">
            <v>53</v>
          </cell>
        </row>
        <row r="3134">
          <cell r="A3134">
            <v>3133</v>
          </cell>
          <cell r="B3134">
            <v>9167</v>
          </cell>
          <cell r="C3134">
            <v>15</v>
          </cell>
          <cell r="D3134" t="str">
            <v xml:space="preserve"> HP 302 Cartridge Zwart (F6U66AE) </v>
          </cell>
          <cell r="E3134">
            <v>13.99</v>
          </cell>
          <cell r="F3134" t="str">
            <v>HP</v>
          </cell>
          <cell r="G3134">
            <v>120</v>
          </cell>
        </row>
        <row r="3135">
          <cell r="A3135">
            <v>3134</v>
          </cell>
          <cell r="B3135">
            <v>10799</v>
          </cell>
          <cell r="C3135">
            <v>15</v>
          </cell>
          <cell r="D3135" t="str">
            <v xml:space="preserve"> HP 62XL Cartridge Zwart (C2P05AE) </v>
          </cell>
          <cell r="E3135">
            <v>36.99</v>
          </cell>
          <cell r="F3135" t="str">
            <v>HP</v>
          </cell>
          <cell r="G3135">
            <v>51</v>
          </cell>
        </row>
        <row r="3136">
          <cell r="A3136">
            <v>3135</v>
          </cell>
          <cell r="B3136">
            <v>8792</v>
          </cell>
          <cell r="C3136">
            <v>15</v>
          </cell>
          <cell r="D3136" t="str">
            <v xml:space="preserve"> HP 301 Ink Cartridge Black XL (CH563EE) </v>
          </cell>
          <cell r="E3136">
            <v>27.99</v>
          </cell>
          <cell r="F3136" t="str">
            <v>HP</v>
          </cell>
          <cell r="G3136">
            <v>136</v>
          </cell>
        </row>
        <row r="3137">
          <cell r="A3137">
            <v>3136</v>
          </cell>
          <cell r="B3137">
            <v>9201</v>
          </cell>
          <cell r="C3137">
            <v>15</v>
          </cell>
          <cell r="D3137" t="str">
            <v xml:space="preserve"> HP 364XL Cartridge Zwart (CN684EE) </v>
          </cell>
          <cell r="E3137">
            <v>18.989999999999998</v>
          </cell>
          <cell r="F3137" t="str">
            <v>HP</v>
          </cell>
          <cell r="G3137">
            <v>119</v>
          </cell>
        </row>
        <row r="3138">
          <cell r="A3138">
            <v>3137</v>
          </cell>
          <cell r="B3138">
            <v>11505</v>
          </cell>
          <cell r="C3138">
            <v>15</v>
          </cell>
          <cell r="D3138" t="str">
            <v xml:space="preserve"> HP 364XL Combo Pack 4-Kleuren (N9J74AE) </v>
          </cell>
          <cell r="E3138">
            <v>73.989999999999995</v>
          </cell>
          <cell r="F3138" t="str">
            <v>HP</v>
          </cell>
          <cell r="G3138">
            <v>21</v>
          </cell>
        </row>
        <row r="3139">
          <cell r="A3139">
            <v>3138</v>
          </cell>
          <cell r="B3139">
            <v>10684</v>
          </cell>
          <cell r="C3139">
            <v>15</v>
          </cell>
          <cell r="D3139" t="str">
            <v xml:space="preserve"> HP 302 Cartridge Zwart XL (F6U68AE) </v>
          </cell>
          <cell r="E3139">
            <v>32.99</v>
          </cell>
          <cell r="F3139" t="str">
            <v>HP</v>
          </cell>
          <cell r="G3139">
            <v>56</v>
          </cell>
        </row>
        <row r="3140">
          <cell r="A3140">
            <v>3139</v>
          </cell>
          <cell r="B3140">
            <v>9441</v>
          </cell>
          <cell r="C3140">
            <v>15</v>
          </cell>
          <cell r="D3140" t="str">
            <v xml:space="preserve"> HP 62XL Cartridge 3-Kleuren (C2P07AE) </v>
          </cell>
          <cell r="E3140">
            <v>39.99</v>
          </cell>
          <cell r="F3140" t="str">
            <v>HP</v>
          </cell>
          <cell r="G3140">
            <v>109</v>
          </cell>
        </row>
        <row r="3141">
          <cell r="A3141">
            <v>3140</v>
          </cell>
          <cell r="B3141">
            <v>7734</v>
          </cell>
          <cell r="C3141">
            <v>15</v>
          </cell>
          <cell r="D3141" t="str">
            <v xml:space="preserve"> HP 302 Cartridge 3-Kleuren (F6U65AE) </v>
          </cell>
          <cell r="E3141">
            <v>17.989999999999998</v>
          </cell>
          <cell r="F3141" t="str">
            <v>HP</v>
          </cell>
          <cell r="G3141">
            <v>180</v>
          </cell>
        </row>
        <row r="3142">
          <cell r="A3142">
            <v>3141</v>
          </cell>
          <cell r="B3142">
            <v>11613</v>
          </cell>
          <cell r="C3142">
            <v>15</v>
          </cell>
          <cell r="D3142" t="str">
            <v xml:space="preserve"> HP 302 Cartridge 3-Kleuren XL (F6U67AE) </v>
          </cell>
          <cell r="E3142">
            <v>28.99</v>
          </cell>
          <cell r="F3142" t="str">
            <v>HP</v>
          </cell>
          <cell r="G3142">
            <v>16</v>
          </cell>
        </row>
        <row r="3143">
          <cell r="A3143">
            <v>3142</v>
          </cell>
          <cell r="B3143">
            <v>6536</v>
          </cell>
          <cell r="C3143">
            <v>15</v>
          </cell>
          <cell r="D3143" t="str">
            <v xml:space="preserve"> HP 301 Ink Cartridge Tri-colour XL (CH564EE) </v>
          </cell>
          <cell r="E3143">
            <v>27.99</v>
          </cell>
          <cell r="F3143" t="str">
            <v>HP</v>
          </cell>
          <cell r="G3143">
            <v>228</v>
          </cell>
        </row>
        <row r="3144">
          <cell r="A3144">
            <v>3143</v>
          </cell>
          <cell r="B3144">
            <v>8070</v>
          </cell>
          <cell r="C3144">
            <v>15</v>
          </cell>
          <cell r="D3144" t="str">
            <v xml:space="preserve"> HP 301 Ink Cartridge Black (CH561EE) </v>
          </cell>
          <cell r="E3144">
            <v>16.989999999999998</v>
          </cell>
          <cell r="F3144" t="str">
            <v>HP</v>
          </cell>
          <cell r="G3144">
            <v>165</v>
          </cell>
        </row>
        <row r="3145">
          <cell r="A3145">
            <v>3144</v>
          </cell>
          <cell r="B3145">
            <v>6964</v>
          </cell>
          <cell r="C3145">
            <v>15</v>
          </cell>
          <cell r="D3145" t="str">
            <v xml:space="preserve"> HP 932/933XL Combo-pack (C2P42AE) </v>
          </cell>
          <cell r="E3145">
            <v>66.989999999999995</v>
          </cell>
          <cell r="F3145" t="str">
            <v>HP</v>
          </cell>
          <cell r="G3145">
            <v>211</v>
          </cell>
        </row>
        <row r="3146">
          <cell r="A3146">
            <v>3145</v>
          </cell>
          <cell r="B3146">
            <v>6558</v>
          </cell>
          <cell r="C3146">
            <v>15</v>
          </cell>
          <cell r="D3146" t="str">
            <v xml:space="preserve"> HP 364 Cartridge Zwart (CB316E) </v>
          </cell>
          <cell r="E3146">
            <v>9.99</v>
          </cell>
          <cell r="F3146" t="str">
            <v>HP</v>
          </cell>
          <cell r="G3146">
            <v>227</v>
          </cell>
        </row>
        <row r="3147">
          <cell r="A3147">
            <v>3146</v>
          </cell>
          <cell r="B3147">
            <v>10778</v>
          </cell>
          <cell r="C3147">
            <v>15</v>
          </cell>
          <cell r="D3147" t="str">
            <v xml:space="preserve"> Huismerk 301 4-Kleuren voor HP printers (CR340EE) </v>
          </cell>
          <cell r="E3147">
            <v>38.49</v>
          </cell>
          <cell r="F3147" t="str">
            <v>Huismerk</v>
          </cell>
          <cell r="G3147">
            <v>52</v>
          </cell>
        </row>
        <row r="3148">
          <cell r="A3148">
            <v>3147</v>
          </cell>
          <cell r="B3148">
            <v>10644</v>
          </cell>
          <cell r="C3148">
            <v>15</v>
          </cell>
          <cell r="D3148" t="str">
            <v xml:space="preserve"> HP 62 Cartridge Zwart (C2P04AE) </v>
          </cell>
          <cell r="E3148">
            <v>15.99</v>
          </cell>
          <cell r="F3148" t="str">
            <v>HP</v>
          </cell>
          <cell r="G3148">
            <v>58</v>
          </cell>
        </row>
        <row r="3149">
          <cell r="A3149">
            <v>3148</v>
          </cell>
          <cell r="B3149">
            <v>11528</v>
          </cell>
          <cell r="C3149">
            <v>15</v>
          </cell>
          <cell r="D3149" t="str">
            <v xml:space="preserve"> HP 953XL Cartridge Zwart (L0S70AE) </v>
          </cell>
          <cell r="E3149">
            <v>46.99</v>
          </cell>
          <cell r="F3149" t="str">
            <v>HP</v>
          </cell>
          <cell r="G3149">
            <v>20</v>
          </cell>
        </row>
        <row r="3150">
          <cell r="A3150">
            <v>3149</v>
          </cell>
          <cell r="B3150">
            <v>7554</v>
          </cell>
          <cell r="C3150">
            <v>15</v>
          </cell>
          <cell r="D3150" t="str">
            <v xml:space="preserve"> HP 301 Cartridge 3-Kleuren Pack (CH562EE) </v>
          </cell>
          <cell r="E3150">
            <v>17.989999999999998</v>
          </cell>
          <cell r="F3150" t="str">
            <v>HP</v>
          </cell>
          <cell r="G3150">
            <v>188</v>
          </cell>
        </row>
        <row r="3151">
          <cell r="A3151">
            <v>3150</v>
          </cell>
          <cell r="B3151">
            <v>6093</v>
          </cell>
          <cell r="C3151">
            <v>15</v>
          </cell>
          <cell r="D3151" t="str">
            <v xml:space="preserve"> HP 950/951XL Combo-pack (C2P43AE) </v>
          </cell>
          <cell r="E3151">
            <v>106.99</v>
          </cell>
          <cell r="F3151" t="str">
            <v>HP</v>
          </cell>
          <cell r="G3151">
            <v>247</v>
          </cell>
        </row>
        <row r="3152">
          <cell r="A3152">
            <v>3151</v>
          </cell>
          <cell r="B3152">
            <v>7019</v>
          </cell>
          <cell r="C3152">
            <v>15</v>
          </cell>
          <cell r="D3152" t="str">
            <v xml:space="preserve"> HP 903XL Geel (T6M11AE) </v>
          </cell>
          <cell r="E3152">
            <v>16.989999999999998</v>
          </cell>
          <cell r="F3152" t="str">
            <v>HP</v>
          </cell>
          <cell r="G3152">
            <v>209</v>
          </cell>
        </row>
        <row r="3153">
          <cell r="A3153">
            <v>3152</v>
          </cell>
          <cell r="B3153">
            <v>11180</v>
          </cell>
          <cell r="C3153">
            <v>15</v>
          </cell>
          <cell r="D3153" t="str">
            <v xml:space="preserve"> HP 903XL Cyaan (T6M03AE) </v>
          </cell>
          <cell r="E3153">
            <v>16.989999999999998</v>
          </cell>
          <cell r="F3153" t="str">
            <v>HP</v>
          </cell>
          <cell r="G3153">
            <v>35</v>
          </cell>
        </row>
        <row r="3154">
          <cell r="A3154">
            <v>3153</v>
          </cell>
          <cell r="B3154">
            <v>6495</v>
          </cell>
          <cell r="C3154">
            <v>15</v>
          </cell>
          <cell r="D3154" t="str">
            <v xml:space="preserve"> HP 903XL Magenta (T6M07AE) </v>
          </cell>
          <cell r="E3154">
            <v>15.99</v>
          </cell>
          <cell r="F3154" t="str">
            <v>HP</v>
          </cell>
          <cell r="G3154">
            <v>230</v>
          </cell>
        </row>
        <row r="3155">
          <cell r="A3155">
            <v>3154</v>
          </cell>
          <cell r="B3155">
            <v>9953</v>
          </cell>
          <cell r="C3155">
            <v>15</v>
          </cell>
          <cell r="D3155" t="str">
            <v xml:space="preserve"> HP 953XL Cartridge Geel (F6U18AE) </v>
          </cell>
          <cell r="E3155">
            <v>31.99</v>
          </cell>
          <cell r="F3155" t="str">
            <v>HP</v>
          </cell>
          <cell r="G3155">
            <v>88</v>
          </cell>
        </row>
        <row r="3156">
          <cell r="A3156">
            <v>3155</v>
          </cell>
          <cell r="B3156">
            <v>8919</v>
          </cell>
          <cell r="C3156">
            <v>15</v>
          </cell>
          <cell r="D3156" t="str">
            <v xml:space="preserve"> HP 364 Cartridge Cyaan (CB318EE) </v>
          </cell>
          <cell r="E3156">
            <v>8.99</v>
          </cell>
          <cell r="F3156" t="str">
            <v>HP</v>
          </cell>
          <cell r="G3156">
            <v>131</v>
          </cell>
        </row>
        <row r="3157">
          <cell r="A3157">
            <v>3156</v>
          </cell>
          <cell r="B3157">
            <v>11594</v>
          </cell>
          <cell r="C3157">
            <v>15</v>
          </cell>
          <cell r="D3157" t="str">
            <v xml:space="preserve"> HP 364 Cartridge Magenta (CB319EE) </v>
          </cell>
          <cell r="E3157">
            <v>8.99</v>
          </cell>
          <cell r="F3157" t="str">
            <v>HP</v>
          </cell>
          <cell r="G3157">
            <v>17</v>
          </cell>
        </row>
        <row r="3158">
          <cell r="A3158">
            <v>3157</v>
          </cell>
          <cell r="B3158">
            <v>10167</v>
          </cell>
          <cell r="C3158">
            <v>15</v>
          </cell>
          <cell r="D3158" t="str">
            <v xml:space="preserve"> HP 953XL Cartridge Cyaan (F6U16AE) </v>
          </cell>
          <cell r="E3158">
            <v>31.99</v>
          </cell>
          <cell r="F3158" t="str">
            <v>HP</v>
          </cell>
          <cell r="G3158">
            <v>78</v>
          </cell>
        </row>
        <row r="3159">
          <cell r="A3159">
            <v>3158</v>
          </cell>
          <cell r="B3159">
            <v>8734</v>
          </cell>
          <cell r="C3159">
            <v>15</v>
          </cell>
          <cell r="D3159" t="str">
            <v xml:space="preserve"> HP 950 Officejet Cartridge Zwart XL (CN045AE) </v>
          </cell>
          <cell r="E3159">
            <v>36.99</v>
          </cell>
          <cell r="F3159" t="str">
            <v>HP</v>
          </cell>
          <cell r="G3159">
            <v>138</v>
          </cell>
        </row>
        <row r="3160">
          <cell r="A3160">
            <v>3159</v>
          </cell>
          <cell r="B3160">
            <v>10742</v>
          </cell>
          <cell r="C3160">
            <v>15</v>
          </cell>
          <cell r="D3160" t="str">
            <v xml:space="preserve"> Huismerk 301 Cartridge Zwart XL voor HP printers (CH563EE) </v>
          </cell>
          <cell r="E3160">
            <v>22.99</v>
          </cell>
          <cell r="F3160" t="str">
            <v>Huismerk</v>
          </cell>
          <cell r="G3160">
            <v>54</v>
          </cell>
        </row>
        <row r="3161">
          <cell r="A3161">
            <v>3160</v>
          </cell>
          <cell r="B3161">
            <v>7526</v>
          </cell>
          <cell r="C3161">
            <v>15</v>
          </cell>
          <cell r="D3161" t="str">
            <v xml:space="preserve"> HP 934XL Cartridge Zwart (C2P23AE) </v>
          </cell>
          <cell r="E3161">
            <v>29.99</v>
          </cell>
          <cell r="F3161" t="str">
            <v>HP</v>
          </cell>
          <cell r="G3161">
            <v>189</v>
          </cell>
        </row>
        <row r="3162">
          <cell r="A3162">
            <v>3161</v>
          </cell>
          <cell r="B3162">
            <v>8411</v>
          </cell>
          <cell r="C3162">
            <v>15</v>
          </cell>
          <cell r="D3162" t="str">
            <v xml:space="preserve"> Huismerk 364 Cartridge 4-Kleuren XL voor HP printers (J3M83AE) </v>
          </cell>
          <cell r="E3162">
            <v>25.99</v>
          </cell>
          <cell r="F3162" t="str">
            <v>Huismerk</v>
          </cell>
          <cell r="G3162">
            <v>151</v>
          </cell>
        </row>
        <row r="3163">
          <cell r="A3163">
            <v>3162</v>
          </cell>
          <cell r="B3163">
            <v>11229</v>
          </cell>
          <cell r="C3163">
            <v>15</v>
          </cell>
          <cell r="D3163" t="str">
            <v xml:space="preserve"> HP 953 Cartridge Zwart (L0S58AE) </v>
          </cell>
          <cell r="E3163">
            <v>29.99</v>
          </cell>
          <cell r="F3163" t="str">
            <v>HP</v>
          </cell>
          <cell r="G3163">
            <v>33</v>
          </cell>
        </row>
        <row r="3164">
          <cell r="A3164">
            <v>3163</v>
          </cell>
          <cell r="B3164">
            <v>9567</v>
          </cell>
          <cell r="C3164">
            <v>15</v>
          </cell>
          <cell r="D3164" t="str">
            <v xml:space="preserve"> HP 304 Cartridge Zwart (N9K06AE) </v>
          </cell>
          <cell r="E3164">
            <v>9.99</v>
          </cell>
          <cell r="F3164" t="str">
            <v>HP</v>
          </cell>
          <cell r="G3164">
            <v>103</v>
          </cell>
        </row>
        <row r="3165">
          <cell r="A3165">
            <v>3164</v>
          </cell>
          <cell r="B3165">
            <v>7645</v>
          </cell>
          <cell r="C3165">
            <v>15</v>
          </cell>
          <cell r="D3165" t="str">
            <v xml:space="preserve"> HP 364 Cartridge Fotozwart (CB317E) </v>
          </cell>
          <cell r="E3165">
            <v>10.99</v>
          </cell>
          <cell r="F3165" t="str">
            <v>HP</v>
          </cell>
          <cell r="G3165">
            <v>184</v>
          </cell>
        </row>
        <row r="3166">
          <cell r="A3166">
            <v>3165</v>
          </cell>
          <cell r="B3166">
            <v>10230</v>
          </cell>
          <cell r="C3166">
            <v>15</v>
          </cell>
          <cell r="D3166" t="str">
            <v xml:space="preserve"> HP 300 Cartridge Zwart + Combo Pack 3-Kleuren (CN637EE) </v>
          </cell>
          <cell r="E3166">
            <v>31.99</v>
          </cell>
          <cell r="F3166" t="str">
            <v>HP</v>
          </cell>
          <cell r="G3166">
            <v>75</v>
          </cell>
        </row>
        <row r="3167">
          <cell r="A3167">
            <v>3166</v>
          </cell>
          <cell r="B3167">
            <v>11905</v>
          </cell>
          <cell r="C3167">
            <v>15</v>
          </cell>
          <cell r="D3167" t="str">
            <v xml:space="preserve"> HP 62 Cartridge 3-Kleuren (C2P06AE) </v>
          </cell>
          <cell r="E3167">
            <v>18.989999999999998</v>
          </cell>
          <cell r="F3167" t="str">
            <v>HP</v>
          </cell>
          <cell r="G3167">
            <v>4</v>
          </cell>
        </row>
        <row r="3168">
          <cell r="A3168">
            <v>3167</v>
          </cell>
          <cell r="B3168">
            <v>11682</v>
          </cell>
          <cell r="C3168">
            <v>15</v>
          </cell>
          <cell r="D3168" t="str">
            <v xml:space="preserve"> HP 364XL Cartridge Fotozwart (CB322EE) </v>
          </cell>
          <cell r="E3168">
            <v>18.989999999999998</v>
          </cell>
          <cell r="F3168" t="str">
            <v>HP</v>
          </cell>
          <cell r="G3168">
            <v>13</v>
          </cell>
        </row>
        <row r="3169">
          <cell r="A3169">
            <v>3168</v>
          </cell>
          <cell r="B3169">
            <v>7437</v>
          </cell>
          <cell r="C3169">
            <v>15</v>
          </cell>
          <cell r="D3169" t="str">
            <v xml:space="preserve"> Huismerk 364 Cartridge Zwart XL voor HP printers (CN684EE) </v>
          </cell>
          <cell r="E3169">
            <v>13.99</v>
          </cell>
          <cell r="F3169" t="str">
            <v>Huismerk</v>
          </cell>
          <cell r="G3169">
            <v>193</v>
          </cell>
        </row>
        <row r="3170">
          <cell r="A3170">
            <v>3169</v>
          </cell>
          <cell r="B3170">
            <v>10708</v>
          </cell>
          <cell r="C3170">
            <v>15</v>
          </cell>
          <cell r="D3170" t="str">
            <v xml:space="preserve"> HP 903 Zwart (T6L99AE) </v>
          </cell>
          <cell r="E3170">
            <v>14.99</v>
          </cell>
          <cell r="F3170" t="str">
            <v>HP</v>
          </cell>
          <cell r="G3170">
            <v>55</v>
          </cell>
        </row>
        <row r="3171">
          <cell r="A3171">
            <v>3170</v>
          </cell>
          <cell r="B3171">
            <v>10188</v>
          </cell>
          <cell r="C3171">
            <v>15</v>
          </cell>
          <cell r="D3171" t="str">
            <v xml:space="preserve"> HP 350/351 Cartridge Zwart + Combo Pack 3-Kleuren (SD412EE) </v>
          </cell>
          <cell r="E3171">
            <v>36.99</v>
          </cell>
          <cell r="F3171" t="str">
            <v>HP</v>
          </cell>
          <cell r="G3171">
            <v>77</v>
          </cell>
        </row>
        <row r="3172">
          <cell r="A3172">
            <v>3171</v>
          </cell>
          <cell r="B3172">
            <v>7381</v>
          </cell>
          <cell r="C3172">
            <v>15</v>
          </cell>
          <cell r="D3172" t="str">
            <v xml:space="preserve"> HP 903 Magenta (T6L91AE) </v>
          </cell>
          <cell r="E3172">
            <v>6.99</v>
          </cell>
          <cell r="F3172" t="str">
            <v>HP</v>
          </cell>
          <cell r="G3172">
            <v>195</v>
          </cell>
        </row>
        <row r="3173">
          <cell r="A3173">
            <v>3172</v>
          </cell>
          <cell r="B3173">
            <v>6695</v>
          </cell>
          <cell r="C3173">
            <v>15</v>
          </cell>
          <cell r="D3173" t="str">
            <v xml:space="preserve"> HP 953 Cartridge Magenta (F6U13AE) </v>
          </cell>
          <cell r="E3173">
            <v>18.989999999999998</v>
          </cell>
          <cell r="F3173" t="str">
            <v>HP</v>
          </cell>
          <cell r="G3173">
            <v>222</v>
          </cell>
        </row>
        <row r="3174">
          <cell r="A3174">
            <v>3173</v>
          </cell>
          <cell r="B3174">
            <v>10043</v>
          </cell>
          <cell r="C3174">
            <v>15</v>
          </cell>
          <cell r="D3174" t="str">
            <v xml:space="preserve"> HP 953 Cartridge Cyaan (F6U12AE) </v>
          </cell>
          <cell r="E3174">
            <v>18.989999999999998</v>
          </cell>
          <cell r="F3174" t="str">
            <v>HP</v>
          </cell>
          <cell r="G3174">
            <v>83</v>
          </cell>
        </row>
        <row r="3175">
          <cell r="A3175">
            <v>3174</v>
          </cell>
          <cell r="B3175">
            <v>10044</v>
          </cell>
          <cell r="C3175">
            <v>15</v>
          </cell>
          <cell r="D3175" t="str">
            <v xml:space="preserve"> HP 21 XL Cartridge Zwart (C9351CE) </v>
          </cell>
          <cell r="E3175">
            <v>30.99</v>
          </cell>
          <cell r="F3175" t="str">
            <v>HP</v>
          </cell>
          <cell r="G3175">
            <v>83</v>
          </cell>
        </row>
        <row r="3176">
          <cell r="A3176">
            <v>3175</v>
          </cell>
          <cell r="B3176">
            <v>9974</v>
          </cell>
          <cell r="C3176">
            <v>15</v>
          </cell>
          <cell r="D3176" t="str">
            <v xml:space="preserve"> HP 932XL Officejet Ink Cartridge Zwart (CN053AE) </v>
          </cell>
          <cell r="E3176">
            <v>30.99</v>
          </cell>
          <cell r="F3176" t="str">
            <v>HP</v>
          </cell>
          <cell r="G3176">
            <v>87</v>
          </cell>
        </row>
        <row r="3177">
          <cell r="A3177">
            <v>3176</v>
          </cell>
          <cell r="B3177">
            <v>11862</v>
          </cell>
          <cell r="C3177">
            <v>15</v>
          </cell>
          <cell r="D3177" t="str">
            <v xml:space="preserve"> HP 903 Geel (T6L95AE) </v>
          </cell>
          <cell r="E3177">
            <v>7.99</v>
          </cell>
          <cell r="F3177" t="str">
            <v>HP</v>
          </cell>
          <cell r="G3177">
            <v>6</v>
          </cell>
        </row>
        <row r="3178">
          <cell r="A3178">
            <v>3177</v>
          </cell>
          <cell r="B3178">
            <v>6344</v>
          </cell>
          <cell r="C3178">
            <v>15</v>
          </cell>
          <cell r="D3178" t="str">
            <v xml:space="preserve"> HP 903 Cyaan (T6L87AE) </v>
          </cell>
          <cell r="E3178">
            <v>9.99</v>
          </cell>
          <cell r="F3178" t="str">
            <v>HP</v>
          </cell>
          <cell r="G3178">
            <v>236</v>
          </cell>
        </row>
        <row r="3179">
          <cell r="A3179">
            <v>3178</v>
          </cell>
          <cell r="B3179">
            <v>10045</v>
          </cell>
          <cell r="C3179">
            <v>15</v>
          </cell>
          <cell r="D3179" t="str">
            <v xml:space="preserve"> HP 920XL Combo Pack 4-Kleuren (C2N92AE) </v>
          </cell>
          <cell r="E3179">
            <v>71.989999999999995</v>
          </cell>
          <cell r="F3179" t="str">
            <v>HP</v>
          </cell>
          <cell r="G3179">
            <v>83</v>
          </cell>
        </row>
        <row r="3180">
          <cell r="A3180">
            <v>3179</v>
          </cell>
          <cell r="B3180">
            <v>9828</v>
          </cell>
          <cell r="C3180">
            <v>15</v>
          </cell>
          <cell r="D3180" t="str">
            <v xml:space="preserve"> HP 935XL Cartridge Cyaan (C2P24AE) </v>
          </cell>
          <cell r="E3180">
            <v>16.989999999999998</v>
          </cell>
          <cell r="F3180" t="str">
            <v>HP</v>
          </cell>
          <cell r="G3180">
            <v>93</v>
          </cell>
        </row>
        <row r="3181">
          <cell r="A3181">
            <v>3180</v>
          </cell>
          <cell r="B3181">
            <v>6965</v>
          </cell>
          <cell r="C3181">
            <v>15</v>
          </cell>
          <cell r="D3181" t="str">
            <v xml:space="preserve"> HP 907XL Zwart (T6M19AE) </v>
          </cell>
          <cell r="E3181">
            <v>42.99</v>
          </cell>
          <cell r="F3181" t="str">
            <v>HP</v>
          </cell>
          <cell r="G3181">
            <v>211</v>
          </cell>
        </row>
        <row r="3182">
          <cell r="A3182">
            <v>3181</v>
          </cell>
          <cell r="B3182">
            <v>8255</v>
          </cell>
          <cell r="C3182">
            <v>15</v>
          </cell>
          <cell r="D3182" t="str">
            <v xml:space="preserve"> HP 304 Cartridge 3-Kleuren Pack (N9K05AE) </v>
          </cell>
          <cell r="E3182">
            <v>11.99</v>
          </cell>
          <cell r="F3182" t="str">
            <v>HP</v>
          </cell>
          <cell r="G3182">
            <v>157</v>
          </cell>
        </row>
        <row r="3183">
          <cell r="A3183">
            <v>3182</v>
          </cell>
          <cell r="B3183">
            <v>10024</v>
          </cell>
          <cell r="C3183">
            <v>15</v>
          </cell>
          <cell r="D3183" t="str">
            <v xml:space="preserve"> HP 300 Cartridge Zwart (HPCC640E) </v>
          </cell>
          <cell r="E3183">
            <v>17.989999999999998</v>
          </cell>
          <cell r="F3183" t="str">
            <v>HP</v>
          </cell>
          <cell r="G3183">
            <v>84</v>
          </cell>
        </row>
        <row r="3184">
          <cell r="A3184">
            <v>3183</v>
          </cell>
          <cell r="B3184">
            <v>10328</v>
          </cell>
          <cell r="C3184">
            <v>15</v>
          </cell>
          <cell r="D3184" t="str">
            <v xml:space="preserve"> Huismerk 932/933 Cartridge 4-Kleuren XL voor HP printers (C2P42AE) </v>
          </cell>
          <cell r="E3184">
            <v>39.99</v>
          </cell>
          <cell r="F3184" t="str">
            <v>Huismerk</v>
          </cell>
          <cell r="G3184">
            <v>71</v>
          </cell>
        </row>
        <row r="3185">
          <cell r="A3185">
            <v>3184</v>
          </cell>
          <cell r="B3185">
            <v>7231</v>
          </cell>
          <cell r="C3185">
            <v>15</v>
          </cell>
          <cell r="D3185" t="str">
            <v xml:space="preserve"> Huismerk 301 3-Kleuren XL voor HP printers (CH564EE) </v>
          </cell>
          <cell r="E3185">
            <v>25.29</v>
          </cell>
          <cell r="F3185" t="str">
            <v>Huismerk</v>
          </cell>
          <cell r="G3185">
            <v>201</v>
          </cell>
        </row>
        <row r="3186">
          <cell r="A3186">
            <v>3185</v>
          </cell>
          <cell r="B3186">
            <v>10626</v>
          </cell>
          <cell r="C3186">
            <v>15</v>
          </cell>
          <cell r="D3186" t="str">
            <v xml:space="preserve"> HP 935XL Cartridge Geel (C2P26AE) </v>
          </cell>
          <cell r="E3186">
            <v>20.99</v>
          </cell>
          <cell r="F3186" t="str">
            <v>HP</v>
          </cell>
          <cell r="G3186">
            <v>59</v>
          </cell>
        </row>
        <row r="3187">
          <cell r="A3187">
            <v>3186</v>
          </cell>
          <cell r="B3187">
            <v>9700</v>
          </cell>
          <cell r="C3187">
            <v>15</v>
          </cell>
          <cell r="D3187" t="str">
            <v xml:space="preserve"> HP 935XL Cartridge Magenta (C2P25AE) </v>
          </cell>
          <cell r="E3187">
            <v>16.989999999999998</v>
          </cell>
          <cell r="F3187" t="str">
            <v>HP</v>
          </cell>
          <cell r="G3187">
            <v>98</v>
          </cell>
        </row>
        <row r="3188">
          <cell r="A3188">
            <v>3187</v>
          </cell>
          <cell r="B3188">
            <v>8199</v>
          </cell>
          <cell r="C3188">
            <v>15</v>
          </cell>
          <cell r="D3188" t="str">
            <v xml:space="preserve"> HP 338/343 Cartridge Zwart + Combo Pack 3-Kleuren (SD449EE) </v>
          </cell>
          <cell r="E3188">
            <v>53.99</v>
          </cell>
          <cell r="F3188" t="str">
            <v>HP</v>
          </cell>
          <cell r="G3188">
            <v>159</v>
          </cell>
        </row>
        <row r="3189">
          <cell r="A3189">
            <v>3188</v>
          </cell>
          <cell r="B3189">
            <v>11863</v>
          </cell>
          <cell r="C3189">
            <v>15</v>
          </cell>
          <cell r="D3189" t="str">
            <v xml:space="preserve"> HP 337 Black Ink Cartridge Zwart (HPC9364E) </v>
          </cell>
          <cell r="E3189">
            <v>30.99</v>
          </cell>
          <cell r="F3189" t="str">
            <v>HP</v>
          </cell>
          <cell r="G3189">
            <v>6</v>
          </cell>
        </row>
        <row r="3190">
          <cell r="A3190">
            <v>3189</v>
          </cell>
          <cell r="B3190">
            <v>8331</v>
          </cell>
          <cell r="C3190">
            <v>15</v>
          </cell>
          <cell r="D3190" t="str">
            <v xml:space="preserve"> Huismerk 934/935 4-Kleuren XL voor HP printers </v>
          </cell>
          <cell r="E3190">
            <v>39.99</v>
          </cell>
          <cell r="F3190" t="str">
            <v>Huismerk</v>
          </cell>
          <cell r="G3190">
            <v>154</v>
          </cell>
        </row>
        <row r="3191">
          <cell r="A3191">
            <v>3190</v>
          </cell>
          <cell r="B3191">
            <v>8552</v>
          </cell>
          <cell r="C3191">
            <v>15</v>
          </cell>
          <cell r="D3191" t="str">
            <v xml:space="preserve"> HP 933XL Officejet Ink Cartridge Cyaan (CN054AE) </v>
          </cell>
          <cell r="E3191">
            <v>15.99</v>
          </cell>
          <cell r="F3191" t="str">
            <v>HP</v>
          </cell>
          <cell r="G3191">
            <v>145</v>
          </cell>
        </row>
        <row r="3192">
          <cell r="A3192">
            <v>3191</v>
          </cell>
          <cell r="B3192">
            <v>10147</v>
          </cell>
          <cell r="C3192">
            <v>15</v>
          </cell>
          <cell r="D3192" t="str">
            <v xml:space="preserve"> Huismerk 302 3-Kleuren XL voor HP printers (F6U67AE) </v>
          </cell>
          <cell r="E3192">
            <v>19.989999999999998</v>
          </cell>
          <cell r="F3192" t="str">
            <v>Huismerk</v>
          </cell>
          <cell r="G3192">
            <v>79</v>
          </cell>
        </row>
        <row r="3193">
          <cell r="A3193">
            <v>3192</v>
          </cell>
          <cell r="B3193">
            <v>9349</v>
          </cell>
          <cell r="C3193">
            <v>15</v>
          </cell>
          <cell r="D3193" t="str">
            <v xml:space="preserve"> HP 935XL Value Pack (F6U78AE) </v>
          </cell>
          <cell r="E3193">
            <v>43.99</v>
          </cell>
          <cell r="F3193" t="str">
            <v>HP</v>
          </cell>
          <cell r="G3193">
            <v>113</v>
          </cell>
        </row>
        <row r="3194">
          <cell r="A3194">
            <v>3193</v>
          </cell>
          <cell r="B3194">
            <v>8767</v>
          </cell>
          <cell r="C3194">
            <v>15</v>
          </cell>
          <cell r="D3194" t="str">
            <v xml:space="preserve"> HP 363 Combo Pack 3-kleuren (CB333EE) </v>
          </cell>
          <cell r="E3194">
            <v>39.99</v>
          </cell>
          <cell r="F3194" t="str">
            <v>HP</v>
          </cell>
          <cell r="G3194">
            <v>137</v>
          </cell>
        </row>
        <row r="3195">
          <cell r="A3195">
            <v>3194</v>
          </cell>
          <cell r="B3195">
            <v>11683</v>
          </cell>
          <cell r="C3195">
            <v>15</v>
          </cell>
          <cell r="D3195" t="str">
            <v xml:space="preserve"> HP 364XL Cartridge Cyaan (CB323EE) </v>
          </cell>
          <cell r="E3195">
            <v>18.989999999999998</v>
          </cell>
          <cell r="F3195" t="str">
            <v>HP</v>
          </cell>
          <cell r="G3195">
            <v>13</v>
          </cell>
        </row>
        <row r="3196">
          <cell r="A3196">
            <v>3195</v>
          </cell>
          <cell r="B3196">
            <v>8818</v>
          </cell>
          <cell r="C3196">
            <v>15</v>
          </cell>
          <cell r="D3196" t="str">
            <v xml:space="preserve"> Huismerk 300 Zwart XL voor HP printers (CC641E) </v>
          </cell>
          <cell r="E3196">
            <v>19.989999999999998</v>
          </cell>
          <cell r="F3196" t="str">
            <v>Huismerk</v>
          </cell>
          <cell r="G3196">
            <v>135</v>
          </cell>
        </row>
        <row r="3197">
          <cell r="A3197">
            <v>3196</v>
          </cell>
          <cell r="B3197">
            <v>10231</v>
          </cell>
          <cell r="C3197">
            <v>15</v>
          </cell>
          <cell r="D3197" t="str">
            <v xml:space="preserve"> HP 951 Officejet Cartridge Geel XL (CN048AE) </v>
          </cell>
          <cell r="E3197">
            <v>30.99</v>
          </cell>
          <cell r="F3197" t="str">
            <v>HP</v>
          </cell>
          <cell r="G3197">
            <v>75</v>
          </cell>
        </row>
        <row r="3198">
          <cell r="A3198">
            <v>3197</v>
          </cell>
          <cell r="B3198">
            <v>6583</v>
          </cell>
          <cell r="C3198">
            <v>15</v>
          </cell>
          <cell r="D3198" t="str">
            <v xml:space="preserve"> HP 363 Cartridge Lichtmagenta (C8775EE) </v>
          </cell>
          <cell r="E3198">
            <v>18.989999999999998</v>
          </cell>
          <cell r="F3198" t="str">
            <v>HP</v>
          </cell>
          <cell r="G3198">
            <v>226</v>
          </cell>
        </row>
        <row r="3199">
          <cell r="A3199">
            <v>3198</v>
          </cell>
          <cell r="B3199">
            <v>8996</v>
          </cell>
          <cell r="C3199">
            <v>15</v>
          </cell>
          <cell r="D3199" t="str">
            <v xml:space="preserve"> Huismerk 950/951 4-Kleuren XL voor HP printers (C2P43AE) </v>
          </cell>
          <cell r="E3199">
            <v>59.99</v>
          </cell>
          <cell r="F3199" t="str">
            <v>Huismerk</v>
          </cell>
          <cell r="G3199">
            <v>128</v>
          </cell>
        </row>
        <row r="3200">
          <cell r="A3200">
            <v>3199</v>
          </cell>
          <cell r="B3200">
            <v>6389</v>
          </cell>
          <cell r="C3200">
            <v>15</v>
          </cell>
          <cell r="D3200" t="str">
            <v xml:space="preserve"> HP 940XL Combo Pack 4-Kleuren (C2N93AE) </v>
          </cell>
          <cell r="E3200">
            <v>103.99</v>
          </cell>
          <cell r="F3200" t="str">
            <v>HP</v>
          </cell>
          <cell r="G3200">
            <v>234</v>
          </cell>
        </row>
        <row r="3201">
          <cell r="A3201">
            <v>3200</v>
          </cell>
          <cell r="B3201">
            <v>10189</v>
          </cell>
          <cell r="C3201">
            <v>15</v>
          </cell>
          <cell r="D3201" t="str">
            <v xml:space="preserve"> HP 21 Cartridge Zwart (HPC9351A) </v>
          </cell>
          <cell r="E3201">
            <v>18.989999999999998</v>
          </cell>
          <cell r="F3201" t="str">
            <v>HP</v>
          </cell>
          <cell r="G3201">
            <v>77</v>
          </cell>
        </row>
        <row r="3202">
          <cell r="A3202">
            <v>3201</v>
          </cell>
          <cell r="B3202">
            <v>8582</v>
          </cell>
          <cell r="C3202">
            <v>15</v>
          </cell>
          <cell r="D3202" t="str">
            <v xml:space="preserve"> HP 951 Cartridge Cyaan (CN050AE) </v>
          </cell>
          <cell r="E3202">
            <v>18.989999999999998</v>
          </cell>
          <cell r="F3202" t="str">
            <v>HP</v>
          </cell>
          <cell r="G3202">
            <v>144</v>
          </cell>
        </row>
        <row r="3203">
          <cell r="A3203">
            <v>3202</v>
          </cell>
          <cell r="B3203">
            <v>8876</v>
          </cell>
          <cell r="C3203">
            <v>15</v>
          </cell>
          <cell r="D3203" t="str">
            <v xml:space="preserve"> HP 920XL Cartridge Zwart (CD975AE) </v>
          </cell>
          <cell r="E3203">
            <v>39.99</v>
          </cell>
          <cell r="F3203" t="str">
            <v>HP</v>
          </cell>
          <cell r="G3203">
            <v>133</v>
          </cell>
        </row>
        <row r="3204">
          <cell r="A3204">
            <v>3203</v>
          </cell>
          <cell r="B3204">
            <v>8332</v>
          </cell>
          <cell r="C3204">
            <v>15</v>
          </cell>
          <cell r="D3204" t="str">
            <v xml:space="preserve"> HP 22XL Combo Pack 3-Kleuren (C9352CE) </v>
          </cell>
          <cell r="E3204">
            <v>34.99</v>
          </cell>
          <cell r="F3204" t="str">
            <v>HP</v>
          </cell>
          <cell r="G3204">
            <v>154</v>
          </cell>
        </row>
        <row r="3205">
          <cell r="A3205">
            <v>3204</v>
          </cell>
          <cell r="B3205">
            <v>11367</v>
          </cell>
          <cell r="C3205">
            <v>15</v>
          </cell>
          <cell r="D3205" t="str">
            <v xml:space="preserve"> HP 913A PageWide Cartridge Zwart (L0R95AE) </v>
          </cell>
          <cell r="E3205">
            <v>97.99</v>
          </cell>
          <cell r="F3205" t="str">
            <v>HP</v>
          </cell>
          <cell r="G3205">
            <v>27</v>
          </cell>
        </row>
        <row r="3206">
          <cell r="A3206">
            <v>3205</v>
          </cell>
          <cell r="B3206">
            <v>10301</v>
          </cell>
          <cell r="C3206">
            <v>15</v>
          </cell>
          <cell r="D3206" t="str">
            <v xml:space="preserve"> HP 913A PageWide Cartridge Magenta (F6T78AE) </v>
          </cell>
          <cell r="E3206">
            <v>96.99</v>
          </cell>
          <cell r="F3206" t="str">
            <v>HP</v>
          </cell>
          <cell r="G3206">
            <v>72</v>
          </cell>
        </row>
        <row r="3207">
          <cell r="A3207">
            <v>3206</v>
          </cell>
          <cell r="B3207">
            <v>9442</v>
          </cell>
          <cell r="C3207">
            <v>15</v>
          </cell>
          <cell r="D3207" t="str">
            <v xml:space="preserve"> HP 913A PageWide Cartridge Cyaan (F6T77AE) </v>
          </cell>
          <cell r="E3207">
            <v>96.99</v>
          </cell>
          <cell r="F3207" t="str">
            <v>HP</v>
          </cell>
          <cell r="G3207">
            <v>109</v>
          </cell>
        </row>
        <row r="3208">
          <cell r="A3208">
            <v>3207</v>
          </cell>
          <cell r="B3208">
            <v>8583</v>
          </cell>
          <cell r="C3208">
            <v>15</v>
          </cell>
          <cell r="D3208" t="str">
            <v xml:space="preserve"> HP 22 Combo Pack 3-Kleuren (HPC9352A) </v>
          </cell>
          <cell r="E3208">
            <v>25.99</v>
          </cell>
          <cell r="F3208" t="str">
            <v>HP</v>
          </cell>
          <cell r="G3208">
            <v>144</v>
          </cell>
        </row>
        <row r="3209">
          <cell r="A3209">
            <v>3208</v>
          </cell>
          <cell r="B3209">
            <v>9668</v>
          </cell>
          <cell r="C3209">
            <v>15</v>
          </cell>
          <cell r="D3209" t="str">
            <v xml:space="preserve"> HP 933XL Officejet Ink Cartridge Magenta (CN055AE) </v>
          </cell>
          <cell r="E3209">
            <v>15.99</v>
          </cell>
          <cell r="F3209" t="str">
            <v>HP</v>
          </cell>
          <cell r="G3209">
            <v>99</v>
          </cell>
        </row>
        <row r="3210">
          <cell r="A3210">
            <v>3209</v>
          </cell>
          <cell r="B3210">
            <v>10413</v>
          </cell>
          <cell r="C3210">
            <v>15</v>
          </cell>
          <cell r="D3210" t="str">
            <v xml:space="preserve"> HP 364XL Cartridge Geel (CB325EE) </v>
          </cell>
          <cell r="E3210">
            <v>18.989999999999998</v>
          </cell>
          <cell r="F3210" t="str">
            <v>HP</v>
          </cell>
          <cell r="G3210">
            <v>68</v>
          </cell>
        </row>
        <row r="3211">
          <cell r="A3211">
            <v>3210</v>
          </cell>
          <cell r="B3211">
            <v>6696</v>
          </cell>
          <cell r="C3211">
            <v>15</v>
          </cell>
          <cell r="D3211" t="str">
            <v xml:space="preserve"> HP 300XL Cartridge Zwart (HPCC641E) </v>
          </cell>
          <cell r="E3211">
            <v>34.99</v>
          </cell>
          <cell r="F3211" t="str">
            <v>HP</v>
          </cell>
          <cell r="G3211">
            <v>222</v>
          </cell>
        </row>
        <row r="3212">
          <cell r="A3212">
            <v>3211</v>
          </cell>
          <cell r="B3212">
            <v>7555</v>
          </cell>
          <cell r="C3212">
            <v>15</v>
          </cell>
          <cell r="D3212" t="str">
            <v xml:space="preserve"> Huismerk 300 3-Kleuren XL voor HP printers (CC644E) </v>
          </cell>
          <cell r="E3212">
            <v>19.989999999999998</v>
          </cell>
          <cell r="F3212" t="str">
            <v>Huismerk</v>
          </cell>
          <cell r="G3212">
            <v>188</v>
          </cell>
        </row>
        <row r="3213">
          <cell r="A3213">
            <v>3212</v>
          </cell>
          <cell r="B3213">
            <v>7232</v>
          </cell>
          <cell r="C3213">
            <v>15</v>
          </cell>
          <cell r="D3213" t="str">
            <v xml:space="preserve"> HP 971 Cyan Ink Cartridge (CN622AM) </v>
          </cell>
          <cell r="E3213">
            <v>80.989999999999995</v>
          </cell>
          <cell r="F3213" t="str">
            <v>HP</v>
          </cell>
          <cell r="G3213">
            <v>201</v>
          </cell>
        </row>
        <row r="3214">
          <cell r="A3214">
            <v>3213</v>
          </cell>
          <cell r="B3214">
            <v>11656</v>
          </cell>
          <cell r="C3214">
            <v>15</v>
          </cell>
          <cell r="D3214" t="str">
            <v xml:space="preserve"> HP 951XL Officejet Value Pack (CR712AE) </v>
          </cell>
          <cell r="E3214">
            <v>74.989999999999995</v>
          </cell>
          <cell r="F3214" t="str">
            <v>HP</v>
          </cell>
          <cell r="G3214">
            <v>14</v>
          </cell>
        </row>
        <row r="3215">
          <cell r="A3215">
            <v>3214</v>
          </cell>
          <cell r="B3215">
            <v>11137</v>
          </cell>
          <cell r="C3215">
            <v>15</v>
          </cell>
          <cell r="D3215" t="str">
            <v xml:space="preserve"> HP 933XL Officejet Ink Cartridge Geel CN056AE </v>
          </cell>
          <cell r="E3215">
            <v>14.99</v>
          </cell>
          <cell r="F3215" t="str">
            <v>HP</v>
          </cell>
          <cell r="G3215">
            <v>37</v>
          </cell>
        </row>
        <row r="3216">
          <cell r="A3216">
            <v>3215</v>
          </cell>
          <cell r="B3216">
            <v>8115</v>
          </cell>
          <cell r="C3216">
            <v>15</v>
          </cell>
          <cell r="D3216" t="str">
            <v xml:space="preserve"> HP 901 Cartridge Zwart (CC653AE) </v>
          </cell>
          <cell r="E3216">
            <v>21.99</v>
          </cell>
          <cell r="F3216" t="str">
            <v>HP</v>
          </cell>
          <cell r="G3216">
            <v>163</v>
          </cell>
        </row>
        <row r="3217">
          <cell r="A3217">
            <v>3216</v>
          </cell>
          <cell r="B3217">
            <v>10862</v>
          </cell>
          <cell r="C3217">
            <v>15</v>
          </cell>
          <cell r="D3217" t="str">
            <v xml:space="preserve"> HP 78 Cartridge 3-Kleuren (C6578D) </v>
          </cell>
          <cell r="E3217">
            <v>47.99</v>
          </cell>
          <cell r="F3217" t="str">
            <v>HP</v>
          </cell>
          <cell r="G3217">
            <v>48</v>
          </cell>
        </row>
        <row r="3218">
          <cell r="A3218">
            <v>3217</v>
          </cell>
          <cell r="B3218">
            <v>11035</v>
          </cell>
          <cell r="C3218">
            <v>15</v>
          </cell>
          <cell r="D3218" t="str">
            <v xml:space="preserve"> Huismerk 920 Zwart XL voor HP printers (CD975AE) </v>
          </cell>
          <cell r="E3218">
            <v>14.99</v>
          </cell>
          <cell r="F3218" t="str">
            <v>Huismerk</v>
          </cell>
          <cell r="G3218">
            <v>41</v>
          </cell>
        </row>
        <row r="3219">
          <cell r="A3219">
            <v>3218</v>
          </cell>
          <cell r="B3219">
            <v>11098</v>
          </cell>
          <cell r="C3219">
            <v>15</v>
          </cell>
          <cell r="D3219" t="str">
            <v xml:space="preserve"> HP 951 Cartridge Magenta (CN051AE) </v>
          </cell>
          <cell r="E3219">
            <v>19.989999999999998</v>
          </cell>
          <cell r="F3219" t="str">
            <v>HP</v>
          </cell>
          <cell r="G3219">
            <v>39</v>
          </cell>
        </row>
        <row r="3220">
          <cell r="A3220">
            <v>3219</v>
          </cell>
          <cell r="B3220">
            <v>6496</v>
          </cell>
          <cell r="C3220">
            <v>15</v>
          </cell>
          <cell r="D3220" t="str">
            <v xml:space="preserve"> HP 950 Officejet Cartridge Zwart (CN049AE) </v>
          </cell>
          <cell r="E3220">
            <v>26.99</v>
          </cell>
          <cell r="F3220" t="str">
            <v>HP</v>
          </cell>
          <cell r="G3220">
            <v>230</v>
          </cell>
        </row>
        <row r="3221">
          <cell r="A3221">
            <v>3220</v>
          </cell>
          <cell r="B3221">
            <v>11036</v>
          </cell>
          <cell r="C3221">
            <v>15</v>
          </cell>
          <cell r="D3221" t="str">
            <v xml:space="preserve"> HP 913A PageWide Cartridge Geel (F6T79AE) </v>
          </cell>
          <cell r="E3221">
            <v>99.99</v>
          </cell>
          <cell r="F3221" t="str">
            <v>HP</v>
          </cell>
          <cell r="G3221">
            <v>41</v>
          </cell>
        </row>
        <row r="3222">
          <cell r="A3222">
            <v>3221</v>
          </cell>
          <cell r="B3222">
            <v>10483</v>
          </cell>
          <cell r="C3222">
            <v>15</v>
          </cell>
          <cell r="D3222" t="str">
            <v xml:space="preserve"> HP 971XL Yellow Ink Cartridge (CN628AM) </v>
          </cell>
          <cell r="E3222">
            <v>131.99</v>
          </cell>
          <cell r="F3222" t="str">
            <v>HP</v>
          </cell>
          <cell r="G3222">
            <v>65</v>
          </cell>
        </row>
        <row r="3223">
          <cell r="A3223">
            <v>3222</v>
          </cell>
          <cell r="B3223">
            <v>10302</v>
          </cell>
          <cell r="C3223">
            <v>15</v>
          </cell>
          <cell r="D3223" t="str">
            <v xml:space="preserve"> HP 951 Cartridge Geel (CN052AE) </v>
          </cell>
          <cell r="E3223">
            <v>19.989999999999998</v>
          </cell>
          <cell r="F3223" t="str">
            <v>HP</v>
          </cell>
          <cell r="G3223">
            <v>72</v>
          </cell>
        </row>
        <row r="3224">
          <cell r="A3224">
            <v>3223</v>
          </cell>
          <cell r="B3224">
            <v>8375</v>
          </cell>
          <cell r="C3224">
            <v>15</v>
          </cell>
          <cell r="D3224" t="str">
            <v xml:space="preserve"> HP 364XL Cartridge Magenta (CB324EE) </v>
          </cell>
          <cell r="E3224">
            <v>18.989999999999998</v>
          </cell>
          <cell r="F3224" t="str">
            <v>HP</v>
          </cell>
          <cell r="G3224">
            <v>152</v>
          </cell>
        </row>
        <row r="3225">
          <cell r="A3225">
            <v>3224</v>
          </cell>
          <cell r="B3225">
            <v>10232</v>
          </cell>
          <cell r="C3225">
            <v>15</v>
          </cell>
          <cell r="D3225" t="str">
            <v xml:space="preserve"> Huismerk 950 Zwart XL voor HP printers (CN045AE) </v>
          </cell>
          <cell r="E3225">
            <v>14.99</v>
          </cell>
          <cell r="F3225" t="str">
            <v>Huismerk</v>
          </cell>
          <cell r="G3225">
            <v>75</v>
          </cell>
        </row>
        <row r="3226">
          <cell r="A3226">
            <v>3225</v>
          </cell>
          <cell r="B3226">
            <v>10572</v>
          </cell>
          <cell r="C3226">
            <v>15</v>
          </cell>
          <cell r="D3226" t="str">
            <v xml:space="preserve"> HP 971 Yellow Ink Cartridge (CN624AM) </v>
          </cell>
          <cell r="E3226">
            <v>73.989999999999995</v>
          </cell>
          <cell r="F3226" t="str">
            <v>HP</v>
          </cell>
          <cell r="G3226">
            <v>61</v>
          </cell>
        </row>
        <row r="3227">
          <cell r="A3227">
            <v>3226</v>
          </cell>
          <cell r="B3227">
            <v>10414</v>
          </cell>
          <cell r="C3227">
            <v>15</v>
          </cell>
          <cell r="D3227" t="str">
            <v xml:space="preserve"> HP 970 Black Ink Cartridge (CN621AM) </v>
          </cell>
          <cell r="E3227">
            <v>72.989999999999995</v>
          </cell>
          <cell r="F3227" t="str">
            <v>HP</v>
          </cell>
          <cell r="G3227">
            <v>68</v>
          </cell>
        </row>
        <row r="3228">
          <cell r="A3228">
            <v>3227</v>
          </cell>
          <cell r="B3228">
            <v>6559</v>
          </cell>
          <cell r="C3228">
            <v>15</v>
          </cell>
          <cell r="D3228" t="str">
            <v xml:space="preserve"> HP 953 Cartridge Geel (F6U14AE) </v>
          </cell>
          <cell r="E3228">
            <v>21.99</v>
          </cell>
          <cell r="F3228" t="str">
            <v>HP</v>
          </cell>
          <cell r="G3228">
            <v>227</v>
          </cell>
        </row>
        <row r="3229">
          <cell r="A3229">
            <v>3228</v>
          </cell>
          <cell r="B3229">
            <v>7773</v>
          </cell>
          <cell r="C3229">
            <v>15</v>
          </cell>
          <cell r="D3229" t="str">
            <v xml:space="preserve"> HP 951 Officejet Cartridge Magenta XL (CN047AE) </v>
          </cell>
          <cell r="E3229">
            <v>27.99</v>
          </cell>
          <cell r="F3229" t="str">
            <v>HP</v>
          </cell>
          <cell r="G3229">
            <v>178</v>
          </cell>
        </row>
        <row r="3230">
          <cell r="A3230">
            <v>3229</v>
          </cell>
          <cell r="B3230">
            <v>11099</v>
          </cell>
          <cell r="C3230">
            <v>15</v>
          </cell>
          <cell r="D3230" t="str">
            <v xml:space="preserve"> HP 940 Printkop Magenta/Cyan (rood/blauw) C4901A </v>
          </cell>
          <cell r="E3230">
            <v>73.989999999999995</v>
          </cell>
          <cell r="F3230" t="str">
            <v>HP</v>
          </cell>
          <cell r="G3230">
            <v>39</v>
          </cell>
        </row>
        <row r="3231">
          <cell r="A3231">
            <v>3230</v>
          </cell>
          <cell r="B3231">
            <v>6012</v>
          </cell>
          <cell r="C3231">
            <v>15</v>
          </cell>
          <cell r="D3231" t="str">
            <v xml:space="preserve"> HP 940 Printkop Black/Yellow (zwart/geel) C4900A </v>
          </cell>
          <cell r="E3231">
            <v>66.989999999999995</v>
          </cell>
          <cell r="F3231" t="str">
            <v>HP</v>
          </cell>
          <cell r="G3231">
            <v>250</v>
          </cell>
        </row>
        <row r="3232">
          <cell r="A3232">
            <v>3231</v>
          </cell>
          <cell r="B3232">
            <v>7233</v>
          </cell>
          <cell r="C3232">
            <v>15</v>
          </cell>
          <cell r="D3232" t="str">
            <v xml:space="preserve"> HP 940 Cyan XL Ink Cartridge (blauw) C4907AE </v>
          </cell>
          <cell r="E3232">
            <v>27.99</v>
          </cell>
          <cell r="F3232" t="str">
            <v>HP</v>
          </cell>
          <cell r="G3232">
            <v>201</v>
          </cell>
        </row>
        <row r="3233">
          <cell r="A3233">
            <v>3232</v>
          </cell>
          <cell r="B3233">
            <v>10124</v>
          </cell>
          <cell r="C3233">
            <v>15</v>
          </cell>
          <cell r="D3233" t="str">
            <v xml:space="preserve"> HP 932 Officejet Ink Cartridge Zwart (CN057AE) </v>
          </cell>
          <cell r="E3233">
            <v>20.99</v>
          </cell>
          <cell r="F3233" t="str">
            <v>HP</v>
          </cell>
          <cell r="G3233">
            <v>80</v>
          </cell>
        </row>
        <row r="3234">
          <cell r="A3234">
            <v>3233</v>
          </cell>
          <cell r="B3234">
            <v>10709</v>
          </cell>
          <cell r="C3234">
            <v>15</v>
          </cell>
          <cell r="D3234" t="str">
            <v xml:space="preserve"> HP 363XL Cartridge Zwart (C8719E) </v>
          </cell>
          <cell r="E3234">
            <v>47.99</v>
          </cell>
          <cell r="F3234" t="str">
            <v>HP</v>
          </cell>
          <cell r="G3234">
            <v>55</v>
          </cell>
        </row>
        <row r="3235">
          <cell r="A3235">
            <v>3234</v>
          </cell>
          <cell r="B3235">
            <v>7761</v>
          </cell>
          <cell r="C3235">
            <v>15</v>
          </cell>
          <cell r="D3235" t="str">
            <v xml:space="preserve"> HP 343 Combo Pack 3-kleuren (C8766EE) </v>
          </cell>
          <cell r="E3235">
            <v>33.99</v>
          </cell>
          <cell r="F3235" t="str">
            <v>HP</v>
          </cell>
          <cell r="G3235">
            <v>179</v>
          </cell>
        </row>
        <row r="3236">
          <cell r="A3236">
            <v>3235</v>
          </cell>
          <cell r="B3236">
            <v>10415</v>
          </cell>
          <cell r="C3236">
            <v>15</v>
          </cell>
          <cell r="D3236" t="str">
            <v xml:space="preserve"> HP 304XL Cartridge Zwart (N9K08AE) </v>
          </cell>
          <cell r="E3236">
            <v>24.99</v>
          </cell>
          <cell r="F3236" t="str">
            <v>HP</v>
          </cell>
          <cell r="G3236">
            <v>68</v>
          </cell>
        </row>
        <row r="3237">
          <cell r="A3237">
            <v>3236</v>
          </cell>
          <cell r="B3237">
            <v>8333</v>
          </cell>
          <cell r="C3237">
            <v>15</v>
          </cell>
          <cell r="D3237" t="str">
            <v xml:space="preserve"> HP 934 Cartridge Zwart (C2P19AE) </v>
          </cell>
          <cell r="E3237">
            <v>17.989999999999998</v>
          </cell>
          <cell r="F3237" t="str">
            <v>HP</v>
          </cell>
          <cell r="G3237">
            <v>154</v>
          </cell>
        </row>
        <row r="3238">
          <cell r="A3238">
            <v>3237</v>
          </cell>
          <cell r="B3238">
            <v>7816</v>
          </cell>
          <cell r="C3238">
            <v>15</v>
          </cell>
          <cell r="D3238" t="str">
            <v xml:space="preserve"> HP 920 Cartridge Zwart (CD971AE) </v>
          </cell>
          <cell r="E3238">
            <v>19.989999999999998</v>
          </cell>
          <cell r="F3238" t="str">
            <v>HP</v>
          </cell>
          <cell r="G3238">
            <v>176</v>
          </cell>
        </row>
        <row r="3239">
          <cell r="A3239">
            <v>3238</v>
          </cell>
          <cell r="B3239">
            <v>6906</v>
          </cell>
          <cell r="C3239">
            <v>15</v>
          </cell>
          <cell r="D3239" t="str">
            <v xml:space="preserve"> HP 343 Double Combo Pack 3-Kleuren (CB332EE) </v>
          </cell>
          <cell r="E3239">
            <v>59.99</v>
          </cell>
          <cell r="F3239" t="str">
            <v>HP</v>
          </cell>
          <cell r="G3239">
            <v>214</v>
          </cell>
        </row>
        <row r="3240">
          <cell r="A3240">
            <v>3239</v>
          </cell>
          <cell r="B3240">
            <v>7481</v>
          </cell>
          <cell r="C3240">
            <v>15</v>
          </cell>
          <cell r="D3240" t="str">
            <v xml:space="preserve"> HP 338 Cartridge Zwart (C8765EE) </v>
          </cell>
          <cell r="E3240">
            <v>28.99</v>
          </cell>
          <cell r="F3240" t="str">
            <v>HP</v>
          </cell>
          <cell r="G3240">
            <v>191</v>
          </cell>
        </row>
        <row r="3241">
          <cell r="A3241">
            <v>3240</v>
          </cell>
          <cell r="B3241">
            <v>6611</v>
          </cell>
          <cell r="C3241">
            <v>15</v>
          </cell>
          <cell r="D3241" t="str">
            <v xml:space="preserve"> HP 951XL Officejet Ink Cartridge Cyaan (CN046AE) </v>
          </cell>
          <cell r="E3241">
            <v>27.99</v>
          </cell>
          <cell r="F3241" t="str">
            <v>HP</v>
          </cell>
          <cell r="G3241">
            <v>225</v>
          </cell>
        </row>
        <row r="3242">
          <cell r="A3242">
            <v>3241</v>
          </cell>
          <cell r="B3242">
            <v>10329</v>
          </cell>
          <cell r="C3242">
            <v>15</v>
          </cell>
          <cell r="D3242" t="str">
            <v xml:space="preserve"> HP 363 Cartridge Lichtcyaan (C8774EE) </v>
          </cell>
          <cell r="E3242">
            <v>13.99</v>
          </cell>
          <cell r="F3242" t="str">
            <v>HP</v>
          </cell>
          <cell r="G3242">
            <v>71</v>
          </cell>
        </row>
        <row r="3243">
          <cell r="A3243">
            <v>3242</v>
          </cell>
          <cell r="B3243">
            <v>7795</v>
          </cell>
          <cell r="C3243">
            <v>15</v>
          </cell>
          <cell r="D3243" t="str">
            <v xml:space="preserve"> HP 339 Cartridge Zwart (C8767EE) </v>
          </cell>
          <cell r="E3243">
            <v>46.99</v>
          </cell>
          <cell r="F3243" t="str">
            <v>HP</v>
          </cell>
          <cell r="G3243">
            <v>177</v>
          </cell>
        </row>
        <row r="3244">
          <cell r="A3244">
            <v>3243</v>
          </cell>
          <cell r="B3244">
            <v>11707</v>
          </cell>
          <cell r="C3244">
            <v>15</v>
          </cell>
          <cell r="D3244" t="str">
            <v xml:space="preserve"> Huismerk 934 Zwart XL voor HP printers (C2P23AE) </v>
          </cell>
          <cell r="E3244">
            <v>19.989999999999998</v>
          </cell>
          <cell r="F3244" t="str">
            <v>Huismerk</v>
          </cell>
          <cell r="G3244">
            <v>12</v>
          </cell>
        </row>
        <row r="3245">
          <cell r="A3245">
            <v>3244</v>
          </cell>
          <cell r="B3245">
            <v>8967</v>
          </cell>
          <cell r="C3245">
            <v>15</v>
          </cell>
          <cell r="D3245" t="str">
            <v xml:space="preserve"> Huismerk 932 Zwart XL voor HP printers (CN053AE) </v>
          </cell>
          <cell r="E3245">
            <v>14.99</v>
          </cell>
          <cell r="F3245" t="str">
            <v>Huismerk</v>
          </cell>
          <cell r="G3245">
            <v>129</v>
          </cell>
        </row>
        <row r="3246">
          <cell r="A3246">
            <v>3245</v>
          </cell>
          <cell r="B3246">
            <v>11529</v>
          </cell>
          <cell r="C3246">
            <v>15</v>
          </cell>
          <cell r="D3246" t="str">
            <v xml:space="preserve"> HP 973X PageWide Cartridge Zwart (L0S07AE) </v>
          </cell>
          <cell r="E3246">
            <v>132.99</v>
          </cell>
          <cell r="F3246" t="str">
            <v>HP</v>
          </cell>
          <cell r="G3246">
            <v>20</v>
          </cell>
        </row>
        <row r="3247">
          <cell r="A3247">
            <v>3246</v>
          </cell>
          <cell r="B3247">
            <v>8584</v>
          </cell>
          <cell r="C3247">
            <v>15</v>
          </cell>
          <cell r="D3247" t="str">
            <v xml:space="preserve"> HP 973X PageWide Cartridge Magenta (F6T82AE) </v>
          </cell>
          <cell r="E3247">
            <v>125.99</v>
          </cell>
          <cell r="F3247" t="str">
            <v>HP</v>
          </cell>
          <cell r="G3247">
            <v>144</v>
          </cell>
        </row>
        <row r="3248">
          <cell r="A3248">
            <v>3247</v>
          </cell>
          <cell r="B3248">
            <v>7147</v>
          </cell>
          <cell r="C3248">
            <v>15</v>
          </cell>
          <cell r="D3248" t="str">
            <v xml:space="preserve"> HP 973X PageWide Cartridge Geel (F6T83AE) </v>
          </cell>
          <cell r="E3248">
            <v>126.99</v>
          </cell>
          <cell r="F3248" t="str">
            <v>HP</v>
          </cell>
          <cell r="G3248">
            <v>204</v>
          </cell>
        </row>
        <row r="3249">
          <cell r="A3249">
            <v>3248</v>
          </cell>
          <cell r="B3249">
            <v>9065</v>
          </cell>
          <cell r="C3249">
            <v>15</v>
          </cell>
          <cell r="D3249" t="str">
            <v xml:space="preserve"> HP 973X PageWide Cartridge Cyaan (F6T81AE) </v>
          </cell>
          <cell r="E3249">
            <v>125.99</v>
          </cell>
          <cell r="F3249" t="str">
            <v>HP</v>
          </cell>
          <cell r="G3249">
            <v>125</v>
          </cell>
        </row>
        <row r="3250">
          <cell r="A3250">
            <v>3249</v>
          </cell>
          <cell r="B3250">
            <v>7208</v>
          </cell>
          <cell r="C3250">
            <v>15</v>
          </cell>
          <cell r="D3250" t="str">
            <v xml:space="preserve"> HP 971XL Magenta Ink Cartridge (CN627AM) </v>
          </cell>
          <cell r="E3250">
            <v>118.99</v>
          </cell>
          <cell r="F3250" t="str">
            <v>HP</v>
          </cell>
          <cell r="G3250">
            <v>202</v>
          </cell>
        </row>
        <row r="3251">
          <cell r="A3251">
            <v>3250</v>
          </cell>
          <cell r="B3251">
            <v>10533</v>
          </cell>
          <cell r="C3251">
            <v>15</v>
          </cell>
          <cell r="D3251" t="str">
            <v xml:space="preserve"> HP 940 Yellow XL Ink Cartridge (geel) C4909A </v>
          </cell>
          <cell r="E3251">
            <v>24.99</v>
          </cell>
          <cell r="F3251" t="str">
            <v>HP</v>
          </cell>
          <cell r="G3251">
            <v>63</v>
          </cell>
        </row>
        <row r="3252">
          <cell r="A3252">
            <v>3251</v>
          </cell>
          <cell r="B3252">
            <v>11595</v>
          </cell>
          <cell r="C3252">
            <v>15</v>
          </cell>
          <cell r="D3252" t="str">
            <v xml:space="preserve"> HP 940 Magenta XL Ink Cartridge (rood) C4908A </v>
          </cell>
          <cell r="E3252">
            <v>27.99</v>
          </cell>
          <cell r="F3252" t="str">
            <v>HP</v>
          </cell>
          <cell r="G3252">
            <v>17</v>
          </cell>
        </row>
        <row r="3253">
          <cell r="A3253">
            <v>3252</v>
          </cell>
          <cell r="B3253">
            <v>6042</v>
          </cell>
          <cell r="C3253">
            <v>15</v>
          </cell>
          <cell r="D3253" t="str">
            <v xml:space="preserve"> HP 920XL Cartridge Geel (CD974AE) </v>
          </cell>
          <cell r="E3253">
            <v>14.99</v>
          </cell>
          <cell r="F3253" t="str">
            <v>HP</v>
          </cell>
          <cell r="G3253">
            <v>249</v>
          </cell>
        </row>
        <row r="3254">
          <cell r="A3254">
            <v>3253</v>
          </cell>
          <cell r="B3254">
            <v>8531</v>
          </cell>
          <cell r="C3254">
            <v>15</v>
          </cell>
          <cell r="D3254" t="str">
            <v xml:space="preserve"> HP 920 Magenta XL Ink Cartridge (rood) CD973AE </v>
          </cell>
          <cell r="E3254">
            <v>14.99</v>
          </cell>
          <cell r="F3254" t="str">
            <v>HP</v>
          </cell>
          <cell r="G3254">
            <v>146</v>
          </cell>
        </row>
        <row r="3255">
          <cell r="A3255">
            <v>3254</v>
          </cell>
          <cell r="B3255">
            <v>6314</v>
          </cell>
          <cell r="C3255">
            <v>15</v>
          </cell>
          <cell r="D3255" t="str">
            <v xml:space="preserve"> HP 920 Cyan XL Ink Cartridge CD972AE </v>
          </cell>
          <cell r="E3255">
            <v>15.99</v>
          </cell>
          <cell r="F3255" t="str">
            <v>HP</v>
          </cell>
          <cell r="G3255">
            <v>237</v>
          </cell>
        </row>
        <row r="3256">
          <cell r="A3256">
            <v>3255</v>
          </cell>
          <cell r="B3256">
            <v>6203</v>
          </cell>
          <cell r="C3256">
            <v>15</v>
          </cell>
          <cell r="D3256" t="str">
            <v xml:space="preserve"> HP 363 Cartridge Zwart (C8721EE) </v>
          </cell>
          <cell r="E3256">
            <v>20.99</v>
          </cell>
          <cell r="F3256" t="str">
            <v>HP</v>
          </cell>
          <cell r="G3256">
            <v>242</v>
          </cell>
        </row>
        <row r="3257">
          <cell r="A3257">
            <v>3256</v>
          </cell>
          <cell r="B3257">
            <v>6716</v>
          </cell>
          <cell r="C3257">
            <v>15</v>
          </cell>
          <cell r="D3257" t="str">
            <v xml:space="preserve"> HP 350XL Cartridge Zwart (HPCB336E) </v>
          </cell>
          <cell r="E3257">
            <v>47.99</v>
          </cell>
          <cell r="F3257" t="str">
            <v>HP</v>
          </cell>
          <cell r="G3257">
            <v>221</v>
          </cell>
        </row>
        <row r="3258">
          <cell r="A3258">
            <v>3257</v>
          </cell>
          <cell r="B3258">
            <v>8071</v>
          </cell>
          <cell r="C3258">
            <v>15</v>
          </cell>
          <cell r="D3258" t="str">
            <v xml:space="preserve"> HP 344 Double Combo Pack 3-Kleuren (C9505EE) </v>
          </cell>
          <cell r="E3258">
            <v>90.99</v>
          </cell>
          <cell r="F3258" t="str">
            <v>HP</v>
          </cell>
          <cell r="G3258">
            <v>165</v>
          </cell>
        </row>
        <row r="3259">
          <cell r="A3259">
            <v>3258</v>
          </cell>
          <cell r="B3259">
            <v>10743</v>
          </cell>
          <cell r="C3259">
            <v>15</v>
          </cell>
          <cell r="D3259" t="str">
            <v xml:space="preserve"> HP 300XL Combo Pack 3-Kleuren (HPCC644E) </v>
          </cell>
          <cell r="E3259">
            <v>40.99</v>
          </cell>
          <cell r="F3259" t="str">
            <v>HP</v>
          </cell>
          <cell r="G3259">
            <v>54</v>
          </cell>
        </row>
        <row r="3260">
          <cell r="A3260">
            <v>3259</v>
          </cell>
          <cell r="B3260">
            <v>7460</v>
          </cell>
          <cell r="C3260">
            <v>15</v>
          </cell>
          <cell r="D3260" t="str">
            <v xml:space="preserve"> Huismerk 970 Zwart XL voor HP printers (PCN625AE) </v>
          </cell>
          <cell r="E3260">
            <v>59.95</v>
          </cell>
          <cell r="F3260" t="str">
            <v>Huismerk</v>
          </cell>
          <cell r="G3260">
            <v>192</v>
          </cell>
        </row>
        <row r="3261">
          <cell r="A3261">
            <v>3260</v>
          </cell>
          <cell r="B3261">
            <v>9669</v>
          </cell>
          <cell r="C3261">
            <v>15</v>
          </cell>
          <cell r="D3261" t="str">
            <v xml:space="preserve"> Huismerk 920 4-Kleuren XL voor HP printers (C2N92AE) </v>
          </cell>
          <cell r="E3261">
            <v>39.99</v>
          </cell>
          <cell r="F3261" t="str">
            <v>Huismerk</v>
          </cell>
          <cell r="G3261">
            <v>99</v>
          </cell>
        </row>
        <row r="3262">
          <cell r="A3262">
            <v>3261</v>
          </cell>
          <cell r="B3262">
            <v>8663</v>
          </cell>
          <cell r="C3262">
            <v>15</v>
          </cell>
          <cell r="D3262" t="str">
            <v xml:space="preserve"> HP 971 Magenta Ink Cartridge (CN623AM) </v>
          </cell>
          <cell r="E3262">
            <v>72.989999999999995</v>
          </cell>
          <cell r="F3262" t="str">
            <v>HP</v>
          </cell>
          <cell r="G3262">
            <v>141</v>
          </cell>
        </row>
        <row r="3263">
          <cell r="A3263">
            <v>3262</v>
          </cell>
          <cell r="B3263">
            <v>10447</v>
          </cell>
          <cell r="C3263">
            <v>15</v>
          </cell>
          <cell r="D3263" t="str">
            <v xml:space="preserve"> HP 940 Black XL Ink Cartridge (zwart) C4906A </v>
          </cell>
          <cell r="E3263">
            <v>38.99</v>
          </cell>
          <cell r="F3263" t="str">
            <v>HP</v>
          </cell>
          <cell r="G3263">
            <v>66</v>
          </cell>
        </row>
        <row r="3264">
          <cell r="A3264">
            <v>3263</v>
          </cell>
          <cell r="B3264">
            <v>11570</v>
          </cell>
          <cell r="C3264">
            <v>15</v>
          </cell>
          <cell r="D3264" t="str">
            <v xml:space="preserve"> HP 901XL Cartridge Zwart (CC654AE) </v>
          </cell>
          <cell r="E3264">
            <v>32.99</v>
          </cell>
          <cell r="F3264" t="str">
            <v>HP</v>
          </cell>
          <cell r="G3264">
            <v>18</v>
          </cell>
        </row>
        <row r="3265">
          <cell r="A3265">
            <v>3264</v>
          </cell>
          <cell r="B3265">
            <v>8224</v>
          </cell>
          <cell r="C3265">
            <v>15</v>
          </cell>
          <cell r="D3265" t="str">
            <v xml:space="preserve"> HP 56 Cartridge Zwart (C6656GE) </v>
          </cell>
          <cell r="E3265">
            <v>19.989999999999998</v>
          </cell>
          <cell r="F3265" t="str">
            <v>HP</v>
          </cell>
          <cell r="G3265">
            <v>158</v>
          </cell>
        </row>
        <row r="3266">
          <cell r="A3266">
            <v>3265</v>
          </cell>
          <cell r="B3266">
            <v>7680</v>
          </cell>
          <cell r="C3266">
            <v>15</v>
          </cell>
          <cell r="D3266" t="str">
            <v xml:space="preserve"> Huismerk 338/343 4-Kleuren voor HP printers (SD449EE) </v>
          </cell>
          <cell r="E3266">
            <v>29.99</v>
          </cell>
          <cell r="F3266" t="str">
            <v>Huismerk</v>
          </cell>
          <cell r="G3266">
            <v>182</v>
          </cell>
        </row>
        <row r="3267">
          <cell r="A3267">
            <v>3266</v>
          </cell>
          <cell r="B3267">
            <v>6315</v>
          </cell>
          <cell r="C3267">
            <v>15</v>
          </cell>
          <cell r="D3267" t="str">
            <v xml:space="preserve"> HP 970XL Black Ink Cartridge (CN625AE) </v>
          </cell>
          <cell r="E3267">
            <v>121.99</v>
          </cell>
          <cell r="F3267" t="str">
            <v>HP</v>
          </cell>
          <cell r="G3267">
            <v>237</v>
          </cell>
        </row>
        <row r="3268">
          <cell r="A3268">
            <v>3267</v>
          </cell>
          <cell r="B3268">
            <v>9877</v>
          </cell>
          <cell r="C3268">
            <v>15</v>
          </cell>
          <cell r="D3268" t="str">
            <v xml:space="preserve"> HP 711 Ink Cartridge Zwart (CZ129A) </v>
          </cell>
          <cell r="E3268">
            <v>37.99</v>
          </cell>
          <cell r="F3268" t="str">
            <v>HP</v>
          </cell>
          <cell r="G3268">
            <v>91</v>
          </cell>
        </row>
        <row r="3269">
          <cell r="A3269">
            <v>3268</v>
          </cell>
          <cell r="B3269">
            <v>8274</v>
          </cell>
          <cell r="C3269">
            <v>15</v>
          </cell>
          <cell r="D3269" t="str">
            <v xml:space="preserve"> HP 711 Ink Cartridge Magenta (CZ131A) </v>
          </cell>
          <cell r="E3269">
            <v>27.99</v>
          </cell>
          <cell r="F3269" t="str">
            <v>HP</v>
          </cell>
          <cell r="G3269">
            <v>156</v>
          </cell>
        </row>
        <row r="3270">
          <cell r="A3270">
            <v>3269</v>
          </cell>
          <cell r="B3270">
            <v>10978</v>
          </cell>
          <cell r="C3270">
            <v>15</v>
          </cell>
          <cell r="D3270" t="str">
            <v xml:space="preserve"> HP 711 Ink Cartridge Geel CZ132A </v>
          </cell>
          <cell r="E3270">
            <v>28.99</v>
          </cell>
          <cell r="F3270" t="str">
            <v>HP</v>
          </cell>
          <cell r="G3270">
            <v>43</v>
          </cell>
        </row>
        <row r="3271">
          <cell r="A3271">
            <v>3270</v>
          </cell>
          <cell r="B3271">
            <v>11434</v>
          </cell>
          <cell r="C3271">
            <v>15</v>
          </cell>
          <cell r="D3271" t="str">
            <v xml:space="preserve"> HP 711 Ink Cartridge Blauw (cyaan) (CZ130A) </v>
          </cell>
          <cell r="E3271">
            <v>27.99</v>
          </cell>
          <cell r="F3271" t="str">
            <v>HP</v>
          </cell>
          <cell r="G3271">
            <v>24</v>
          </cell>
        </row>
        <row r="3272">
          <cell r="A3272">
            <v>3271</v>
          </cell>
          <cell r="B3272">
            <v>7234</v>
          </cell>
          <cell r="C3272">
            <v>15</v>
          </cell>
          <cell r="D3272" t="str">
            <v xml:space="preserve"> HP 342 Cartridge 3-Kleuren (C9361EE) </v>
          </cell>
          <cell r="E3272">
            <v>26.99</v>
          </cell>
          <cell r="F3272" t="str">
            <v>HP</v>
          </cell>
          <cell r="G3272">
            <v>201</v>
          </cell>
        </row>
        <row r="3273">
          <cell r="A3273">
            <v>3272</v>
          </cell>
          <cell r="B3273">
            <v>8200</v>
          </cell>
          <cell r="C3273">
            <v>15</v>
          </cell>
          <cell r="D3273" t="str">
            <v xml:space="preserve"> Huismerk 343 3-Kleuren voor HP printers (C8766EE) </v>
          </cell>
          <cell r="E3273">
            <v>19.989999999999998</v>
          </cell>
          <cell r="F3273" t="str">
            <v>Huismerk</v>
          </cell>
          <cell r="G3273">
            <v>159</v>
          </cell>
        </row>
        <row r="3274">
          <cell r="A3274">
            <v>3273</v>
          </cell>
          <cell r="B3274">
            <v>7148</v>
          </cell>
          <cell r="C3274">
            <v>15</v>
          </cell>
          <cell r="D3274" t="str">
            <v xml:space="preserve"> Huismerk 338 Zwart voor HP printers (C8765EE) </v>
          </cell>
          <cell r="E3274">
            <v>14.99</v>
          </cell>
          <cell r="F3274" t="str">
            <v>Huismerk</v>
          </cell>
          <cell r="G3274">
            <v>204</v>
          </cell>
        </row>
        <row r="3275">
          <cell r="A3275">
            <v>3274</v>
          </cell>
          <cell r="B3275">
            <v>7209</v>
          </cell>
          <cell r="C3275">
            <v>15</v>
          </cell>
          <cell r="D3275" t="str">
            <v xml:space="preserve"> HP 957XL Zwart (L0R40AE) </v>
          </cell>
          <cell r="E3275">
            <v>45.99</v>
          </cell>
          <cell r="F3275" t="str">
            <v>HP</v>
          </cell>
          <cell r="G3275">
            <v>202</v>
          </cell>
        </row>
        <row r="3276">
          <cell r="A3276">
            <v>3275</v>
          </cell>
          <cell r="B3276">
            <v>7235</v>
          </cell>
          <cell r="C3276">
            <v>15</v>
          </cell>
          <cell r="D3276" t="str">
            <v xml:space="preserve"> HP 933XL Officejet Value Pack (CR711AE) </v>
          </cell>
          <cell r="E3276">
            <v>50.99</v>
          </cell>
          <cell r="F3276" t="str">
            <v>HP</v>
          </cell>
          <cell r="G3276">
            <v>201</v>
          </cell>
        </row>
        <row r="3277">
          <cell r="A3277">
            <v>3276</v>
          </cell>
          <cell r="B3277">
            <v>8502</v>
          </cell>
          <cell r="C3277">
            <v>15</v>
          </cell>
          <cell r="D3277" t="str">
            <v xml:space="preserve"> HP 650 Cartridge Zwart (CZ101A) </v>
          </cell>
          <cell r="E3277">
            <v>11.99</v>
          </cell>
          <cell r="F3277" t="str">
            <v>HP</v>
          </cell>
          <cell r="G3277">
            <v>147</v>
          </cell>
        </row>
        <row r="3278">
          <cell r="A3278">
            <v>3277</v>
          </cell>
          <cell r="B3278">
            <v>11345</v>
          </cell>
          <cell r="C3278">
            <v>15</v>
          </cell>
          <cell r="D3278" t="str">
            <v xml:space="preserve"> HP 56/57 Cartridge Zwart + Combo Pack 3-Kleuren (SA342AE) </v>
          </cell>
          <cell r="E3278">
            <v>69.989999999999995</v>
          </cell>
          <cell r="F3278" t="str">
            <v>HP</v>
          </cell>
          <cell r="G3278">
            <v>28</v>
          </cell>
        </row>
        <row r="3279">
          <cell r="A3279">
            <v>3278</v>
          </cell>
          <cell r="B3279">
            <v>11632</v>
          </cell>
          <cell r="C3279">
            <v>15</v>
          </cell>
          <cell r="D3279" t="str">
            <v xml:space="preserve"> HP 45XL Cartridge Zwart (51645AE) </v>
          </cell>
          <cell r="E3279">
            <v>43.99</v>
          </cell>
          <cell r="F3279" t="str">
            <v>HP</v>
          </cell>
          <cell r="G3279">
            <v>15</v>
          </cell>
        </row>
        <row r="3280">
          <cell r="A3280">
            <v>3279</v>
          </cell>
          <cell r="B3280">
            <v>11230</v>
          </cell>
          <cell r="C3280">
            <v>15</v>
          </cell>
          <cell r="D3280" t="str">
            <v xml:space="preserve"> HP 363 Cartridge Geel (C8773EE) </v>
          </cell>
          <cell r="E3280">
            <v>18.989999999999998</v>
          </cell>
          <cell r="F3280" t="str">
            <v>HP</v>
          </cell>
          <cell r="G3280">
            <v>33</v>
          </cell>
        </row>
        <row r="3281">
          <cell r="A3281">
            <v>3280</v>
          </cell>
          <cell r="B3281">
            <v>8819</v>
          </cell>
          <cell r="C3281">
            <v>15</v>
          </cell>
          <cell r="D3281" t="str">
            <v xml:space="preserve"> HP 363 Cartridge Cyaan (C8771EE) </v>
          </cell>
          <cell r="E3281">
            <v>14.99</v>
          </cell>
          <cell r="F3281" t="str">
            <v>HP</v>
          </cell>
          <cell r="G3281">
            <v>135</v>
          </cell>
        </row>
        <row r="3282">
          <cell r="A3282">
            <v>3281</v>
          </cell>
          <cell r="B3282">
            <v>8901</v>
          </cell>
          <cell r="C3282">
            <v>15</v>
          </cell>
          <cell r="D3282" t="str">
            <v xml:space="preserve"> HP 344 Combo Pack 3-Kleuren (HPC9363E) </v>
          </cell>
          <cell r="E3282">
            <v>47.99</v>
          </cell>
          <cell r="F3282" t="str">
            <v>HP</v>
          </cell>
          <cell r="G3282">
            <v>132</v>
          </cell>
        </row>
        <row r="3283">
          <cell r="A3283">
            <v>3282</v>
          </cell>
          <cell r="B3283">
            <v>11991</v>
          </cell>
          <cell r="C3283">
            <v>15</v>
          </cell>
          <cell r="D3283" t="str">
            <v xml:space="preserve"> HP 15 Cartridge Zwart (C6615DE) </v>
          </cell>
          <cell r="E3283">
            <v>42.99</v>
          </cell>
          <cell r="F3283" t="str">
            <v>HP</v>
          </cell>
          <cell r="G3283">
            <v>0</v>
          </cell>
        </row>
        <row r="3284">
          <cell r="A3284">
            <v>3283</v>
          </cell>
          <cell r="B3284">
            <v>9590</v>
          </cell>
          <cell r="C3284">
            <v>15</v>
          </cell>
          <cell r="D3284" t="str">
            <v xml:space="preserve"> HP 935 Cartridge Magenta (C2P21AE) </v>
          </cell>
          <cell r="E3284">
            <v>17.989999999999998</v>
          </cell>
          <cell r="F3284" t="str">
            <v>HP</v>
          </cell>
          <cell r="G3284">
            <v>102</v>
          </cell>
        </row>
        <row r="3285">
          <cell r="A3285">
            <v>3284</v>
          </cell>
          <cell r="B3285">
            <v>9809</v>
          </cell>
          <cell r="C3285">
            <v>15</v>
          </cell>
          <cell r="D3285" t="str">
            <v xml:space="preserve"> HP 935 Cartridge Cyaan (C2P20AE) </v>
          </cell>
          <cell r="E3285">
            <v>17.989999999999998</v>
          </cell>
          <cell r="F3285" t="str">
            <v>HP</v>
          </cell>
          <cell r="G3285">
            <v>94</v>
          </cell>
        </row>
        <row r="3286">
          <cell r="A3286">
            <v>3285</v>
          </cell>
          <cell r="B3286">
            <v>6094</v>
          </cell>
          <cell r="C3286">
            <v>15</v>
          </cell>
          <cell r="D3286" t="str">
            <v xml:space="preserve"> HP 27 Cartridge Zwart (C8727AE) </v>
          </cell>
          <cell r="E3286">
            <v>25.99</v>
          </cell>
          <cell r="F3286" t="str">
            <v>HP</v>
          </cell>
          <cell r="G3286">
            <v>247</v>
          </cell>
        </row>
        <row r="3287">
          <cell r="A3287">
            <v>3286</v>
          </cell>
          <cell r="B3287">
            <v>8664</v>
          </cell>
          <cell r="C3287">
            <v>15</v>
          </cell>
          <cell r="D3287" t="str">
            <v xml:space="preserve"> HP 981X Cartridge Zwart (L0R12A) </v>
          </cell>
          <cell r="E3287">
            <v>117.99</v>
          </cell>
          <cell r="F3287" t="str">
            <v>HP</v>
          </cell>
          <cell r="G3287">
            <v>141</v>
          </cell>
        </row>
        <row r="3288">
          <cell r="A3288">
            <v>3287</v>
          </cell>
          <cell r="B3288">
            <v>7582</v>
          </cell>
          <cell r="C3288">
            <v>15</v>
          </cell>
          <cell r="D3288" t="str">
            <v xml:space="preserve"> HP 981X Cartridge Magenta (L0R10A) </v>
          </cell>
          <cell r="E3288">
            <v>161.99</v>
          </cell>
          <cell r="F3288" t="str">
            <v>HP</v>
          </cell>
          <cell r="G3288">
            <v>187</v>
          </cell>
        </row>
        <row r="3289">
          <cell r="A3289">
            <v>3288</v>
          </cell>
          <cell r="B3289">
            <v>7357</v>
          </cell>
          <cell r="C3289">
            <v>15</v>
          </cell>
          <cell r="D3289" t="str">
            <v xml:space="preserve"> HP 981X Cartridge Geel (L0R11A) </v>
          </cell>
          <cell r="E3289">
            <v>161.99</v>
          </cell>
          <cell r="F3289" t="str">
            <v>HP</v>
          </cell>
          <cell r="G3289">
            <v>196</v>
          </cell>
        </row>
        <row r="3290">
          <cell r="A3290">
            <v>3289</v>
          </cell>
          <cell r="B3290">
            <v>11614</v>
          </cell>
          <cell r="C3290">
            <v>15</v>
          </cell>
          <cell r="D3290" t="str">
            <v xml:space="preserve"> HP 981X Cartridge Cyaan (L0R09A) </v>
          </cell>
          <cell r="E3290">
            <v>161.99</v>
          </cell>
          <cell r="F3290" t="str">
            <v>HP</v>
          </cell>
          <cell r="G3290">
            <v>16</v>
          </cell>
        </row>
        <row r="3291">
          <cell r="A3291">
            <v>3290</v>
          </cell>
          <cell r="B3291">
            <v>8376</v>
          </cell>
          <cell r="C3291">
            <v>15</v>
          </cell>
          <cell r="D3291" t="str">
            <v xml:space="preserve"> HP 980 Cartridge Zwart (D8J10A) </v>
          </cell>
          <cell r="E3291">
            <v>106.99</v>
          </cell>
          <cell r="F3291" t="str">
            <v>HP</v>
          </cell>
          <cell r="G3291">
            <v>152</v>
          </cell>
        </row>
        <row r="3292">
          <cell r="A3292">
            <v>3291</v>
          </cell>
          <cell r="B3292">
            <v>9932</v>
          </cell>
          <cell r="C3292">
            <v>15</v>
          </cell>
          <cell r="D3292" t="str">
            <v xml:space="preserve"> HP 980 Cartridge Magenta (D8J08A) </v>
          </cell>
          <cell r="E3292">
            <v>93.99</v>
          </cell>
          <cell r="F3292" t="str">
            <v>HP</v>
          </cell>
          <cell r="G3292">
            <v>89</v>
          </cell>
        </row>
        <row r="3293">
          <cell r="A3293">
            <v>3292</v>
          </cell>
          <cell r="B3293">
            <v>7708</v>
          </cell>
          <cell r="C3293">
            <v>15</v>
          </cell>
          <cell r="D3293" t="str">
            <v xml:space="preserve"> HP 980 Cartridge Geel (D8J09A) </v>
          </cell>
          <cell r="E3293">
            <v>93.99</v>
          </cell>
          <cell r="F3293" t="str">
            <v>HP</v>
          </cell>
          <cell r="G3293">
            <v>181</v>
          </cell>
        </row>
        <row r="3294">
          <cell r="A3294">
            <v>3293</v>
          </cell>
          <cell r="B3294">
            <v>9992</v>
          </cell>
          <cell r="C3294">
            <v>15</v>
          </cell>
          <cell r="D3294" t="str">
            <v xml:space="preserve"> HP 980 Cartridge Cyaan (D8J07A) </v>
          </cell>
          <cell r="E3294">
            <v>93.99</v>
          </cell>
          <cell r="F3294" t="str">
            <v>HP</v>
          </cell>
          <cell r="G3294">
            <v>86</v>
          </cell>
        </row>
        <row r="3295">
          <cell r="A3295">
            <v>3294</v>
          </cell>
          <cell r="B3295">
            <v>7358</v>
          </cell>
          <cell r="C3295">
            <v>15</v>
          </cell>
          <cell r="D3295" t="str">
            <v xml:space="preserve"> HP 971XL Cyan Ink Cartridge (CN626AM) </v>
          </cell>
          <cell r="E3295">
            <v>131.99</v>
          </cell>
          <cell r="F3295" t="str">
            <v>HP</v>
          </cell>
          <cell r="G3295">
            <v>196</v>
          </cell>
        </row>
        <row r="3296">
          <cell r="A3296">
            <v>3295</v>
          </cell>
          <cell r="B3296">
            <v>9150</v>
          </cell>
          <cell r="C3296">
            <v>15</v>
          </cell>
          <cell r="D3296" t="str">
            <v xml:space="preserve"> HP 940 Black Ink Cartridge (zwart) C4902AE </v>
          </cell>
          <cell r="E3296">
            <v>27.99</v>
          </cell>
          <cell r="F3296" t="str">
            <v>HP</v>
          </cell>
          <cell r="G3296">
            <v>121</v>
          </cell>
        </row>
        <row r="3297">
          <cell r="A3297">
            <v>3296</v>
          </cell>
          <cell r="B3297">
            <v>7179</v>
          </cell>
          <cell r="C3297">
            <v>15</v>
          </cell>
          <cell r="D3297" t="str">
            <v xml:space="preserve"> HP 920XL Officejet Value Pack (CH081AE) </v>
          </cell>
          <cell r="E3297">
            <v>50.99</v>
          </cell>
          <cell r="F3297" t="str">
            <v>HP</v>
          </cell>
          <cell r="G3297">
            <v>203</v>
          </cell>
        </row>
        <row r="3298">
          <cell r="A3298">
            <v>3297</v>
          </cell>
          <cell r="B3298">
            <v>7337</v>
          </cell>
          <cell r="C3298">
            <v>15</v>
          </cell>
          <cell r="D3298" t="str">
            <v xml:space="preserve"> HP 351XL Combo Pack 3-Kleuren (HPCB338E) </v>
          </cell>
          <cell r="E3298">
            <v>45.99</v>
          </cell>
          <cell r="F3298" t="str">
            <v>HP</v>
          </cell>
          <cell r="G3298">
            <v>197</v>
          </cell>
        </row>
        <row r="3299">
          <cell r="A3299">
            <v>3298</v>
          </cell>
          <cell r="B3299">
            <v>11483</v>
          </cell>
          <cell r="C3299">
            <v>15</v>
          </cell>
          <cell r="D3299" t="str">
            <v xml:space="preserve"> HP 338 Double Pack Zwart (CB331EE) </v>
          </cell>
          <cell r="E3299">
            <v>51.99</v>
          </cell>
          <cell r="F3299" t="str">
            <v>HP</v>
          </cell>
          <cell r="G3299">
            <v>22</v>
          </cell>
        </row>
        <row r="3300">
          <cell r="A3300">
            <v>3299</v>
          </cell>
          <cell r="B3300">
            <v>8412</v>
          </cell>
          <cell r="C3300">
            <v>15</v>
          </cell>
          <cell r="D3300" t="str">
            <v xml:space="preserve"> HP 304XL Cartridge 3-Kleuren Pack (N9K07AE) </v>
          </cell>
          <cell r="E3300">
            <v>25.99</v>
          </cell>
          <cell r="F3300" t="str">
            <v>HP</v>
          </cell>
          <cell r="G3300">
            <v>151</v>
          </cell>
        </row>
        <row r="3301">
          <cell r="A3301">
            <v>3300</v>
          </cell>
          <cell r="B3301">
            <v>10888</v>
          </cell>
          <cell r="C3301">
            <v>15</v>
          </cell>
          <cell r="D3301" t="str">
            <v xml:space="preserve"> HP 300 Combo Pack 4-Kleuren (SD518AE) </v>
          </cell>
          <cell r="E3301">
            <v>44.99</v>
          </cell>
          <cell r="F3301" t="str">
            <v>HP</v>
          </cell>
          <cell r="G3301">
            <v>47</v>
          </cell>
        </row>
        <row r="3302">
          <cell r="A3302">
            <v>3301</v>
          </cell>
          <cell r="B3302">
            <v>6518</v>
          </cell>
          <cell r="C3302">
            <v>15</v>
          </cell>
          <cell r="D3302" t="str">
            <v xml:space="preserve"> HP 981Y Cartridge Zwart (L0R16A) </v>
          </cell>
          <cell r="E3302">
            <v>182.99</v>
          </cell>
          <cell r="F3302" t="str">
            <v>HP</v>
          </cell>
          <cell r="G3302">
            <v>229</v>
          </cell>
        </row>
        <row r="3303">
          <cell r="A3303">
            <v>3302</v>
          </cell>
          <cell r="B3303">
            <v>7502</v>
          </cell>
          <cell r="C3303">
            <v>15</v>
          </cell>
          <cell r="D3303" t="str">
            <v xml:space="preserve"> HP 981Y Cartridge Magenta (L0R14A) </v>
          </cell>
          <cell r="E3303">
            <v>199</v>
          </cell>
          <cell r="F3303" t="str">
            <v>HP</v>
          </cell>
          <cell r="G3303">
            <v>190</v>
          </cell>
        </row>
        <row r="3304">
          <cell r="A3304">
            <v>3303</v>
          </cell>
          <cell r="B3304">
            <v>11346</v>
          </cell>
          <cell r="C3304">
            <v>15</v>
          </cell>
          <cell r="D3304" t="str">
            <v xml:space="preserve"> HP 981Y Cartridge Geel (L0R15A) </v>
          </cell>
          <cell r="E3304">
            <v>199</v>
          </cell>
          <cell r="F3304" t="str">
            <v>HP</v>
          </cell>
          <cell r="G3304">
            <v>28</v>
          </cell>
        </row>
        <row r="3305">
          <cell r="A3305">
            <v>3304</v>
          </cell>
          <cell r="B3305">
            <v>7681</v>
          </cell>
          <cell r="C3305">
            <v>15</v>
          </cell>
          <cell r="D3305" t="str">
            <v xml:space="preserve"> HP 981Y Cartridge Cyaan (L0R13A) </v>
          </cell>
          <cell r="E3305">
            <v>226.99</v>
          </cell>
          <cell r="F3305" t="str">
            <v>HP</v>
          </cell>
          <cell r="G3305">
            <v>182</v>
          </cell>
        </row>
        <row r="3306">
          <cell r="A3306">
            <v>3305</v>
          </cell>
          <cell r="B3306">
            <v>6345</v>
          </cell>
          <cell r="C3306">
            <v>15</v>
          </cell>
          <cell r="D3306" t="str">
            <v xml:space="preserve"> HP 981A Cartridge Zwart(J3M71A) </v>
          </cell>
          <cell r="E3306">
            <v>83.99</v>
          </cell>
          <cell r="F3306" t="str">
            <v>HP</v>
          </cell>
          <cell r="G3306">
            <v>236</v>
          </cell>
        </row>
        <row r="3307">
          <cell r="A3307">
            <v>3306</v>
          </cell>
          <cell r="B3307">
            <v>10863</v>
          </cell>
          <cell r="C3307">
            <v>15</v>
          </cell>
          <cell r="D3307" t="str">
            <v xml:space="preserve"> HP 981A Cartridge Magenta (J3M69A) </v>
          </cell>
          <cell r="E3307">
            <v>122.99</v>
          </cell>
          <cell r="F3307" t="str">
            <v>HP</v>
          </cell>
          <cell r="G3307">
            <v>48</v>
          </cell>
        </row>
        <row r="3308">
          <cell r="A3308">
            <v>3307</v>
          </cell>
          <cell r="B3308">
            <v>8413</v>
          </cell>
          <cell r="C3308">
            <v>15</v>
          </cell>
          <cell r="D3308" t="str">
            <v xml:space="preserve"> HP 981A Cartridge Geel (J3M70A) </v>
          </cell>
          <cell r="E3308">
            <v>122.99</v>
          </cell>
          <cell r="F3308" t="str">
            <v>HP</v>
          </cell>
          <cell r="G3308">
            <v>151</v>
          </cell>
        </row>
        <row r="3309">
          <cell r="A3309">
            <v>3308</v>
          </cell>
          <cell r="B3309">
            <v>9202</v>
          </cell>
          <cell r="C3309">
            <v>15</v>
          </cell>
          <cell r="D3309" t="str">
            <v xml:space="preserve"> HP 981A Cartridge Cyaan (J3M68A) </v>
          </cell>
          <cell r="E3309">
            <v>122.99</v>
          </cell>
          <cell r="F3309" t="str">
            <v>HP</v>
          </cell>
          <cell r="G3309">
            <v>119</v>
          </cell>
        </row>
        <row r="3310">
          <cell r="A3310">
            <v>3309</v>
          </cell>
          <cell r="B3310">
            <v>8047</v>
          </cell>
          <cell r="C3310">
            <v>15</v>
          </cell>
          <cell r="D3310" t="str">
            <v xml:space="preserve"> HP 88 Black XL Ink Cartridge Zwart (HPC9396A) </v>
          </cell>
          <cell r="E3310">
            <v>49.99</v>
          </cell>
          <cell r="F3310" t="str">
            <v>HP</v>
          </cell>
          <cell r="G3310">
            <v>166</v>
          </cell>
        </row>
        <row r="3311">
          <cell r="A3311">
            <v>3310</v>
          </cell>
          <cell r="B3311">
            <v>11929</v>
          </cell>
          <cell r="C3311">
            <v>15</v>
          </cell>
          <cell r="D3311" t="str">
            <v xml:space="preserve"> HP 85 Printkop Licht Cyaan </v>
          </cell>
          <cell r="E3311">
            <v>50.99</v>
          </cell>
          <cell r="F3311" t="str">
            <v>HP</v>
          </cell>
          <cell r="G3311">
            <v>3</v>
          </cell>
        </row>
        <row r="3312">
          <cell r="A3312">
            <v>3311</v>
          </cell>
          <cell r="B3312">
            <v>6717</v>
          </cell>
          <cell r="C3312">
            <v>15</v>
          </cell>
          <cell r="D3312" t="str">
            <v xml:space="preserve"> HP 85 Printkop Cyaan (C9420A) </v>
          </cell>
          <cell r="E3312">
            <v>50.99</v>
          </cell>
          <cell r="F3312" t="str">
            <v>HP</v>
          </cell>
          <cell r="G3312">
            <v>221</v>
          </cell>
        </row>
        <row r="3313">
          <cell r="A3313">
            <v>3312</v>
          </cell>
          <cell r="B3313">
            <v>9443</v>
          </cell>
          <cell r="C3313">
            <v>15</v>
          </cell>
          <cell r="D3313" t="str">
            <v xml:space="preserve"> HP 78XL Cartridge 3-Kleuren (C6578A) </v>
          </cell>
          <cell r="E3313">
            <v>92.99</v>
          </cell>
          <cell r="F3313" t="str">
            <v>HP</v>
          </cell>
          <cell r="G3313">
            <v>109</v>
          </cell>
        </row>
        <row r="3314">
          <cell r="A3314">
            <v>3313</v>
          </cell>
          <cell r="B3314">
            <v>10800</v>
          </cell>
          <cell r="C3314">
            <v>15</v>
          </cell>
          <cell r="D3314" t="str">
            <v xml:space="preserve"> HP 728 Cartridge Matzwart XXL (F9J68A) </v>
          </cell>
          <cell r="E3314">
            <v>217.99</v>
          </cell>
          <cell r="F3314" t="str">
            <v>HP</v>
          </cell>
          <cell r="G3314">
            <v>51</v>
          </cell>
        </row>
        <row r="3315">
          <cell r="A3315">
            <v>3314</v>
          </cell>
          <cell r="B3315">
            <v>7503</v>
          </cell>
          <cell r="C3315">
            <v>15</v>
          </cell>
          <cell r="D3315" t="str">
            <v xml:space="preserve"> HP 728 Cartridge Magenta XXL (F9K16A) </v>
          </cell>
          <cell r="E3315">
            <v>179.99</v>
          </cell>
          <cell r="F3315" t="str">
            <v>HP</v>
          </cell>
          <cell r="G3315">
            <v>190</v>
          </cell>
        </row>
        <row r="3316">
          <cell r="A3316">
            <v>3315</v>
          </cell>
          <cell r="B3316">
            <v>6803</v>
          </cell>
          <cell r="C3316">
            <v>15</v>
          </cell>
          <cell r="D3316" t="str">
            <v xml:space="preserve"> HP 728 Cartridge Magenta XL (F9J66A) </v>
          </cell>
          <cell r="E3316">
            <v>101.99</v>
          </cell>
          <cell r="F3316" t="str">
            <v>HP</v>
          </cell>
          <cell r="G3316">
            <v>218</v>
          </cell>
        </row>
        <row r="3317">
          <cell r="A3317">
            <v>3316</v>
          </cell>
          <cell r="B3317">
            <v>9110</v>
          </cell>
          <cell r="C3317">
            <v>15</v>
          </cell>
          <cell r="D3317" t="str">
            <v xml:space="preserve"> HP 728 Cartridge Magenta (F9J62A) </v>
          </cell>
          <cell r="E3317">
            <v>42.99</v>
          </cell>
          <cell r="F3317" t="str">
            <v>HP</v>
          </cell>
          <cell r="G3317">
            <v>123</v>
          </cell>
        </row>
        <row r="3318">
          <cell r="A3318">
            <v>3317</v>
          </cell>
          <cell r="B3318">
            <v>7774</v>
          </cell>
          <cell r="C3318">
            <v>15</v>
          </cell>
          <cell r="D3318" t="str">
            <v xml:space="preserve"> HP 728 Cartridge Geel XXL (F9K15A) </v>
          </cell>
          <cell r="E3318">
            <v>179.99</v>
          </cell>
          <cell r="F3318" t="str">
            <v>HP</v>
          </cell>
          <cell r="G3318">
            <v>178</v>
          </cell>
        </row>
        <row r="3319">
          <cell r="A3319">
            <v>3318</v>
          </cell>
          <cell r="B3319">
            <v>10383</v>
          </cell>
          <cell r="C3319">
            <v>15</v>
          </cell>
          <cell r="D3319" t="str">
            <v xml:space="preserve"> HP 728 Cartridge Geel XL (F9J65A) </v>
          </cell>
          <cell r="E3319">
            <v>103.99</v>
          </cell>
          <cell r="F3319" t="str">
            <v>HP</v>
          </cell>
          <cell r="G3319">
            <v>69</v>
          </cell>
        </row>
        <row r="3320">
          <cell r="A3320">
            <v>3319</v>
          </cell>
          <cell r="B3320">
            <v>10744</v>
          </cell>
          <cell r="C3320">
            <v>15</v>
          </cell>
          <cell r="D3320" t="str">
            <v xml:space="preserve"> HP 728 Cartridge Geel (F9J61A) </v>
          </cell>
          <cell r="E3320">
            <v>42.99</v>
          </cell>
          <cell r="F3320" t="str">
            <v>HP</v>
          </cell>
          <cell r="G3320">
            <v>54</v>
          </cell>
        </row>
        <row r="3321">
          <cell r="A3321">
            <v>3320</v>
          </cell>
          <cell r="B3321">
            <v>8465</v>
          </cell>
          <cell r="C3321">
            <v>15</v>
          </cell>
          <cell r="D3321" t="str">
            <v xml:space="preserve"> HP 728 Cartridge Cyaan XXL (F9K17A) </v>
          </cell>
          <cell r="E3321">
            <v>179.99</v>
          </cell>
          <cell r="F3321" t="str">
            <v>HP</v>
          </cell>
          <cell r="G3321">
            <v>149</v>
          </cell>
        </row>
        <row r="3322">
          <cell r="A3322">
            <v>3321</v>
          </cell>
          <cell r="B3322">
            <v>11657</v>
          </cell>
          <cell r="C3322">
            <v>15</v>
          </cell>
          <cell r="D3322" t="str">
            <v xml:space="preserve"> HP 728 Cartridge Cyaan XL (F9J67A) </v>
          </cell>
          <cell r="E3322">
            <v>103.99</v>
          </cell>
          <cell r="F3322" t="str">
            <v>HP</v>
          </cell>
          <cell r="G3322">
            <v>14</v>
          </cell>
        </row>
        <row r="3323">
          <cell r="A3323">
            <v>3322</v>
          </cell>
          <cell r="B3323">
            <v>11506</v>
          </cell>
          <cell r="C3323">
            <v>15</v>
          </cell>
          <cell r="D3323" t="str">
            <v xml:space="preserve"> HP 728 Cartridge Cyaan (F9J63A) </v>
          </cell>
          <cell r="E3323">
            <v>43.99</v>
          </cell>
          <cell r="F3323" t="str">
            <v>HP</v>
          </cell>
          <cell r="G3323">
            <v>21</v>
          </cell>
        </row>
        <row r="3324">
          <cell r="A3324">
            <v>3323</v>
          </cell>
          <cell r="B3324">
            <v>8609</v>
          </cell>
          <cell r="C3324">
            <v>15</v>
          </cell>
          <cell r="D3324" t="str">
            <v xml:space="preserve"> HP 711XL Ink Cartridge Zwart (CZ133A) </v>
          </cell>
          <cell r="E3324">
            <v>61.99</v>
          </cell>
          <cell r="F3324" t="str">
            <v>HP</v>
          </cell>
          <cell r="G3324">
            <v>143</v>
          </cell>
        </row>
        <row r="3325">
          <cell r="A3325">
            <v>3324</v>
          </cell>
          <cell r="B3325">
            <v>7902</v>
          </cell>
          <cell r="C3325">
            <v>15</v>
          </cell>
          <cell r="D3325" t="str">
            <v xml:space="preserve"> HP 711 Ink Cartridge Magenta 3-Pack (CZ135A) </v>
          </cell>
          <cell r="E3325">
            <v>74.989999999999995</v>
          </cell>
          <cell r="F3325" t="str">
            <v>HP</v>
          </cell>
          <cell r="G3325">
            <v>172</v>
          </cell>
        </row>
        <row r="3326">
          <cell r="A3326">
            <v>3325</v>
          </cell>
          <cell r="B3326">
            <v>9066</v>
          </cell>
          <cell r="C3326">
            <v>15</v>
          </cell>
          <cell r="D3326" t="str">
            <v xml:space="preserve"> HP 711 Ink Cartridge Geel 3-Pack CZ136A </v>
          </cell>
          <cell r="E3326">
            <v>66.989999999999995</v>
          </cell>
          <cell r="F3326" t="str">
            <v>HP</v>
          </cell>
          <cell r="G3326">
            <v>125</v>
          </cell>
        </row>
        <row r="3327">
          <cell r="A3327">
            <v>3326</v>
          </cell>
          <cell r="B3327">
            <v>9290</v>
          </cell>
          <cell r="C3327">
            <v>15</v>
          </cell>
          <cell r="D3327" t="str">
            <v xml:space="preserve"> HP 711 Ink Cartridge Blauw (cyaan) 3-Pack (CZ134A) </v>
          </cell>
          <cell r="E3327">
            <v>73.989999999999995</v>
          </cell>
          <cell r="F3327" t="str">
            <v>HP</v>
          </cell>
          <cell r="G3327">
            <v>116</v>
          </cell>
        </row>
        <row r="3328">
          <cell r="A3328">
            <v>3327</v>
          </cell>
          <cell r="B3328">
            <v>9639</v>
          </cell>
          <cell r="C3328">
            <v>15</v>
          </cell>
          <cell r="D3328" t="str">
            <v xml:space="preserve"> HP 57 Photo Pack 60 Vel (Q7942AE) </v>
          </cell>
          <cell r="E3328">
            <v>24.99</v>
          </cell>
          <cell r="F3328" t="str">
            <v>HP</v>
          </cell>
          <cell r="G3328">
            <v>100</v>
          </cell>
        </row>
        <row r="3329">
          <cell r="A3329">
            <v>3328</v>
          </cell>
          <cell r="B3329">
            <v>11460</v>
          </cell>
          <cell r="C3329">
            <v>15</v>
          </cell>
          <cell r="D3329" t="str">
            <v xml:space="preserve"> HP 57 Double Combo Pack 3-Kleuren (C9503AE) </v>
          </cell>
          <cell r="E3329">
            <v>78.989999999999995</v>
          </cell>
          <cell r="F3329" t="str">
            <v>HP</v>
          </cell>
          <cell r="G3329">
            <v>23</v>
          </cell>
        </row>
        <row r="3330">
          <cell r="A3330">
            <v>3329</v>
          </cell>
          <cell r="B3330">
            <v>11708</v>
          </cell>
          <cell r="C3330">
            <v>15</v>
          </cell>
          <cell r="D3330" t="str">
            <v xml:space="preserve"> HP 57 Combo Pack 3-kleuren (C6657GE) </v>
          </cell>
          <cell r="E3330">
            <v>26.99</v>
          </cell>
          <cell r="F3330" t="str">
            <v>HP</v>
          </cell>
          <cell r="G3330">
            <v>12</v>
          </cell>
        </row>
        <row r="3331">
          <cell r="A3331">
            <v>3330</v>
          </cell>
          <cell r="B3331">
            <v>8275</v>
          </cell>
          <cell r="C3331">
            <v>15</v>
          </cell>
          <cell r="D3331" t="str">
            <v xml:space="preserve"> HP 57 Combo Pack 3-kleuren (C6657AE) </v>
          </cell>
          <cell r="E3331">
            <v>45.99</v>
          </cell>
          <cell r="F3331" t="str">
            <v>HP</v>
          </cell>
          <cell r="G3331">
            <v>156</v>
          </cell>
        </row>
        <row r="3332">
          <cell r="A3332">
            <v>3331</v>
          </cell>
          <cell r="B3332">
            <v>8532</v>
          </cell>
          <cell r="C3332">
            <v>15</v>
          </cell>
          <cell r="D3332" t="str">
            <v xml:space="preserve"> HP 56 Cartridge Zwart (HPC6656A) </v>
          </cell>
          <cell r="E3332">
            <v>35.99</v>
          </cell>
          <cell r="F3332" t="str">
            <v>HP</v>
          </cell>
          <cell r="G3332">
            <v>146</v>
          </cell>
        </row>
        <row r="3333">
          <cell r="A3333">
            <v>3332</v>
          </cell>
          <cell r="B3333">
            <v>8820</v>
          </cell>
          <cell r="C3333">
            <v>15</v>
          </cell>
          <cell r="D3333" t="str">
            <v xml:space="preserve"> HP 56 Cartridge Zwart (C9502AE) </v>
          </cell>
          <cell r="E3333">
            <v>51.99</v>
          </cell>
          <cell r="F3333" t="str">
            <v>HP</v>
          </cell>
          <cell r="G3333">
            <v>135</v>
          </cell>
        </row>
        <row r="3334">
          <cell r="A3334">
            <v>3333</v>
          </cell>
          <cell r="B3334">
            <v>6876</v>
          </cell>
          <cell r="C3334">
            <v>15</v>
          </cell>
          <cell r="D3334" t="str">
            <v xml:space="preserve"> HP 363 Photo Pack 150 Vel (Q7966EE) </v>
          </cell>
          <cell r="E3334">
            <v>67.989999999999995</v>
          </cell>
          <cell r="F3334" t="str">
            <v>HP</v>
          </cell>
          <cell r="G3334">
            <v>215</v>
          </cell>
        </row>
        <row r="3335">
          <cell r="A3335">
            <v>3334</v>
          </cell>
          <cell r="B3335">
            <v>10508</v>
          </cell>
          <cell r="C3335">
            <v>15</v>
          </cell>
          <cell r="D3335" t="str">
            <v xml:space="preserve"> HP 351 Cartridge 3-Kleuren (CB337EE) </v>
          </cell>
          <cell r="E3335">
            <v>21.99</v>
          </cell>
          <cell r="F3335" t="str">
            <v>HP</v>
          </cell>
          <cell r="G3335">
            <v>64</v>
          </cell>
        </row>
        <row r="3336">
          <cell r="A3336">
            <v>3335</v>
          </cell>
          <cell r="B3336">
            <v>9444</v>
          </cell>
          <cell r="C3336">
            <v>15</v>
          </cell>
          <cell r="D3336" t="str">
            <v xml:space="preserve"> HP 339 Double Pack Zwart (C9504EE) </v>
          </cell>
          <cell r="E3336">
            <v>73.989999999999995</v>
          </cell>
          <cell r="F3336" t="str">
            <v>HP</v>
          </cell>
          <cell r="G3336">
            <v>109</v>
          </cell>
        </row>
        <row r="3337">
          <cell r="A3337">
            <v>3336</v>
          </cell>
          <cell r="B3337">
            <v>8610</v>
          </cell>
          <cell r="C3337">
            <v>15</v>
          </cell>
          <cell r="D3337" t="str">
            <v xml:space="preserve"> HP 336 Cartridge Zwart (C9362EE) </v>
          </cell>
          <cell r="E3337">
            <v>18.989999999999998</v>
          </cell>
          <cell r="F3337" t="str">
            <v>HP</v>
          </cell>
          <cell r="G3337">
            <v>143</v>
          </cell>
        </row>
        <row r="3338">
          <cell r="A3338">
            <v>3337</v>
          </cell>
          <cell r="B3338">
            <v>9237</v>
          </cell>
          <cell r="C3338">
            <v>15</v>
          </cell>
          <cell r="D3338" t="str">
            <v xml:space="preserve"> HP 300 Combo Pack 3-kleuren (HPCC643E) </v>
          </cell>
          <cell r="E3338">
            <v>26.99</v>
          </cell>
          <cell r="F3338" t="str">
            <v>HP</v>
          </cell>
          <cell r="G3338">
            <v>118</v>
          </cell>
        </row>
        <row r="3339">
          <cell r="A3339">
            <v>3338</v>
          </cell>
          <cell r="B3339">
            <v>11322</v>
          </cell>
          <cell r="C3339">
            <v>15</v>
          </cell>
          <cell r="D3339" t="str">
            <v xml:space="preserve"> HP 28 Tri-colour Ink Cartridge 3-Kleuren (C8728AE) </v>
          </cell>
          <cell r="E3339">
            <v>32.99</v>
          </cell>
          <cell r="F3339" t="str">
            <v>HP</v>
          </cell>
          <cell r="G3339">
            <v>29</v>
          </cell>
        </row>
        <row r="3340">
          <cell r="A3340">
            <v>3339</v>
          </cell>
          <cell r="B3340">
            <v>8225</v>
          </cell>
          <cell r="C3340">
            <v>15</v>
          </cell>
          <cell r="D3340" t="str">
            <v xml:space="preserve"> HP 23 Cartridge 3-Kleuren (C1823D) </v>
          </cell>
          <cell r="E3340">
            <v>52.99</v>
          </cell>
          <cell r="F3340" t="str">
            <v>HP</v>
          </cell>
          <cell r="G3340">
            <v>158</v>
          </cell>
        </row>
        <row r="3341">
          <cell r="A3341">
            <v>3340</v>
          </cell>
          <cell r="B3341">
            <v>7504</v>
          </cell>
          <cell r="C3341">
            <v>15</v>
          </cell>
          <cell r="D3341" t="str">
            <v xml:space="preserve"> HP 17 Cartridge 3-Kleuren (C6625A) </v>
          </cell>
          <cell r="E3341">
            <v>48.99</v>
          </cell>
          <cell r="F3341" t="str">
            <v>HP</v>
          </cell>
          <cell r="G3341">
            <v>190</v>
          </cell>
        </row>
        <row r="3342">
          <cell r="A3342">
            <v>3341</v>
          </cell>
          <cell r="B3342">
            <v>6926</v>
          </cell>
          <cell r="C3342">
            <v>15</v>
          </cell>
          <cell r="D3342" t="str">
            <v xml:space="preserve"> HP 11 Cartridge Magenta (C4837A) </v>
          </cell>
          <cell r="E3342">
            <v>48.99</v>
          </cell>
          <cell r="F3342" t="str">
            <v>HP</v>
          </cell>
          <cell r="G3342">
            <v>213</v>
          </cell>
        </row>
        <row r="3343">
          <cell r="A3343">
            <v>3342</v>
          </cell>
          <cell r="B3343">
            <v>6718</v>
          </cell>
          <cell r="C3343">
            <v>15</v>
          </cell>
          <cell r="D3343" t="str">
            <v xml:space="preserve"> HP 11 Cartridge Geel (C4838A) </v>
          </cell>
          <cell r="E3343">
            <v>50.99</v>
          </cell>
          <cell r="F3343" t="str">
            <v>HP</v>
          </cell>
          <cell r="G3343">
            <v>221</v>
          </cell>
        </row>
        <row r="3344">
          <cell r="A3344">
            <v>3343</v>
          </cell>
          <cell r="B3344">
            <v>9975</v>
          </cell>
          <cell r="C3344">
            <v>15</v>
          </cell>
          <cell r="D3344" t="str">
            <v xml:space="preserve"> HP 11 Cartridge Cyaan (C4836A) </v>
          </cell>
          <cell r="E3344">
            <v>50.99</v>
          </cell>
          <cell r="F3344" t="str">
            <v>HP</v>
          </cell>
          <cell r="G3344">
            <v>87</v>
          </cell>
        </row>
        <row r="3345">
          <cell r="A3345">
            <v>3344</v>
          </cell>
          <cell r="B3345">
            <v>6537</v>
          </cell>
          <cell r="C3345">
            <v>15</v>
          </cell>
          <cell r="D3345" t="str">
            <v xml:space="preserve"> HP 10 Cartridge Zwart (C4844A) </v>
          </cell>
          <cell r="E3345">
            <v>50.99</v>
          </cell>
          <cell r="F3345" t="str">
            <v>HP</v>
          </cell>
          <cell r="G3345">
            <v>228</v>
          </cell>
        </row>
        <row r="3346">
          <cell r="A3346">
            <v>3345</v>
          </cell>
          <cell r="B3346">
            <v>7658</v>
          </cell>
          <cell r="C3346">
            <v>16</v>
          </cell>
          <cell r="D3346" t="str">
            <v xml:space="preserve"> Magimix Nespresso Inissia M105 Zwart </v>
          </cell>
          <cell r="E3346">
            <v>84.95</v>
          </cell>
          <cell r="F3346" t="str">
            <v>Magimix</v>
          </cell>
          <cell r="G3346">
            <v>183</v>
          </cell>
        </row>
        <row r="3347">
          <cell r="A3347">
            <v>3346</v>
          </cell>
          <cell r="B3347">
            <v>7762</v>
          </cell>
          <cell r="C3347">
            <v>16</v>
          </cell>
          <cell r="D3347" t="str">
            <v xml:space="preserve"> Philips 3000 HD8821/01 </v>
          </cell>
          <cell r="E3347">
            <v>288</v>
          </cell>
          <cell r="F3347" t="str">
            <v>Philips</v>
          </cell>
          <cell r="G3347">
            <v>179</v>
          </cell>
        </row>
        <row r="3348">
          <cell r="A3348">
            <v>3347</v>
          </cell>
          <cell r="B3348">
            <v>10416</v>
          </cell>
          <cell r="C3348">
            <v>16</v>
          </cell>
          <cell r="D3348" t="str">
            <v xml:space="preserve"> Philips Senseo Original + Melkopschuimer HD7819/60 Zwart </v>
          </cell>
          <cell r="E3348">
            <v>89</v>
          </cell>
          <cell r="F3348" t="str">
            <v>Philips</v>
          </cell>
          <cell r="G3348">
            <v>68</v>
          </cell>
        </row>
        <row r="3349">
          <cell r="A3349">
            <v>3348</v>
          </cell>
          <cell r="B3349">
            <v>8633</v>
          </cell>
          <cell r="C3349">
            <v>16</v>
          </cell>
          <cell r="D3349" t="str">
            <v xml:space="preserve"> Philips 3000 HD8824/01 </v>
          </cell>
          <cell r="E3349">
            <v>299</v>
          </cell>
          <cell r="F3349" t="str">
            <v>Philips</v>
          </cell>
          <cell r="G3349">
            <v>142</v>
          </cell>
        </row>
        <row r="3350">
          <cell r="A3350">
            <v>3349</v>
          </cell>
          <cell r="B3350">
            <v>10025</v>
          </cell>
          <cell r="C3350">
            <v>16</v>
          </cell>
          <cell r="D3350" t="str">
            <v xml:space="preserve"> Magimix Nespresso Inissia M105 Grijs </v>
          </cell>
          <cell r="E3350">
            <v>84.95</v>
          </cell>
          <cell r="F3350" t="str">
            <v>Magimix</v>
          </cell>
          <cell r="G3350">
            <v>84</v>
          </cell>
        </row>
        <row r="3351">
          <cell r="A3351">
            <v>3350</v>
          </cell>
          <cell r="B3351">
            <v>9670</v>
          </cell>
          <cell r="C3351">
            <v>16</v>
          </cell>
          <cell r="D3351" t="str">
            <v xml:space="preserve"> Magimix Nespresso U &amp; Milk M130 Zwart </v>
          </cell>
          <cell r="E3351">
            <v>163</v>
          </cell>
          <cell r="F3351" t="str">
            <v>Magimix</v>
          </cell>
          <cell r="G3351">
            <v>99</v>
          </cell>
        </row>
        <row r="3352">
          <cell r="A3352">
            <v>3351</v>
          </cell>
          <cell r="B3352">
            <v>10168</v>
          </cell>
          <cell r="C3352">
            <v>16</v>
          </cell>
          <cell r="D3352" t="str">
            <v xml:space="preserve"> De'Longhi Magnifica ECAM 22.110B Zwart </v>
          </cell>
          <cell r="E3352">
            <v>309</v>
          </cell>
          <cell r="F3352" t="str">
            <v>De'Longhi</v>
          </cell>
          <cell r="G3352">
            <v>78</v>
          </cell>
        </row>
        <row r="3353">
          <cell r="A3353">
            <v>3352</v>
          </cell>
          <cell r="B3353">
            <v>6697</v>
          </cell>
          <cell r="C3353">
            <v>16</v>
          </cell>
          <cell r="D3353" t="str">
            <v xml:space="preserve"> Krups Nespresso Inissia Rood XN1005 </v>
          </cell>
          <cell r="E3353">
            <v>84.95</v>
          </cell>
          <cell r="F3353" t="str">
            <v>Krups</v>
          </cell>
          <cell r="G3353">
            <v>222</v>
          </cell>
        </row>
        <row r="3354">
          <cell r="A3354">
            <v>3353</v>
          </cell>
          <cell r="B3354">
            <v>11037</v>
          </cell>
          <cell r="C3354">
            <v>16</v>
          </cell>
          <cell r="D3354" t="str">
            <v xml:space="preserve"> Magimix Nespresso U M130U Pure Black </v>
          </cell>
          <cell r="E3354">
            <v>107</v>
          </cell>
          <cell r="F3354" t="str">
            <v>Magimix</v>
          </cell>
          <cell r="G3354">
            <v>41</v>
          </cell>
        </row>
        <row r="3355">
          <cell r="A3355">
            <v>3354</v>
          </cell>
          <cell r="B3355">
            <v>10979</v>
          </cell>
          <cell r="C3355">
            <v>16</v>
          </cell>
          <cell r="D3355" t="str">
            <v xml:space="preserve"> Philips Senseo Quadrante HD7865/60 Zwart </v>
          </cell>
          <cell r="E3355">
            <v>83.99</v>
          </cell>
          <cell r="F3355" t="str">
            <v>Philips</v>
          </cell>
          <cell r="G3355">
            <v>43</v>
          </cell>
        </row>
        <row r="3356">
          <cell r="A3356">
            <v>3355</v>
          </cell>
          <cell r="B3356">
            <v>6847</v>
          </cell>
          <cell r="C3356">
            <v>16</v>
          </cell>
          <cell r="D3356" t="str">
            <v xml:space="preserve"> Philips Grind &amp; Brew HD7765/00 </v>
          </cell>
          <cell r="E3356">
            <v>119.95</v>
          </cell>
          <cell r="F3356" t="str">
            <v>Philips</v>
          </cell>
          <cell r="G3356">
            <v>216</v>
          </cell>
        </row>
        <row r="3357">
          <cell r="A3357">
            <v>3356</v>
          </cell>
          <cell r="B3357">
            <v>7093</v>
          </cell>
          <cell r="C3357">
            <v>16</v>
          </cell>
          <cell r="D3357" t="str">
            <v xml:space="preserve"> Krups Dolce Gusto Genio 2 KP1608 Zwart </v>
          </cell>
          <cell r="E3357">
            <v>99</v>
          </cell>
          <cell r="F3357" t="str">
            <v>Krups</v>
          </cell>
          <cell r="G3357">
            <v>206</v>
          </cell>
        </row>
        <row r="3358">
          <cell r="A3358">
            <v>3357</v>
          </cell>
          <cell r="B3358">
            <v>8793</v>
          </cell>
          <cell r="C3358">
            <v>16</v>
          </cell>
          <cell r="D3358" t="str">
            <v xml:space="preserve"> Krups Dolce Gusto Piccolo KP100B </v>
          </cell>
          <cell r="E3358">
            <v>54.99</v>
          </cell>
          <cell r="F3358" t="str">
            <v>Krups</v>
          </cell>
          <cell r="G3358">
            <v>136</v>
          </cell>
        </row>
        <row r="3359">
          <cell r="A3359">
            <v>3358</v>
          </cell>
          <cell r="B3359">
            <v>8553</v>
          </cell>
          <cell r="C3359">
            <v>16</v>
          </cell>
          <cell r="D3359" t="str">
            <v xml:space="preserve"> Philips Intense HD7697/90 Zilver </v>
          </cell>
          <cell r="E3359">
            <v>72.989999999999995</v>
          </cell>
          <cell r="F3359" t="str">
            <v>Philips</v>
          </cell>
          <cell r="G3359">
            <v>145</v>
          </cell>
        </row>
        <row r="3360">
          <cell r="A3360">
            <v>3359</v>
          </cell>
          <cell r="B3360">
            <v>7709</v>
          </cell>
          <cell r="C3360">
            <v>16</v>
          </cell>
          <cell r="D3360" t="str">
            <v xml:space="preserve"> Krups Nespresso Inissia XN1004 Blauw </v>
          </cell>
          <cell r="E3360">
            <v>84.95</v>
          </cell>
          <cell r="F3360" t="str">
            <v>Krups</v>
          </cell>
          <cell r="G3360">
            <v>181</v>
          </cell>
        </row>
        <row r="3361">
          <cell r="A3361">
            <v>3360</v>
          </cell>
          <cell r="B3361">
            <v>9267</v>
          </cell>
          <cell r="C3361">
            <v>16</v>
          </cell>
          <cell r="D3361" t="str">
            <v xml:space="preserve"> Philips Senseo Viva Café Zwart HD7829/60 </v>
          </cell>
          <cell r="E3361">
            <v>68.989999999999995</v>
          </cell>
          <cell r="F3361" t="str">
            <v>Philips</v>
          </cell>
          <cell r="G3361">
            <v>117</v>
          </cell>
        </row>
        <row r="3362">
          <cell r="A3362">
            <v>3361</v>
          </cell>
          <cell r="B3362">
            <v>6245</v>
          </cell>
          <cell r="C3362">
            <v>16</v>
          </cell>
          <cell r="D3362" t="str">
            <v xml:space="preserve"> Philips Senseo Latte Duo HD7857/50 Titanium </v>
          </cell>
          <cell r="E3362">
            <v>149</v>
          </cell>
          <cell r="F3362" t="str">
            <v>Philips</v>
          </cell>
          <cell r="G3362">
            <v>240</v>
          </cell>
        </row>
        <row r="3363">
          <cell r="A3363">
            <v>3362</v>
          </cell>
          <cell r="B3363">
            <v>8135</v>
          </cell>
          <cell r="C3363">
            <v>16</v>
          </cell>
          <cell r="D3363" t="str">
            <v xml:space="preserve"> Krups Nespresso Pixie XN3005 Electric Titan </v>
          </cell>
          <cell r="E3363">
            <v>117</v>
          </cell>
          <cell r="F3363" t="str">
            <v>Krups</v>
          </cell>
          <cell r="G3363">
            <v>162</v>
          </cell>
        </row>
        <row r="3364">
          <cell r="A3364">
            <v>3363</v>
          </cell>
          <cell r="B3364">
            <v>11011</v>
          </cell>
          <cell r="C3364">
            <v>16</v>
          </cell>
          <cell r="D3364" t="str">
            <v xml:space="preserve"> Magimix Nespresso CitiZ &amp; Milk M190 Zwart </v>
          </cell>
          <cell r="E3364">
            <v>219</v>
          </cell>
          <cell r="F3364" t="str">
            <v>Magimix</v>
          </cell>
          <cell r="G3364">
            <v>42</v>
          </cell>
        </row>
        <row r="3365">
          <cell r="A3365">
            <v>3364</v>
          </cell>
          <cell r="B3365">
            <v>6698</v>
          </cell>
          <cell r="C3365">
            <v>16</v>
          </cell>
          <cell r="D3365" t="str">
            <v xml:space="preserve"> Philips Senseo Original HD7817/60 Zwart </v>
          </cell>
          <cell r="E3365">
            <v>64.95</v>
          </cell>
          <cell r="F3365" t="str">
            <v>Philips</v>
          </cell>
          <cell r="G3365">
            <v>222</v>
          </cell>
        </row>
        <row r="3366">
          <cell r="A3366">
            <v>3365</v>
          </cell>
          <cell r="B3366">
            <v>6612</v>
          </cell>
          <cell r="C3366">
            <v>16</v>
          </cell>
          <cell r="D3366" t="str">
            <v xml:space="preserve"> Magimix Nespresso Inissia M105 Creme </v>
          </cell>
          <cell r="E3366">
            <v>84.95</v>
          </cell>
          <cell r="F3366" t="str">
            <v>Magimix</v>
          </cell>
          <cell r="G3366">
            <v>225</v>
          </cell>
        </row>
        <row r="3367">
          <cell r="A3367">
            <v>3366</v>
          </cell>
          <cell r="B3367">
            <v>6119</v>
          </cell>
          <cell r="C3367">
            <v>16</v>
          </cell>
          <cell r="D3367" t="str">
            <v xml:space="preserve"> Magimix Nespresso U M130U Mat Dark Grey </v>
          </cell>
          <cell r="E3367">
            <v>111</v>
          </cell>
          <cell r="F3367" t="str">
            <v>Magimix</v>
          </cell>
          <cell r="G3367">
            <v>246</v>
          </cell>
        </row>
        <row r="3368">
          <cell r="A3368">
            <v>3367</v>
          </cell>
          <cell r="B3368">
            <v>8201</v>
          </cell>
          <cell r="C3368">
            <v>16</v>
          </cell>
          <cell r="D3368" t="str">
            <v xml:space="preserve"> Krups Nespresso Citiz Zilver XN740BNL </v>
          </cell>
          <cell r="E3368">
            <v>149</v>
          </cell>
          <cell r="F3368" t="str">
            <v>Krups</v>
          </cell>
          <cell r="G3368">
            <v>159</v>
          </cell>
        </row>
        <row r="3369">
          <cell r="A3369">
            <v>3368</v>
          </cell>
          <cell r="B3369">
            <v>8334</v>
          </cell>
          <cell r="C3369">
            <v>16</v>
          </cell>
          <cell r="D3369" t="str">
            <v xml:space="preserve"> Magimix Nespresso Pixie M110 Metal Grey </v>
          </cell>
          <cell r="E3369">
            <v>111</v>
          </cell>
          <cell r="F3369" t="str">
            <v>Magimix</v>
          </cell>
          <cell r="G3369">
            <v>154</v>
          </cell>
        </row>
        <row r="3370">
          <cell r="A3370">
            <v>3369</v>
          </cell>
          <cell r="B3370">
            <v>9810</v>
          </cell>
          <cell r="C3370">
            <v>16</v>
          </cell>
          <cell r="D3370" t="str">
            <v xml:space="preserve"> Magimix Nespresso M500 Expert &amp; Milk </v>
          </cell>
          <cell r="E3370">
            <v>329</v>
          </cell>
          <cell r="F3370" t="str">
            <v>Magimix</v>
          </cell>
          <cell r="G3370">
            <v>94</v>
          </cell>
        </row>
        <row r="3371">
          <cell r="A3371">
            <v>3370</v>
          </cell>
          <cell r="B3371">
            <v>10557</v>
          </cell>
          <cell r="C3371">
            <v>16</v>
          </cell>
          <cell r="D3371" t="str">
            <v xml:space="preserve"> Krups Nespresso U XN2501 Pure Cream </v>
          </cell>
          <cell r="E3371">
            <v>105</v>
          </cell>
          <cell r="F3371" t="str">
            <v>Krups</v>
          </cell>
          <cell r="G3371">
            <v>62</v>
          </cell>
        </row>
        <row r="3372">
          <cell r="A3372">
            <v>3371</v>
          </cell>
          <cell r="B3372">
            <v>7556</v>
          </cell>
          <cell r="C3372">
            <v>16</v>
          </cell>
          <cell r="D3372" t="str">
            <v xml:space="preserve"> Emerio CME-110256.1 </v>
          </cell>
          <cell r="E3372">
            <v>19.989999999999998</v>
          </cell>
          <cell r="F3372" t="str">
            <v>Emerio</v>
          </cell>
          <cell r="G3372">
            <v>188</v>
          </cell>
        </row>
        <row r="3373">
          <cell r="A3373">
            <v>3372</v>
          </cell>
          <cell r="B3373">
            <v>11461</v>
          </cell>
          <cell r="C3373">
            <v>16</v>
          </cell>
          <cell r="D3373" t="str">
            <v xml:space="preserve"> Bosch Private TKA6643 </v>
          </cell>
          <cell r="E3373">
            <v>53.99</v>
          </cell>
          <cell r="F3373" t="str">
            <v>Bosch</v>
          </cell>
          <cell r="G3373">
            <v>23</v>
          </cell>
        </row>
        <row r="3374">
          <cell r="A3374">
            <v>3373</v>
          </cell>
          <cell r="B3374">
            <v>7118</v>
          </cell>
          <cell r="C3374">
            <v>16</v>
          </cell>
          <cell r="D3374" t="str">
            <v xml:space="preserve"> De'Longhi Nespresso Lattissima Touch EN550.B Zwart </v>
          </cell>
          <cell r="E3374">
            <v>219</v>
          </cell>
          <cell r="F3374" t="str">
            <v>De'Longhi</v>
          </cell>
          <cell r="G3374">
            <v>205</v>
          </cell>
        </row>
        <row r="3375">
          <cell r="A3375">
            <v>3374</v>
          </cell>
          <cell r="B3375">
            <v>6804</v>
          </cell>
          <cell r="C3375">
            <v>16</v>
          </cell>
          <cell r="D3375" t="str">
            <v xml:space="preserve"> Philips Senseo Quadrante HD7865/80 Rood </v>
          </cell>
          <cell r="E3375">
            <v>83.95</v>
          </cell>
          <cell r="F3375" t="str">
            <v>Philips</v>
          </cell>
          <cell r="G3375">
            <v>218</v>
          </cell>
        </row>
        <row r="3376">
          <cell r="A3376">
            <v>3375</v>
          </cell>
          <cell r="B3376">
            <v>9067</v>
          </cell>
          <cell r="C3376">
            <v>16</v>
          </cell>
          <cell r="D3376" t="str">
            <v xml:space="preserve"> Siemens EQ.6 TE605209RW Zwart </v>
          </cell>
          <cell r="E3376">
            <v>688</v>
          </cell>
          <cell r="F3376" t="str">
            <v>Siemens</v>
          </cell>
          <cell r="G3376">
            <v>125</v>
          </cell>
        </row>
        <row r="3377">
          <cell r="A3377">
            <v>3376</v>
          </cell>
          <cell r="B3377">
            <v>10081</v>
          </cell>
          <cell r="C3377">
            <v>16</v>
          </cell>
          <cell r="D3377" t="str">
            <v xml:space="preserve"> Krups Nespresso Expert XN6008 Zwart </v>
          </cell>
          <cell r="E3377">
            <v>229</v>
          </cell>
          <cell r="F3377" t="str">
            <v>Krups</v>
          </cell>
          <cell r="G3377">
            <v>82</v>
          </cell>
        </row>
        <row r="3378">
          <cell r="A3378">
            <v>3377</v>
          </cell>
          <cell r="B3378">
            <v>9168</v>
          </cell>
          <cell r="C3378">
            <v>16</v>
          </cell>
          <cell r="D3378" t="str">
            <v xml:space="preserve"> Philips Grind &amp; Brew HD7766/00 </v>
          </cell>
          <cell r="E3378">
            <v>152.99</v>
          </cell>
          <cell r="F3378" t="str">
            <v>Philips</v>
          </cell>
          <cell r="G3378">
            <v>120</v>
          </cell>
        </row>
        <row r="3379">
          <cell r="A3379">
            <v>3378</v>
          </cell>
          <cell r="B3379">
            <v>11906</v>
          </cell>
          <cell r="C3379">
            <v>16</v>
          </cell>
          <cell r="D3379" t="str">
            <v xml:space="preserve"> De'Longhi Magnifica ECAM 22.110SB Zilver </v>
          </cell>
          <cell r="E3379">
            <v>349</v>
          </cell>
          <cell r="F3379" t="str">
            <v>De'Longhi</v>
          </cell>
          <cell r="G3379">
            <v>4</v>
          </cell>
        </row>
        <row r="3380">
          <cell r="A3380">
            <v>3379</v>
          </cell>
          <cell r="B3380">
            <v>9568</v>
          </cell>
          <cell r="C3380">
            <v>16</v>
          </cell>
          <cell r="D3380" t="str">
            <v xml:space="preserve"> De'Longhi Lattissima Pro EN750 Zilver </v>
          </cell>
          <cell r="E3380">
            <v>389</v>
          </cell>
          <cell r="F3380" t="str">
            <v>De'Longhi</v>
          </cell>
          <cell r="G3380">
            <v>103</v>
          </cell>
        </row>
        <row r="3381">
          <cell r="A3381">
            <v>3380</v>
          </cell>
          <cell r="B3381">
            <v>8735</v>
          </cell>
          <cell r="C3381">
            <v>16</v>
          </cell>
          <cell r="D3381" t="str">
            <v xml:space="preserve"> Saeco Incanto HD8917/01 </v>
          </cell>
          <cell r="E3381">
            <v>549</v>
          </cell>
          <cell r="F3381" t="str">
            <v>Saeco</v>
          </cell>
          <cell r="G3381">
            <v>138</v>
          </cell>
        </row>
        <row r="3382">
          <cell r="A3382">
            <v>3381</v>
          </cell>
          <cell r="B3382">
            <v>6672</v>
          </cell>
          <cell r="C3382">
            <v>16</v>
          </cell>
          <cell r="D3382" t="str">
            <v xml:space="preserve"> Philips Senseo Original HD7818/50 Zilver </v>
          </cell>
          <cell r="E3382">
            <v>74.16</v>
          </cell>
          <cell r="F3382" t="str">
            <v>Philips</v>
          </cell>
          <cell r="G3382">
            <v>223</v>
          </cell>
        </row>
        <row r="3383">
          <cell r="A3383">
            <v>3382</v>
          </cell>
          <cell r="B3383">
            <v>7583</v>
          </cell>
          <cell r="C3383">
            <v>16</v>
          </cell>
          <cell r="D3383" t="str">
            <v xml:space="preserve"> Krups Nespresso Inissia XN1001 Wit </v>
          </cell>
          <cell r="E3383">
            <v>84</v>
          </cell>
          <cell r="F3383" t="str">
            <v>Krups</v>
          </cell>
          <cell r="G3383">
            <v>187</v>
          </cell>
        </row>
        <row r="3384">
          <cell r="A3384">
            <v>3383</v>
          </cell>
          <cell r="B3384">
            <v>9368</v>
          </cell>
          <cell r="C3384">
            <v>16</v>
          </cell>
          <cell r="D3384" t="str">
            <v xml:space="preserve"> Philips Senseo Twist XL Zwart HD7871/60 </v>
          </cell>
          <cell r="E3384">
            <v>99</v>
          </cell>
          <cell r="F3384" t="str">
            <v>Philips</v>
          </cell>
          <cell r="G3384">
            <v>112</v>
          </cell>
        </row>
        <row r="3385">
          <cell r="A3385">
            <v>3384</v>
          </cell>
          <cell r="B3385">
            <v>9422</v>
          </cell>
          <cell r="C3385">
            <v>16</v>
          </cell>
          <cell r="D3385" t="str">
            <v xml:space="preserve"> Krups Nespresso U XN2505 Mat Rood </v>
          </cell>
          <cell r="E3385">
            <v>116</v>
          </cell>
          <cell r="F3385" t="str">
            <v>Krups</v>
          </cell>
          <cell r="G3385">
            <v>110</v>
          </cell>
        </row>
        <row r="3386">
          <cell r="A3386">
            <v>3385</v>
          </cell>
          <cell r="B3386">
            <v>9993</v>
          </cell>
          <cell r="C3386">
            <v>16</v>
          </cell>
          <cell r="D3386" t="str">
            <v xml:space="preserve"> Technivorm Moccamaster KBGT741 RVS </v>
          </cell>
          <cell r="E3386">
            <v>179</v>
          </cell>
          <cell r="F3386" t="str">
            <v>Technivorm</v>
          </cell>
          <cell r="G3386">
            <v>86</v>
          </cell>
        </row>
        <row r="3387">
          <cell r="A3387">
            <v>3386</v>
          </cell>
          <cell r="B3387">
            <v>6613</v>
          </cell>
          <cell r="C3387">
            <v>16</v>
          </cell>
          <cell r="D3387" t="str">
            <v xml:space="preserve"> Princess 249402 Zilver </v>
          </cell>
          <cell r="E3387">
            <v>102.99</v>
          </cell>
          <cell r="F3387" t="str">
            <v>Princess</v>
          </cell>
          <cell r="G3387">
            <v>225</v>
          </cell>
        </row>
        <row r="3388">
          <cell r="A3388">
            <v>3387</v>
          </cell>
          <cell r="B3388">
            <v>11347</v>
          </cell>
          <cell r="C3388">
            <v>16</v>
          </cell>
          <cell r="D3388" t="str">
            <v xml:space="preserve"> Philips Senseo Switch HD7892/60 Zwart </v>
          </cell>
          <cell r="E3388">
            <v>99</v>
          </cell>
          <cell r="F3388" t="str">
            <v>Philips</v>
          </cell>
          <cell r="G3388">
            <v>28</v>
          </cell>
        </row>
        <row r="3389">
          <cell r="A3389">
            <v>3388</v>
          </cell>
          <cell r="B3389">
            <v>6222</v>
          </cell>
          <cell r="C3389">
            <v>16</v>
          </cell>
          <cell r="D3389" t="str">
            <v xml:space="preserve"> Saeco Incanto HD8916/01 </v>
          </cell>
          <cell r="E3389">
            <v>529</v>
          </cell>
          <cell r="F3389" t="str">
            <v>Saeco</v>
          </cell>
          <cell r="G3389">
            <v>241</v>
          </cell>
        </row>
        <row r="3390">
          <cell r="A3390">
            <v>3389</v>
          </cell>
          <cell r="B3390">
            <v>6755</v>
          </cell>
          <cell r="C3390">
            <v>16</v>
          </cell>
          <cell r="D3390" t="str">
            <v xml:space="preserve"> Magimix Nespresso CitiZ M195 Wit </v>
          </cell>
          <cell r="E3390">
            <v>144.99</v>
          </cell>
          <cell r="F3390" t="str">
            <v>Magimix</v>
          </cell>
          <cell r="G3390">
            <v>220</v>
          </cell>
        </row>
        <row r="3391">
          <cell r="A3391">
            <v>3390</v>
          </cell>
          <cell r="B3391">
            <v>9111</v>
          </cell>
          <cell r="C3391">
            <v>16</v>
          </cell>
          <cell r="D3391" t="str">
            <v xml:space="preserve"> Philips Senseo Original HD7817/90 Rood </v>
          </cell>
          <cell r="E3391">
            <v>62.99</v>
          </cell>
          <cell r="F3391" t="str">
            <v>Philips</v>
          </cell>
          <cell r="G3391">
            <v>123</v>
          </cell>
        </row>
        <row r="3392">
          <cell r="A3392">
            <v>3391</v>
          </cell>
          <cell r="B3392">
            <v>7527</v>
          </cell>
          <cell r="C3392">
            <v>16</v>
          </cell>
          <cell r="D3392" t="str">
            <v xml:space="preserve"> Krups EA8150 Zwart </v>
          </cell>
          <cell r="E3392">
            <v>315</v>
          </cell>
          <cell r="F3392" t="str">
            <v>Krups</v>
          </cell>
          <cell r="G3392">
            <v>189</v>
          </cell>
        </row>
        <row r="3393">
          <cell r="A3393">
            <v>3392</v>
          </cell>
          <cell r="B3393">
            <v>9591</v>
          </cell>
          <cell r="C3393">
            <v>16</v>
          </cell>
          <cell r="D3393" t="str">
            <v xml:space="preserve"> Saeco PicoBaristo HD8925/01 </v>
          </cell>
          <cell r="E3393">
            <v>599</v>
          </cell>
          <cell r="F3393" t="str">
            <v>Saeco</v>
          </cell>
          <cell r="G3393">
            <v>102</v>
          </cell>
        </row>
        <row r="3394">
          <cell r="A3394">
            <v>3393</v>
          </cell>
          <cell r="B3394">
            <v>7628</v>
          </cell>
          <cell r="C3394">
            <v>16</v>
          </cell>
          <cell r="D3394" t="str">
            <v xml:space="preserve"> De'Longhi Magnifica ECAM 20.110.B Zwart </v>
          </cell>
          <cell r="E3394">
            <v>299</v>
          </cell>
          <cell r="F3394" t="str">
            <v>De'Longhi</v>
          </cell>
          <cell r="G3394">
            <v>185</v>
          </cell>
        </row>
        <row r="3395">
          <cell r="A3395">
            <v>3394</v>
          </cell>
          <cell r="B3395">
            <v>6719</v>
          </cell>
          <cell r="C3395">
            <v>16</v>
          </cell>
          <cell r="D3395" t="str">
            <v xml:space="preserve"> De'Longhi EC156.B Zwart </v>
          </cell>
          <cell r="E3395">
            <v>87.94</v>
          </cell>
          <cell r="F3395" t="str">
            <v>De'Longhi</v>
          </cell>
          <cell r="G3395">
            <v>221</v>
          </cell>
        </row>
        <row r="3396">
          <cell r="A3396">
            <v>3395</v>
          </cell>
          <cell r="B3396">
            <v>8611</v>
          </cell>
          <cell r="C3396">
            <v>16</v>
          </cell>
          <cell r="D3396" t="str">
            <v xml:space="preserve"> Siemens Sensor for Senses TC86503 zwart </v>
          </cell>
          <cell r="E3396">
            <v>96.95</v>
          </cell>
          <cell r="F3396" t="str">
            <v>Siemens</v>
          </cell>
          <cell r="G3396">
            <v>143</v>
          </cell>
        </row>
        <row r="3397">
          <cell r="A3397">
            <v>3396</v>
          </cell>
          <cell r="B3397">
            <v>10558</v>
          </cell>
          <cell r="C3397">
            <v>16</v>
          </cell>
          <cell r="D3397" t="str">
            <v xml:space="preserve"> Krups Nespresso Citiz Cherry Red XN7405NL </v>
          </cell>
          <cell r="E3397">
            <v>149</v>
          </cell>
          <cell r="F3397" t="str">
            <v>Krups</v>
          </cell>
          <cell r="G3397">
            <v>62</v>
          </cell>
        </row>
        <row r="3398">
          <cell r="A3398">
            <v>3397</v>
          </cell>
          <cell r="B3398">
            <v>10779</v>
          </cell>
          <cell r="C3398">
            <v>16</v>
          </cell>
          <cell r="D3398" t="str">
            <v xml:space="preserve"> Philips Gaia HD7547/80 Titanium </v>
          </cell>
          <cell r="E3398">
            <v>74.34</v>
          </cell>
          <cell r="F3398" t="str">
            <v>Philips</v>
          </cell>
          <cell r="G3398">
            <v>52</v>
          </cell>
        </row>
        <row r="3399">
          <cell r="A3399">
            <v>3398</v>
          </cell>
          <cell r="B3399">
            <v>6316</v>
          </cell>
          <cell r="C3399">
            <v>16</v>
          </cell>
          <cell r="D3399" t="str">
            <v xml:space="preserve"> Philips Café Gaia HD7546/00 </v>
          </cell>
          <cell r="E3399">
            <v>74.95</v>
          </cell>
          <cell r="F3399" t="str">
            <v>Philips</v>
          </cell>
          <cell r="G3399">
            <v>237</v>
          </cell>
        </row>
        <row r="3400">
          <cell r="A3400">
            <v>3399</v>
          </cell>
          <cell r="B3400">
            <v>9046</v>
          </cell>
          <cell r="C3400">
            <v>16</v>
          </cell>
          <cell r="D3400" t="str">
            <v xml:space="preserve"> Philips Senseo Viva Café Wit HD7829/00 </v>
          </cell>
          <cell r="E3400">
            <v>66</v>
          </cell>
          <cell r="F3400" t="str">
            <v>Philips</v>
          </cell>
          <cell r="G3400">
            <v>126</v>
          </cell>
        </row>
        <row r="3401">
          <cell r="A3401">
            <v>3400</v>
          </cell>
          <cell r="B3401">
            <v>7710</v>
          </cell>
          <cell r="C3401">
            <v>16</v>
          </cell>
          <cell r="D3401" t="str">
            <v xml:space="preserve"> Inventum KZ618 </v>
          </cell>
          <cell r="E3401">
            <v>34.99</v>
          </cell>
          <cell r="F3401" t="str">
            <v>Inventum</v>
          </cell>
          <cell r="G3401">
            <v>181</v>
          </cell>
        </row>
        <row r="3402">
          <cell r="A3402">
            <v>3401</v>
          </cell>
          <cell r="B3402">
            <v>6440</v>
          </cell>
          <cell r="C3402">
            <v>16</v>
          </cell>
          <cell r="D3402" t="str">
            <v xml:space="preserve"> Magimix Nespresso CitiZ &amp; Milk M195 Zwart </v>
          </cell>
          <cell r="E3402">
            <v>239</v>
          </cell>
          <cell r="F3402" t="str">
            <v>Magimix</v>
          </cell>
          <cell r="G3402">
            <v>232</v>
          </cell>
        </row>
        <row r="3403">
          <cell r="A3403">
            <v>3402</v>
          </cell>
          <cell r="B3403">
            <v>6067</v>
          </cell>
          <cell r="C3403">
            <v>16</v>
          </cell>
          <cell r="D3403" t="str">
            <v xml:space="preserve"> De'Longhi Eletta Cappuccino ECAM 44.660.B Zwart </v>
          </cell>
          <cell r="E3403">
            <v>665</v>
          </cell>
          <cell r="F3403" t="str">
            <v>De'Longhi</v>
          </cell>
          <cell r="G3403">
            <v>248</v>
          </cell>
        </row>
        <row r="3404">
          <cell r="A3404">
            <v>3403</v>
          </cell>
          <cell r="B3404">
            <v>9169</v>
          </cell>
          <cell r="C3404">
            <v>16</v>
          </cell>
          <cell r="D3404" t="str">
            <v xml:space="preserve"> Siemens Sensor for Senses TC86303 Zwart </v>
          </cell>
          <cell r="E3404">
            <v>89.99</v>
          </cell>
          <cell r="F3404" t="str">
            <v>Siemens</v>
          </cell>
          <cell r="G3404">
            <v>120</v>
          </cell>
        </row>
        <row r="3405">
          <cell r="A3405">
            <v>3404</v>
          </cell>
          <cell r="B3405">
            <v>7119</v>
          </cell>
          <cell r="C3405">
            <v>16</v>
          </cell>
          <cell r="D3405" t="str">
            <v xml:space="preserve"> Krups Dolce Gusto Genio 2 KP1605 Rood </v>
          </cell>
          <cell r="E3405">
            <v>109</v>
          </cell>
          <cell r="F3405" t="str">
            <v>Krups</v>
          </cell>
          <cell r="G3405">
            <v>205</v>
          </cell>
        </row>
        <row r="3406">
          <cell r="A3406">
            <v>3405</v>
          </cell>
          <cell r="B3406">
            <v>10645</v>
          </cell>
          <cell r="C3406">
            <v>16</v>
          </cell>
          <cell r="D3406" t="str">
            <v xml:space="preserve"> Philips 3000 HD8829/01 </v>
          </cell>
          <cell r="E3406">
            <v>379</v>
          </cell>
          <cell r="F3406" t="str">
            <v>Philips</v>
          </cell>
          <cell r="G3406">
            <v>58</v>
          </cell>
        </row>
        <row r="3407">
          <cell r="A3407">
            <v>3406</v>
          </cell>
          <cell r="B3407">
            <v>6068</v>
          </cell>
          <cell r="C3407">
            <v>16</v>
          </cell>
          <cell r="D3407" t="str">
            <v xml:space="preserve"> Siemens EQ.6 TE617203RW </v>
          </cell>
          <cell r="E3407">
            <v>849</v>
          </cell>
          <cell r="F3407" t="str">
            <v>Siemens</v>
          </cell>
          <cell r="G3407">
            <v>248</v>
          </cell>
        </row>
        <row r="3408">
          <cell r="A3408">
            <v>3407</v>
          </cell>
          <cell r="B3408">
            <v>9723</v>
          </cell>
          <cell r="C3408">
            <v>16</v>
          </cell>
          <cell r="D3408" t="str">
            <v xml:space="preserve"> Siemens Sensor for Senses TC86504 Rood </v>
          </cell>
          <cell r="E3408">
            <v>98.95</v>
          </cell>
          <cell r="F3408" t="str">
            <v>Siemens</v>
          </cell>
          <cell r="G3408">
            <v>97</v>
          </cell>
        </row>
        <row r="3409">
          <cell r="A3409">
            <v>3408</v>
          </cell>
          <cell r="B3409">
            <v>7461</v>
          </cell>
          <cell r="C3409">
            <v>16</v>
          </cell>
          <cell r="D3409" t="str">
            <v xml:space="preserve"> Philips Senseo Switch HD7892/80 Rood </v>
          </cell>
          <cell r="E3409">
            <v>99.95</v>
          </cell>
          <cell r="F3409" t="str">
            <v>Philips</v>
          </cell>
          <cell r="G3409">
            <v>192</v>
          </cell>
        </row>
        <row r="3410">
          <cell r="A3410">
            <v>3409</v>
          </cell>
          <cell r="B3410">
            <v>9483</v>
          </cell>
          <cell r="C3410">
            <v>16</v>
          </cell>
          <cell r="D3410" t="str">
            <v xml:space="preserve"> Philips Cafe Gourmet HD5407/60 Zwart </v>
          </cell>
          <cell r="E3410">
            <v>89</v>
          </cell>
          <cell r="F3410" t="str">
            <v>Philips</v>
          </cell>
          <cell r="G3410">
            <v>107</v>
          </cell>
        </row>
        <row r="3411">
          <cell r="A3411">
            <v>3410</v>
          </cell>
          <cell r="B3411">
            <v>8997</v>
          </cell>
          <cell r="C3411">
            <v>16</v>
          </cell>
          <cell r="D3411" t="str">
            <v xml:space="preserve"> De'Longhi BCO 420.1 </v>
          </cell>
          <cell r="E3411">
            <v>166.99</v>
          </cell>
          <cell r="F3411" t="str">
            <v>De'Longhi</v>
          </cell>
          <cell r="G3411">
            <v>128</v>
          </cell>
        </row>
        <row r="3412">
          <cell r="A3412">
            <v>3411</v>
          </cell>
          <cell r="B3412">
            <v>8585</v>
          </cell>
          <cell r="C3412">
            <v>16</v>
          </cell>
          <cell r="D3412" t="str">
            <v xml:space="preserve"> Krups EA8108 Zwart </v>
          </cell>
          <cell r="E3412">
            <v>275</v>
          </cell>
          <cell r="F3412" t="str">
            <v>Krups</v>
          </cell>
          <cell r="G3412">
            <v>144</v>
          </cell>
        </row>
        <row r="3413">
          <cell r="A3413">
            <v>3412</v>
          </cell>
          <cell r="B3413">
            <v>6756</v>
          </cell>
          <cell r="C3413">
            <v>16</v>
          </cell>
          <cell r="D3413" t="str">
            <v xml:space="preserve"> Philips Senseo Viva Café Donkergrijs HD7831/50 </v>
          </cell>
          <cell r="E3413">
            <v>87.95</v>
          </cell>
          <cell r="F3413" t="str">
            <v>Philips</v>
          </cell>
          <cell r="G3413">
            <v>220</v>
          </cell>
        </row>
        <row r="3414">
          <cell r="A3414">
            <v>3413</v>
          </cell>
          <cell r="B3414">
            <v>7879</v>
          </cell>
          <cell r="C3414">
            <v>16</v>
          </cell>
          <cell r="D3414" t="str">
            <v xml:space="preserve"> Magimix Nespresso CitiZ M195 Zwart </v>
          </cell>
          <cell r="E3414">
            <v>169</v>
          </cell>
          <cell r="F3414" t="str">
            <v>Magimix</v>
          </cell>
          <cell r="G3414">
            <v>173</v>
          </cell>
        </row>
        <row r="3415">
          <cell r="A3415">
            <v>3414</v>
          </cell>
          <cell r="B3415">
            <v>10929</v>
          </cell>
          <cell r="C3415">
            <v>16</v>
          </cell>
          <cell r="D3415" t="str">
            <v xml:space="preserve"> Krups Nespresso Expert Milk XN6018 Zwart </v>
          </cell>
          <cell r="E3415">
            <v>329</v>
          </cell>
          <cell r="F3415" t="str">
            <v>Krups</v>
          </cell>
          <cell r="G3415">
            <v>45</v>
          </cell>
        </row>
        <row r="3416">
          <cell r="A3416">
            <v>3415</v>
          </cell>
          <cell r="B3416">
            <v>9327</v>
          </cell>
          <cell r="C3416">
            <v>16</v>
          </cell>
          <cell r="D3416" t="str">
            <v xml:space="preserve"> Magimix L'Expresso &amp; Filtre Automatic 11423 Mat Chroom </v>
          </cell>
          <cell r="E3416">
            <v>219</v>
          </cell>
          <cell r="F3416" t="str">
            <v>Magimix</v>
          </cell>
          <cell r="G3416">
            <v>114</v>
          </cell>
        </row>
        <row r="3417">
          <cell r="A3417">
            <v>3416</v>
          </cell>
          <cell r="B3417">
            <v>7929</v>
          </cell>
          <cell r="C3417">
            <v>16</v>
          </cell>
          <cell r="D3417" t="str">
            <v xml:space="preserve"> Krups Nespresso Citiz &amp; Milk Zilver XN760B </v>
          </cell>
          <cell r="E3417">
            <v>219</v>
          </cell>
          <cell r="F3417" t="str">
            <v>Krups</v>
          </cell>
          <cell r="G3417">
            <v>171</v>
          </cell>
        </row>
        <row r="3418">
          <cell r="A3418">
            <v>3417</v>
          </cell>
          <cell r="B3418">
            <v>11814</v>
          </cell>
          <cell r="C3418">
            <v>16</v>
          </cell>
          <cell r="D3418" t="str">
            <v xml:space="preserve"> Russell Hobbs Buckingham Grind &amp; Brew </v>
          </cell>
          <cell r="E3418">
            <v>139</v>
          </cell>
          <cell r="F3418" t="str">
            <v>Russell</v>
          </cell>
          <cell r="G3418">
            <v>8</v>
          </cell>
        </row>
        <row r="3419">
          <cell r="A3419">
            <v>3418</v>
          </cell>
          <cell r="B3419">
            <v>8377</v>
          </cell>
          <cell r="C3419">
            <v>16</v>
          </cell>
          <cell r="D3419" t="str">
            <v xml:space="preserve"> Krups Dolce Gusto Mini Me KP1208 Zwart </v>
          </cell>
          <cell r="E3419">
            <v>88</v>
          </cell>
          <cell r="F3419" t="str">
            <v>Krups</v>
          </cell>
          <cell r="G3419">
            <v>152</v>
          </cell>
        </row>
        <row r="3420">
          <cell r="A3420">
            <v>3419</v>
          </cell>
          <cell r="B3420">
            <v>11740</v>
          </cell>
          <cell r="C3420">
            <v>16</v>
          </cell>
          <cell r="D3420" t="str">
            <v xml:space="preserve"> Siemens EQ.5 TE501201RW Zilver </v>
          </cell>
          <cell r="E3420">
            <v>359</v>
          </cell>
          <cell r="F3420" t="str">
            <v>Siemens</v>
          </cell>
          <cell r="G3420">
            <v>11</v>
          </cell>
        </row>
        <row r="3421">
          <cell r="A3421">
            <v>3420</v>
          </cell>
          <cell r="B3421">
            <v>7462</v>
          </cell>
          <cell r="C3421">
            <v>16</v>
          </cell>
          <cell r="D3421" t="str">
            <v xml:space="preserve"> Philips Senseo Quadrante HD7865/00 Wit </v>
          </cell>
          <cell r="E3421">
            <v>84.95</v>
          </cell>
          <cell r="F3421" t="str">
            <v>Philips</v>
          </cell>
          <cell r="G3421">
            <v>192</v>
          </cell>
        </row>
        <row r="3422">
          <cell r="A3422">
            <v>3421</v>
          </cell>
          <cell r="B3422">
            <v>6805</v>
          </cell>
          <cell r="C3422">
            <v>16</v>
          </cell>
          <cell r="D3422" t="str">
            <v xml:space="preserve"> Philips Senseo Latte Duo HD7855/50 Zwart </v>
          </cell>
          <cell r="E3422">
            <v>149</v>
          </cell>
          <cell r="F3422" t="str">
            <v>Philips</v>
          </cell>
          <cell r="G3422">
            <v>218</v>
          </cell>
        </row>
        <row r="3423">
          <cell r="A3423">
            <v>3422</v>
          </cell>
          <cell r="B3423">
            <v>11323</v>
          </cell>
          <cell r="C3423">
            <v>16</v>
          </cell>
          <cell r="D3423" t="str">
            <v xml:space="preserve"> Jura Ena Micro 5 </v>
          </cell>
          <cell r="E3423">
            <v>649</v>
          </cell>
          <cell r="F3423" t="str">
            <v>Jura</v>
          </cell>
          <cell r="G3423">
            <v>29</v>
          </cell>
        </row>
        <row r="3424">
          <cell r="A3424">
            <v>3423</v>
          </cell>
          <cell r="B3424">
            <v>10952</v>
          </cell>
          <cell r="C3424">
            <v>16</v>
          </cell>
          <cell r="D3424" t="str">
            <v xml:space="preserve"> De'Longhi Dedica EC680.M Zilver </v>
          </cell>
          <cell r="E3424">
            <v>164</v>
          </cell>
          <cell r="F3424" t="str">
            <v>De'Longhi</v>
          </cell>
          <cell r="G3424">
            <v>44</v>
          </cell>
        </row>
        <row r="3425">
          <cell r="A3425">
            <v>3424</v>
          </cell>
          <cell r="B3425">
            <v>11368</v>
          </cell>
          <cell r="C3425">
            <v>16</v>
          </cell>
          <cell r="D3425" t="str">
            <v xml:space="preserve"> Philips Senseo Viva Café Rood HD7829/80 </v>
          </cell>
          <cell r="E3425">
            <v>66</v>
          </cell>
          <cell r="F3425" t="str">
            <v>Philips</v>
          </cell>
          <cell r="G3425">
            <v>27</v>
          </cell>
        </row>
        <row r="3426">
          <cell r="A3426">
            <v>3425</v>
          </cell>
          <cell r="B3426">
            <v>9829</v>
          </cell>
          <cell r="C3426">
            <v>16</v>
          </cell>
          <cell r="D3426" t="str">
            <v xml:space="preserve"> De'Longhi Nespresso Lattissima Touch EN550.R Rood </v>
          </cell>
          <cell r="E3426">
            <v>219</v>
          </cell>
          <cell r="F3426" t="str">
            <v>De'Longhi</v>
          </cell>
          <cell r="G3426">
            <v>93</v>
          </cell>
        </row>
        <row r="3427">
          <cell r="A3427">
            <v>3426</v>
          </cell>
          <cell r="B3427">
            <v>8276</v>
          </cell>
          <cell r="C3427">
            <v>16</v>
          </cell>
          <cell r="D3427" t="str">
            <v xml:space="preserve"> Philips Senseo Viva Café Roze HD7829/30 </v>
          </cell>
          <cell r="E3427">
            <v>68.989999999999995</v>
          </cell>
          <cell r="F3427" t="str">
            <v>Philips</v>
          </cell>
          <cell r="G3427">
            <v>156</v>
          </cell>
        </row>
        <row r="3428">
          <cell r="A3428">
            <v>3427</v>
          </cell>
          <cell r="B3428">
            <v>11038</v>
          </cell>
          <cell r="C3428">
            <v>16</v>
          </cell>
          <cell r="D3428" t="str">
            <v xml:space="preserve"> Technivorm Moccamaster KBG741 AO RVS Mat </v>
          </cell>
          <cell r="E3428">
            <v>169</v>
          </cell>
          <cell r="F3428" t="str">
            <v>Technivorm</v>
          </cell>
          <cell r="G3428">
            <v>41</v>
          </cell>
        </row>
        <row r="3429">
          <cell r="A3429">
            <v>3428</v>
          </cell>
          <cell r="B3429">
            <v>8768</v>
          </cell>
          <cell r="C3429">
            <v>16</v>
          </cell>
          <cell r="D3429" t="str">
            <v xml:space="preserve"> Philips 3100 HD8834/01 </v>
          </cell>
          <cell r="E3429">
            <v>420</v>
          </cell>
          <cell r="F3429" t="str">
            <v>Philips</v>
          </cell>
          <cell r="G3429">
            <v>137</v>
          </cell>
        </row>
        <row r="3430">
          <cell r="A3430">
            <v>3429</v>
          </cell>
          <cell r="B3430">
            <v>8794</v>
          </cell>
          <cell r="C3430">
            <v>16</v>
          </cell>
          <cell r="D3430" t="str">
            <v xml:space="preserve"> Krups Nespresso Prodigio XN410T Titan </v>
          </cell>
          <cell r="E3430">
            <v>159</v>
          </cell>
          <cell r="F3430" t="str">
            <v>Krups</v>
          </cell>
          <cell r="G3430">
            <v>136</v>
          </cell>
        </row>
        <row r="3431">
          <cell r="A3431">
            <v>3430</v>
          </cell>
          <cell r="B3431">
            <v>10026</v>
          </cell>
          <cell r="C3431">
            <v>16</v>
          </cell>
          <cell r="D3431" t="str">
            <v xml:space="preserve"> De'Longhi Nespresso Lattissima EN521R </v>
          </cell>
          <cell r="E3431">
            <v>199</v>
          </cell>
          <cell r="F3431" t="str">
            <v>De'Longhi</v>
          </cell>
          <cell r="G3431">
            <v>84</v>
          </cell>
        </row>
        <row r="3432">
          <cell r="A3432">
            <v>3431</v>
          </cell>
          <cell r="B3432">
            <v>10685</v>
          </cell>
          <cell r="C3432">
            <v>16</v>
          </cell>
          <cell r="D3432" t="str">
            <v xml:space="preserve"> AEG KF 5700 </v>
          </cell>
          <cell r="E3432">
            <v>69.989999999999995</v>
          </cell>
          <cell r="F3432" t="str">
            <v>AEG</v>
          </cell>
          <cell r="G3432">
            <v>56</v>
          </cell>
        </row>
        <row r="3433">
          <cell r="A3433">
            <v>3432</v>
          </cell>
          <cell r="B3433">
            <v>9170</v>
          </cell>
          <cell r="C3433">
            <v>16</v>
          </cell>
          <cell r="D3433" t="str">
            <v xml:space="preserve"> Tefal Subito CM3608 </v>
          </cell>
          <cell r="E3433">
            <v>29.95</v>
          </cell>
          <cell r="F3433" t="str">
            <v>Tefal</v>
          </cell>
          <cell r="G3433">
            <v>120</v>
          </cell>
        </row>
        <row r="3434">
          <cell r="A3434">
            <v>3433</v>
          </cell>
          <cell r="B3434">
            <v>9830</v>
          </cell>
          <cell r="C3434">
            <v>16</v>
          </cell>
          <cell r="D3434" t="str">
            <v xml:space="preserve"> Jura E8 Platina </v>
          </cell>
          <cell r="E3434">
            <v>1190</v>
          </cell>
          <cell r="F3434" t="str">
            <v>Jura</v>
          </cell>
          <cell r="G3434">
            <v>93</v>
          </cell>
        </row>
        <row r="3435">
          <cell r="A3435">
            <v>3434</v>
          </cell>
          <cell r="B3435">
            <v>6246</v>
          </cell>
          <cell r="C3435">
            <v>16</v>
          </cell>
          <cell r="D3435" t="str">
            <v xml:space="preserve"> Philips 4000 HD8847/01 </v>
          </cell>
          <cell r="E3435">
            <v>449</v>
          </cell>
          <cell r="F3435" t="str">
            <v>Philips</v>
          </cell>
          <cell r="G3435">
            <v>240</v>
          </cell>
        </row>
        <row r="3436">
          <cell r="A3436">
            <v>3435</v>
          </cell>
          <cell r="B3436">
            <v>6993</v>
          </cell>
          <cell r="C3436">
            <v>16</v>
          </cell>
          <cell r="D3436" t="str">
            <v xml:space="preserve"> De'Longhi Eletta Cappuccino Top ECAM 45.760.W Wit </v>
          </cell>
          <cell r="E3436">
            <v>699</v>
          </cell>
          <cell r="F3436" t="str">
            <v>De'Longhi</v>
          </cell>
          <cell r="G3436">
            <v>210</v>
          </cell>
        </row>
        <row r="3437">
          <cell r="A3437">
            <v>3436</v>
          </cell>
          <cell r="B3437">
            <v>10710</v>
          </cell>
          <cell r="C3437">
            <v>16</v>
          </cell>
          <cell r="D3437" t="str">
            <v xml:space="preserve"> De'Longhi ECP35.31 </v>
          </cell>
          <cell r="E3437">
            <v>139</v>
          </cell>
          <cell r="F3437" t="str">
            <v>De'Longhi</v>
          </cell>
          <cell r="G3437">
            <v>55</v>
          </cell>
        </row>
        <row r="3438">
          <cell r="A3438">
            <v>3437</v>
          </cell>
          <cell r="B3438">
            <v>11798</v>
          </cell>
          <cell r="C3438">
            <v>16</v>
          </cell>
          <cell r="D3438" t="str">
            <v xml:space="preserve"> Krups Nespresso Citiz &amp; Milk Cherry Red XN7605 </v>
          </cell>
          <cell r="E3438">
            <v>219</v>
          </cell>
          <cell r="F3438" t="str">
            <v>Krups</v>
          </cell>
          <cell r="G3438">
            <v>9</v>
          </cell>
        </row>
        <row r="3439">
          <cell r="A3439">
            <v>3438</v>
          </cell>
          <cell r="B3439">
            <v>9811</v>
          </cell>
          <cell r="C3439">
            <v>16</v>
          </cell>
          <cell r="D3439" t="str">
            <v xml:space="preserve"> De'Longhi Dedica EC680.BK Zwart </v>
          </cell>
          <cell r="E3439">
            <v>164</v>
          </cell>
          <cell r="F3439" t="str">
            <v>De'Longhi</v>
          </cell>
          <cell r="G3439">
            <v>94</v>
          </cell>
        </row>
        <row r="3440">
          <cell r="A3440">
            <v>3439</v>
          </cell>
          <cell r="B3440">
            <v>8226</v>
          </cell>
          <cell r="C3440">
            <v>16</v>
          </cell>
          <cell r="D3440" t="str">
            <v xml:space="preserve"> Russell Hobbs Oxford Zilver Koffiezetapparaat </v>
          </cell>
          <cell r="E3440">
            <v>37.99</v>
          </cell>
          <cell r="F3440" t="str">
            <v>Russell</v>
          </cell>
          <cell r="G3440">
            <v>158</v>
          </cell>
        </row>
        <row r="3441">
          <cell r="A3441">
            <v>3440</v>
          </cell>
          <cell r="B3441">
            <v>10711</v>
          </cell>
          <cell r="C3441">
            <v>16</v>
          </cell>
          <cell r="D3441" t="str">
            <v xml:space="preserve"> Krups Dolce Gusto Oblo KP1108 Zwart </v>
          </cell>
          <cell r="E3441">
            <v>74.95</v>
          </cell>
          <cell r="F3441" t="str">
            <v>Krups</v>
          </cell>
          <cell r="G3441">
            <v>55</v>
          </cell>
        </row>
        <row r="3442">
          <cell r="A3442">
            <v>3441</v>
          </cell>
          <cell r="B3442">
            <v>11799</v>
          </cell>
          <cell r="C3442">
            <v>16</v>
          </cell>
          <cell r="D3442" t="str">
            <v xml:space="preserve"> Krups Dolce Gusto Drop Silver </v>
          </cell>
          <cell r="E3442">
            <v>118</v>
          </cell>
          <cell r="F3442" t="str">
            <v>Krups</v>
          </cell>
          <cell r="G3442">
            <v>9</v>
          </cell>
        </row>
        <row r="3443">
          <cell r="A3443">
            <v>3442</v>
          </cell>
          <cell r="B3443">
            <v>10712</v>
          </cell>
          <cell r="C3443">
            <v>16</v>
          </cell>
          <cell r="D3443" t="str">
            <v xml:space="preserve"> De'Longhi Nespresso Lattissima Touch EN550.W Wit </v>
          </cell>
          <cell r="E3443">
            <v>221.56</v>
          </cell>
          <cell r="F3443" t="str">
            <v>De'Longhi</v>
          </cell>
          <cell r="G3443">
            <v>55</v>
          </cell>
        </row>
        <row r="3444">
          <cell r="A3444">
            <v>3443</v>
          </cell>
          <cell r="B3444">
            <v>8414</v>
          </cell>
          <cell r="C3444">
            <v>16</v>
          </cell>
          <cell r="D3444" t="str">
            <v xml:space="preserve"> De'Longhi Nespresso Lattissima Touch EN550.BM </v>
          </cell>
          <cell r="E3444">
            <v>249</v>
          </cell>
          <cell r="F3444" t="str">
            <v>De'Longhi</v>
          </cell>
          <cell r="G3444">
            <v>151</v>
          </cell>
        </row>
        <row r="3445">
          <cell r="A3445">
            <v>3444</v>
          </cell>
          <cell r="B3445">
            <v>7528</v>
          </cell>
          <cell r="C3445">
            <v>16</v>
          </cell>
          <cell r="D3445" t="str">
            <v xml:space="preserve"> Russell Hobbs Retro Classic Zwart </v>
          </cell>
          <cell r="E3445">
            <v>59.95</v>
          </cell>
          <cell r="F3445" t="str">
            <v>Russell</v>
          </cell>
          <cell r="G3445">
            <v>189</v>
          </cell>
        </row>
        <row r="3446">
          <cell r="A3446">
            <v>3445</v>
          </cell>
          <cell r="B3446">
            <v>7952</v>
          </cell>
          <cell r="C3446">
            <v>16</v>
          </cell>
          <cell r="D3446" t="str">
            <v xml:space="preserve"> Krups Dolce Gusto Mini Me KP1201 Grijs </v>
          </cell>
          <cell r="E3446">
            <v>84.99</v>
          </cell>
          <cell r="F3446" t="str">
            <v>Krups</v>
          </cell>
          <cell r="G3446">
            <v>170</v>
          </cell>
        </row>
        <row r="3447">
          <cell r="A3447">
            <v>3446</v>
          </cell>
          <cell r="B3447">
            <v>9569</v>
          </cell>
          <cell r="C3447">
            <v>16</v>
          </cell>
          <cell r="D3447" t="str">
            <v xml:space="preserve"> Siemens EQ.6 TE603209RW Zwart </v>
          </cell>
          <cell r="E3447">
            <v>659</v>
          </cell>
          <cell r="F3447" t="str">
            <v>Siemens</v>
          </cell>
          <cell r="G3447">
            <v>103</v>
          </cell>
        </row>
        <row r="3448">
          <cell r="A3448">
            <v>3447</v>
          </cell>
          <cell r="B3448">
            <v>10573</v>
          </cell>
          <cell r="C3448">
            <v>16</v>
          </cell>
          <cell r="D3448" t="str">
            <v xml:space="preserve"> Jura Impressa C60 Pianozwart </v>
          </cell>
          <cell r="E3448">
            <v>699</v>
          </cell>
          <cell r="F3448" t="str">
            <v>Jura</v>
          </cell>
          <cell r="G3448">
            <v>61</v>
          </cell>
        </row>
        <row r="3449">
          <cell r="A3449">
            <v>3448</v>
          </cell>
          <cell r="B3449">
            <v>8712</v>
          </cell>
          <cell r="C3449">
            <v>16</v>
          </cell>
          <cell r="D3449" t="str">
            <v xml:space="preserve"> Jura E8 Chroom </v>
          </cell>
          <cell r="E3449">
            <v>1229</v>
          </cell>
          <cell r="F3449" t="str">
            <v>Jura</v>
          </cell>
          <cell r="G3449">
            <v>139</v>
          </cell>
        </row>
        <row r="3450">
          <cell r="A3450">
            <v>3449</v>
          </cell>
          <cell r="B3450">
            <v>6247</v>
          </cell>
          <cell r="C3450">
            <v>16</v>
          </cell>
          <cell r="D3450" t="str">
            <v xml:space="preserve"> De'Longhi Icona Vintage ECOV311.BG Beige </v>
          </cell>
          <cell r="E3450">
            <v>149</v>
          </cell>
          <cell r="F3450" t="str">
            <v>De'Longhi</v>
          </cell>
          <cell r="G3450">
            <v>240</v>
          </cell>
        </row>
        <row r="3451">
          <cell r="A3451">
            <v>3450</v>
          </cell>
          <cell r="B3451">
            <v>6994</v>
          </cell>
          <cell r="C3451">
            <v>16</v>
          </cell>
          <cell r="D3451" t="str">
            <v xml:space="preserve"> Tefal Subito CI3608 </v>
          </cell>
          <cell r="E3451">
            <v>46.99</v>
          </cell>
          <cell r="F3451" t="str">
            <v>Tefal</v>
          </cell>
          <cell r="G3451">
            <v>210</v>
          </cell>
        </row>
        <row r="3452">
          <cell r="A3452">
            <v>3451</v>
          </cell>
          <cell r="B3452">
            <v>7180</v>
          </cell>
          <cell r="C3452">
            <v>16</v>
          </cell>
          <cell r="D3452" t="str">
            <v xml:space="preserve"> Melitta Look IV Deluxe Zwart </v>
          </cell>
          <cell r="E3452">
            <v>53.95</v>
          </cell>
          <cell r="F3452" t="str">
            <v>Melitta</v>
          </cell>
          <cell r="G3452">
            <v>203</v>
          </cell>
        </row>
        <row r="3453">
          <cell r="A3453">
            <v>3452</v>
          </cell>
          <cell r="B3453">
            <v>11992</v>
          </cell>
          <cell r="C3453">
            <v>16</v>
          </cell>
          <cell r="D3453" t="str">
            <v xml:space="preserve"> Krups Dolce Gusto Movenza zwart KP6008 </v>
          </cell>
          <cell r="E3453">
            <v>156</v>
          </cell>
          <cell r="F3453" t="str">
            <v>Krups</v>
          </cell>
          <cell r="G3453">
            <v>0</v>
          </cell>
        </row>
        <row r="3454">
          <cell r="A3454">
            <v>3453</v>
          </cell>
          <cell r="B3454">
            <v>9640</v>
          </cell>
          <cell r="C3454">
            <v>16</v>
          </cell>
          <cell r="D3454" t="str">
            <v xml:space="preserve"> Bosch TKA6A041 </v>
          </cell>
          <cell r="E3454">
            <v>54.95</v>
          </cell>
          <cell r="F3454" t="str">
            <v>Bosch</v>
          </cell>
          <cell r="G3454">
            <v>100</v>
          </cell>
        </row>
        <row r="3455">
          <cell r="A3455">
            <v>3454</v>
          </cell>
          <cell r="B3455">
            <v>9445</v>
          </cell>
          <cell r="C3455">
            <v>16</v>
          </cell>
          <cell r="D3455" t="str">
            <v xml:space="preserve"> Solis Grind &amp; Infuse Pro 115 Zilver </v>
          </cell>
          <cell r="E3455">
            <v>849</v>
          </cell>
          <cell r="F3455" t="str">
            <v>Solis</v>
          </cell>
          <cell r="G3455">
            <v>109</v>
          </cell>
        </row>
        <row r="3456">
          <cell r="A3456">
            <v>3455</v>
          </cell>
          <cell r="B3456">
            <v>8852</v>
          </cell>
          <cell r="C3456">
            <v>16</v>
          </cell>
          <cell r="D3456" t="str">
            <v xml:space="preserve"> Saeco Incanto HD8921/01 </v>
          </cell>
          <cell r="E3456">
            <v>589</v>
          </cell>
          <cell r="F3456" t="str">
            <v>Saeco</v>
          </cell>
          <cell r="G3456">
            <v>134</v>
          </cell>
        </row>
        <row r="3457">
          <cell r="A3457">
            <v>3456</v>
          </cell>
          <cell r="B3457">
            <v>11154</v>
          </cell>
          <cell r="C3457">
            <v>16</v>
          </cell>
          <cell r="D3457" t="str">
            <v xml:space="preserve"> Russell Hobbs Buckingham Zilver Koffiezetapparaat </v>
          </cell>
          <cell r="E3457">
            <v>42.95</v>
          </cell>
          <cell r="F3457" t="str">
            <v>Russell</v>
          </cell>
          <cell r="G3457">
            <v>36</v>
          </cell>
        </row>
        <row r="3458">
          <cell r="A3458">
            <v>3457</v>
          </cell>
          <cell r="B3458">
            <v>8173</v>
          </cell>
          <cell r="C3458">
            <v>16</v>
          </cell>
          <cell r="D3458" t="str">
            <v xml:space="preserve"> Philips Senseo Viva Café Turkoois HD7829/70 </v>
          </cell>
          <cell r="E3458">
            <v>69.95</v>
          </cell>
          <cell r="F3458" t="str">
            <v>Philips</v>
          </cell>
          <cell r="G3458">
            <v>160</v>
          </cell>
        </row>
        <row r="3459">
          <cell r="A3459">
            <v>3458</v>
          </cell>
          <cell r="B3459">
            <v>11530</v>
          </cell>
          <cell r="C3459">
            <v>16</v>
          </cell>
          <cell r="D3459" t="str">
            <v xml:space="preserve"> Krups Dolce Gusto Drop White </v>
          </cell>
          <cell r="E3459">
            <v>109</v>
          </cell>
          <cell r="F3459" t="str">
            <v>Krups</v>
          </cell>
          <cell r="G3459">
            <v>20</v>
          </cell>
        </row>
        <row r="3460">
          <cell r="A3460">
            <v>3459</v>
          </cell>
          <cell r="B3460">
            <v>7930</v>
          </cell>
          <cell r="C3460">
            <v>16</v>
          </cell>
          <cell r="D3460" t="str">
            <v xml:space="preserve"> De'Longhi Nespresso Lattissima Touch EN550.S </v>
          </cell>
          <cell r="E3460">
            <v>239.3</v>
          </cell>
          <cell r="F3460" t="str">
            <v>De'Longhi</v>
          </cell>
          <cell r="G3460">
            <v>171</v>
          </cell>
        </row>
        <row r="3461">
          <cell r="A3461">
            <v>3460</v>
          </cell>
          <cell r="B3461">
            <v>8378</v>
          </cell>
          <cell r="C3461">
            <v>16</v>
          </cell>
          <cell r="D3461" t="str">
            <v xml:space="preserve"> De'Longhi Icona Vintage ECOV311.AZ Licht Blauw </v>
          </cell>
          <cell r="E3461">
            <v>149.99</v>
          </cell>
          <cell r="F3461" t="str">
            <v>De'Longhi</v>
          </cell>
          <cell r="G3461">
            <v>152</v>
          </cell>
        </row>
        <row r="3462">
          <cell r="A3462">
            <v>3461</v>
          </cell>
          <cell r="B3462">
            <v>7236</v>
          </cell>
          <cell r="C3462">
            <v>16</v>
          </cell>
          <cell r="D3462" t="str">
            <v xml:space="preserve"> Magimix Nespresso CitiZ &amp; Milk M195 Wit </v>
          </cell>
          <cell r="E3462">
            <v>229</v>
          </cell>
          <cell r="F3462" t="str">
            <v>Magimix</v>
          </cell>
          <cell r="G3462">
            <v>201</v>
          </cell>
        </row>
        <row r="3463">
          <cell r="A3463">
            <v>3462</v>
          </cell>
          <cell r="B3463">
            <v>10713</v>
          </cell>
          <cell r="C3463">
            <v>16</v>
          </cell>
          <cell r="D3463" t="str">
            <v xml:space="preserve"> De'Longhi Eletta Plus ECAM 44.620.S Zilver </v>
          </cell>
          <cell r="E3463">
            <v>529</v>
          </cell>
          <cell r="F3463" t="str">
            <v>De'Longhi</v>
          </cell>
          <cell r="G3463">
            <v>55</v>
          </cell>
        </row>
        <row r="3464">
          <cell r="A3464">
            <v>3463</v>
          </cell>
          <cell r="B3464">
            <v>8449</v>
          </cell>
          <cell r="C3464">
            <v>16</v>
          </cell>
          <cell r="D3464" t="str">
            <v xml:space="preserve"> Russell Hobbs Legacy Rood </v>
          </cell>
          <cell r="E3464">
            <v>48.6</v>
          </cell>
          <cell r="F3464" t="str">
            <v>Russell</v>
          </cell>
          <cell r="G3464">
            <v>150</v>
          </cell>
        </row>
        <row r="3465">
          <cell r="A3465">
            <v>3464</v>
          </cell>
          <cell r="B3465">
            <v>7020</v>
          </cell>
          <cell r="C3465">
            <v>16</v>
          </cell>
          <cell r="D3465" t="str">
            <v xml:space="preserve"> Philips Senseo XL HD7818/20 Zwart </v>
          </cell>
          <cell r="E3465">
            <v>73</v>
          </cell>
          <cell r="F3465" t="str">
            <v>Philips</v>
          </cell>
          <cell r="G3465">
            <v>209</v>
          </cell>
        </row>
        <row r="3466">
          <cell r="A3466">
            <v>3465</v>
          </cell>
          <cell r="B3466">
            <v>10714</v>
          </cell>
          <cell r="C3466">
            <v>16</v>
          </cell>
          <cell r="D3466" t="str">
            <v xml:space="preserve"> Philips Senseo Latte Duo HD7857/20 Wit </v>
          </cell>
          <cell r="E3466">
            <v>174.99</v>
          </cell>
          <cell r="F3466" t="str">
            <v>Philips</v>
          </cell>
          <cell r="G3466">
            <v>55</v>
          </cell>
        </row>
        <row r="3467">
          <cell r="A3467">
            <v>3466</v>
          </cell>
          <cell r="B3467">
            <v>8000</v>
          </cell>
          <cell r="C3467">
            <v>16</v>
          </cell>
          <cell r="D3467" t="str">
            <v xml:space="preserve"> Francis Francis Illy Mie X7.1 Rood </v>
          </cell>
          <cell r="E3467">
            <v>149</v>
          </cell>
          <cell r="F3467" t="str">
            <v>Francis</v>
          </cell>
          <cell r="G3467">
            <v>168</v>
          </cell>
        </row>
        <row r="3468">
          <cell r="A3468">
            <v>3467</v>
          </cell>
          <cell r="B3468">
            <v>7149</v>
          </cell>
          <cell r="C3468">
            <v>16</v>
          </cell>
          <cell r="D3468" t="str">
            <v xml:space="preserve"> Siemens EQ9 TI905201RW </v>
          </cell>
          <cell r="E3468">
            <v>1599</v>
          </cell>
          <cell r="F3468" t="str">
            <v>Siemens</v>
          </cell>
          <cell r="G3468">
            <v>204</v>
          </cell>
        </row>
        <row r="3469">
          <cell r="A3469">
            <v>3468</v>
          </cell>
          <cell r="B3469">
            <v>6995</v>
          </cell>
          <cell r="C3469">
            <v>16</v>
          </cell>
          <cell r="D3469" t="str">
            <v xml:space="preserve"> Philips Daily HD7462/20 Zilver </v>
          </cell>
          <cell r="E3469">
            <v>34.99</v>
          </cell>
          <cell r="F3469" t="str">
            <v>Philips</v>
          </cell>
          <cell r="G3469">
            <v>210</v>
          </cell>
        </row>
        <row r="3470">
          <cell r="A3470">
            <v>3469</v>
          </cell>
          <cell r="B3470">
            <v>6996</v>
          </cell>
          <cell r="C3470">
            <v>16</v>
          </cell>
          <cell r="D3470" t="str">
            <v xml:space="preserve"> Philips Daily HD7461/40 Rood </v>
          </cell>
          <cell r="E3470">
            <v>30</v>
          </cell>
          <cell r="F3470" t="str">
            <v>Philips</v>
          </cell>
          <cell r="G3470">
            <v>210</v>
          </cell>
        </row>
        <row r="3471">
          <cell r="A3471">
            <v>3470</v>
          </cell>
          <cell r="B3471">
            <v>6285</v>
          </cell>
          <cell r="C3471">
            <v>16</v>
          </cell>
          <cell r="D3471" t="str">
            <v xml:space="preserve"> Melitta Caffeo Solo Zwart </v>
          </cell>
          <cell r="E3471">
            <v>306</v>
          </cell>
          <cell r="F3471" t="str">
            <v>Melitta</v>
          </cell>
          <cell r="G3471">
            <v>238</v>
          </cell>
        </row>
        <row r="3472">
          <cell r="A3472">
            <v>3471</v>
          </cell>
          <cell r="B3472">
            <v>11684</v>
          </cell>
          <cell r="C3472">
            <v>16</v>
          </cell>
          <cell r="D3472" t="str">
            <v xml:space="preserve"> Krups Dolce Gusto Oblo KP1105 Rood </v>
          </cell>
          <cell r="E3472">
            <v>74.95</v>
          </cell>
          <cell r="F3472" t="str">
            <v>Krups</v>
          </cell>
          <cell r="G3472">
            <v>13</v>
          </cell>
        </row>
        <row r="3473">
          <cell r="A3473">
            <v>3472</v>
          </cell>
          <cell r="B3473">
            <v>7931</v>
          </cell>
          <cell r="C3473">
            <v>16</v>
          </cell>
          <cell r="D3473" t="str">
            <v xml:space="preserve"> Francis Francis Illy Mie X7.1 Zwart </v>
          </cell>
          <cell r="E3473">
            <v>149</v>
          </cell>
          <cell r="F3473" t="str">
            <v>Francis</v>
          </cell>
          <cell r="G3473">
            <v>171</v>
          </cell>
        </row>
        <row r="3474">
          <cell r="A3474">
            <v>3473</v>
          </cell>
          <cell r="B3474">
            <v>6223</v>
          </cell>
          <cell r="C3474">
            <v>16</v>
          </cell>
          <cell r="D3474" t="str">
            <v xml:space="preserve"> Domo DO476K Koffiezetapparaat </v>
          </cell>
          <cell r="E3474">
            <v>32.950000000000003</v>
          </cell>
          <cell r="F3474" t="str">
            <v>Domo</v>
          </cell>
          <cell r="G3474">
            <v>241</v>
          </cell>
        </row>
        <row r="3475">
          <cell r="A3475">
            <v>3474</v>
          </cell>
          <cell r="B3475">
            <v>6848</v>
          </cell>
          <cell r="C3475">
            <v>16</v>
          </cell>
          <cell r="D3475" t="str">
            <v xml:space="preserve"> Bodum Pebo Vacuum 8 kopjes </v>
          </cell>
          <cell r="E3475">
            <v>54.99</v>
          </cell>
          <cell r="F3475" t="str">
            <v>Bodum</v>
          </cell>
          <cell r="G3475">
            <v>216</v>
          </cell>
        </row>
        <row r="3476">
          <cell r="A3476">
            <v>3475</v>
          </cell>
          <cell r="B3476">
            <v>7557</v>
          </cell>
          <cell r="C3476">
            <v>16</v>
          </cell>
          <cell r="D3476" t="str">
            <v xml:space="preserve"> WMF Coup Zilver </v>
          </cell>
          <cell r="E3476">
            <v>71.099999999999994</v>
          </cell>
          <cell r="F3476" t="str">
            <v>WMF</v>
          </cell>
          <cell r="G3476">
            <v>188</v>
          </cell>
        </row>
        <row r="3477">
          <cell r="A3477">
            <v>3476</v>
          </cell>
          <cell r="B3477">
            <v>7659</v>
          </cell>
          <cell r="C3477">
            <v>16</v>
          </cell>
          <cell r="D3477" t="str">
            <v xml:space="preserve"> Technivorm Moccamaster KBG741 AO Rood </v>
          </cell>
          <cell r="E3477">
            <v>169</v>
          </cell>
          <cell r="F3477" t="str">
            <v>Technivorm</v>
          </cell>
          <cell r="G3477">
            <v>183</v>
          </cell>
        </row>
        <row r="3478">
          <cell r="A3478">
            <v>3477</v>
          </cell>
          <cell r="B3478">
            <v>11815</v>
          </cell>
          <cell r="C3478">
            <v>16</v>
          </cell>
          <cell r="D3478" t="str">
            <v xml:space="preserve"> Siemens EQ9 TI903209RW </v>
          </cell>
          <cell r="E3478">
            <v>1399</v>
          </cell>
          <cell r="F3478" t="str">
            <v>Siemens</v>
          </cell>
          <cell r="G3478">
            <v>8</v>
          </cell>
        </row>
        <row r="3479">
          <cell r="A3479">
            <v>3478</v>
          </cell>
          <cell r="B3479">
            <v>11741</v>
          </cell>
          <cell r="C3479">
            <v>16</v>
          </cell>
          <cell r="D3479" t="str">
            <v xml:space="preserve"> Saeco Incanto HD8914/01 </v>
          </cell>
          <cell r="E3479">
            <v>449</v>
          </cell>
          <cell r="F3479" t="str">
            <v>Saeco</v>
          </cell>
          <cell r="G3479">
            <v>11</v>
          </cell>
        </row>
        <row r="3480">
          <cell r="A3480">
            <v>3479</v>
          </cell>
          <cell r="B3480">
            <v>8277</v>
          </cell>
          <cell r="C3480">
            <v>16</v>
          </cell>
          <cell r="D3480" t="str">
            <v xml:space="preserve"> Russell Hobbs Retro Ribbon Rood </v>
          </cell>
          <cell r="E3480">
            <v>59.95</v>
          </cell>
          <cell r="F3480" t="str">
            <v>Russell</v>
          </cell>
          <cell r="G3480">
            <v>156</v>
          </cell>
        </row>
        <row r="3481">
          <cell r="A3481">
            <v>3480</v>
          </cell>
          <cell r="B3481">
            <v>10099</v>
          </cell>
          <cell r="C3481">
            <v>16</v>
          </cell>
          <cell r="D3481" t="str">
            <v xml:space="preserve"> Melitta Caffeo Solo Zilver </v>
          </cell>
          <cell r="E3481">
            <v>326.3</v>
          </cell>
          <cell r="F3481" t="str">
            <v>Melitta</v>
          </cell>
          <cell r="G3481">
            <v>81</v>
          </cell>
        </row>
        <row r="3482">
          <cell r="A3482">
            <v>3481</v>
          </cell>
          <cell r="B3482">
            <v>10801</v>
          </cell>
          <cell r="C3482">
            <v>16</v>
          </cell>
          <cell r="D3482" t="str">
            <v xml:space="preserve"> Krups Dubbel KM8508 </v>
          </cell>
          <cell r="E3482">
            <v>99</v>
          </cell>
          <cell r="F3482" t="str">
            <v>Krups</v>
          </cell>
          <cell r="G3482">
            <v>51</v>
          </cell>
        </row>
        <row r="3483">
          <cell r="A3483">
            <v>3482</v>
          </cell>
          <cell r="B3483">
            <v>10448</v>
          </cell>
          <cell r="C3483">
            <v>16</v>
          </cell>
          <cell r="D3483" t="str">
            <v xml:space="preserve"> Jura E6 Zilver </v>
          </cell>
          <cell r="E3483">
            <v>929</v>
          </cell>
          <cell r="F3483" t="str">
            <v>Jura</v>
          </cell>
          <cell r="G3483">
            <v>66</v>
          </cell>
        </row>
        <row r="3484">
          <cell r="A3484">
            <v>3483</v>
          </cell>
          <cell r="B3484">
            <v>11369</v>
          </cell>
          <cell r="C3484">
            <v>16</v>
          </cell>
          <cell r="D3484" t="str">
            <v xml:space="preserve"> Technivorm Moccamaster KBG741 AO Zwart </v>
          </cell>
          <cell r="E3484">
            <v>171</v>
          </cell>
          <cell r="F3484" t="str">
            <v>Technivorm</v>
          </cell>
          <cell r="G3484">
            <v>27</v>
          </cell>
        </row>
        <row r="3485">
          <cell r="A3485">
            <v>3484</v>
          </cell>
          <cell r="B3485">
            <v>8048</v>
          </cell>
          <cell r="C3485">
            <v>16</v>
          </cell>
          <cell r="D3485" t="str">
            <v xml:space="preserve"> Technivorm Moccamaster KBG741 AO Mat Zwart </v>
          </cell>
          <cell r="E3485">
            <v>171</v>
          </cell>
          <cell r="F3485" t="str">
            <v>Technivorm</v>
          </cell>
          <cell r="G3485">
            <v>166</v>
          </cell>
        </row>
        <row r="3486">
          <cell r="A3486">
            <v>3485</v>
          </cell>
          <cell r="B3486">
            <v>9047</v>
          </cell>
          <cell r="C3486">
            <v>16</v>
          </cell>
          <cell r="D3486" t="str">
            <v xml:space="preserve"> Russell Hobbs Legacy RVS </v>
          </cell>
          <cell r="E3486">
            <v>48.59</v>
          </cell>
          <cell r="F3486" t="str">
            <v>Russell</v>
          </cell>
          <cell r="G3486">
            <v>126</v>
          </cell>
        </row>
        <row r="3487">
          <cell r="A3487">
            <v>3486</v>
          </cell>
          <cell r="B3487">
            <v>6584</v>
          </cell>
          <cell r="C3487">
            <v>16</v>
          </cell>
          <cell r="D3487" t="str">
            <v xml:space="preserve"> Russell Hobbs Colours Royal Blue </v>
          </cell>
          <cell r="E3487">
            <v>39.99</v>
          </cell>
          <cell r="F3487" t="str">
            <v>Russell</v>
          </cell>
          <cell r="G3487">
            <v>226</v>
          </cell>
        </row>
        <row r="3488">
          <cell r="A3488">
            <v>3487</v>
          </cell>
          <cell r="B3488">
            <v>6367</v>
          </cell>
          <cell r="C3488">
            <v>16</v>
          </cell>
          <cell r="D3488" t="str">
            <v xml:space="preserve"> Melitta Caffeo Gourmet Zilver </v>
          </cell>
          <cell r="E3488">
            <v>579</v>
          </cell>
          <cell r="F3488" t="str">
            <v>Melitta</v>
          </cell>
          <cell r="G3488">
            <v>235</v>
          </cell>
        </row>
        <row r="3489">
          <cell r="A3489">
            <v>3488</v>
          </cell>
          <cell r="B3489">
            <v>9399</v>
          </cell>
          <cell r="C3489">
            <v>16</v>
          </cell>
          <cell r="D3489" t="str">
            <v xml:space="preserve"> Krups Pro Aroma KM3210 Plus </v>
          </cell>
          <cell r="E3489">
            <v>58.45</v>
          </cell>
          <cell r="F3489" t="str">
            <v>Krups</v>
          </cell>
          <cell r="G3489">
            <v>111</v>
          </cell>
        </row>
        <row r="3490">
          <cell r="A3490">
            <v>3489</v>
          </cell>
          <cell r="B3490">
            <v>7932</v>
          </cell>
          <cell r="C3490">
            <v>16</v>
          </cell>
          <cell r="D3490" t="str">
            <v xml:space="preserve"> Espressions Junior zwart </v>
          </cell>
          <cell r="E3490">
            <v>199</v>
          </cell>
          <cell r="F3490" t="str">
            <v>Espressions</v>
          </cell>
          <cell r="G3490">
            <v>171</v>
          </cell>
        </row>
        <row r="3491">
          <cell r="A3491">
            <v>3490</v>
          </cell>
          <cell r="B3491">
            <v>10745</v>
          </cell>
          <cell r="C3491">
            <v>16</v>
          </cell>
          <cell r="D3491" t="str">
            <v xml:space="preserve"> AEG KF 7800 Zilver </v>
          </cell>
          <cell r="E3491">
            <v>84</v>
          </cell>
          <cell r="F3491" t="str">
            <v>AEG</v>
          </cell>
          <cell r="G3491">
            <v>54</v>
          </cell>
        </row>
        <row r="3492">
          <cell r="A3492">
            <v>3491</v>
          </cell>
          <cell r="B3492">
            <v>10007</v>
          </cell>
          <cell r="C3492">
            <v>16</v>
          </cell>
          <cell r="D3492" t="str">
            <v xml:space="preserve"> Siemens EQ9 TI907201RW </v>
          </cell>
          <cell r="E3492">
            <v>1999</v>
          </cell>
          <cell r="F3492" t="str">
            <v>Siemens</v>
          </cell>
          <cell r="G3492">
            <v>85</v>
          </cell>
        </row>
        <row r="3493">
          <cell r="A3493">
            <v>3492</v>
          </cell>
          <cell r="B3493">
            <v>9130</v>
          </cell>
          <cell r="C3493">
            <v>16</v>
          </cell>
          <cell r="D3493" t="str">
            <v xml:space="preserve"> Siemens EQ.8 TE809201RW Zilver </v>
          </cell>
          <cell r="E3493">
            <v>1249</v>
          </cell>
          <cell r="F3493" t="str">
            <v>Siemens</v>
          </cell>
          <cell r="G3493">
            <v>122</v>
          </cell>
        </row>
        <row r="3494">
          <cell r="A3494">
            <v>3493</v>
          </cell>
          <cell r="B3494">
            <v>8968</v>
          </cell>
          <cell r="C3494">
            <v>16</v>
          </cell>
          <cell r="D3494" t="str">
            <v xml:space="preserve"> Jura ENA Micro 90 </v>
          </cell>
          <cell r="E3494">
            <v>929</v>
          </cell>
          <cell r="F3494" t="str">
            <v>Jura</v>
          </cell>
          <cell r="G3494">
            <v>129</v>
          </cell>
        </row>
        <row r="3495">
          <cell r="A3495">
            <v>3494</v>
          </cell>
          <cell r="B3495">
            <v>7120</v>
          </cell>
          <cell r="C3495">
            <v>16</v>
          </cell>
          <cell r="D3495" t="str">
            <v xml:space="preserve"> Bosch TCA5309 </v>
          </cell>
          <cell r="E3495">
            <v>299</v>
          </cell>
          <cell r="F3495" t="str">
            <v>Bosch</v>
          </cell>
          <cell r="G3495">
            <v>205</v>
          </cell>
        </row>
        <row r="3496">
          <cell r="A3496">
            <v>3495</v>
          </cell>
          <cell r="B3496">
            <v>7735</v>
          </cell>
          <cell r="C3496">
            <v>16</v>
          </cell>
          <cell r="D3496" t="str">
            <v xml:space="preserve"> AEG KF3300 </v>
          </cell>
          <cell r="E3496">
            <v>39.950000000000003</v>
          </cell>
          <cell r="F3496" t="str">
            <v>AEG</v>
          </cell>
          <cell r="G3496">
            <v>180</v>
          </cell>
        </row>
        <row r="3497">
          <cell r="A3497">
            <v>3496</v>
          </cell>
          <cell r="B3497">
            <v>7558</v>
          </cell>
          <cell r="C3497">
            <v>16</v>
          </cell>
          <cell r="D3497" t="str">
            <v xml:space="preserve"> AEG Espria Lavazza A Modo Mio LM3100RE Rood </v>
          </cell>
          <cell r="E3497">
            <v>94.99</v>
          </cell>
          <cell r="F3497" t="str">
            <v>AEG</v>
          </cell>
          <cell r="G3497">
            <v>188</v>
          </cell>
        </row>
        <row r="3498">
          <cell r="A3498">
            <v>3497</v>
          </cell>
          <cell r="B3498">
            <v>7312</v>
          </cell>
          <cell r="C3498">
            <v>16</v>
          </cell>
          <cell r="D3498" t="str">
            <v xml:space="preserve"> Saeco PicoBaristo HD8924/01 </v>
          </cell>
          <cell r="E3498">
            <v>549</v>
          </cell>
          <cell r="F3498" t="str">
            <v>Saeco</v>
          </cell>
          <cell r="G3498">
            <v>198</v>
          </cell>
        </row>
        <row r="3499">
          <cell r="A3499">
            <v>3498</v>
          </cell>
          <cell r="B3499">
            <v>11885</v>
          </cell>
          <cell r="C3499">
            <v>16</v>
          </cell>
          <cell r="D3499" t="str">
            <v xml:space="preserve"> Philips Intense HD7695/90 Zilver </v>
          </cell>
          <cell r="E3499">
            <v>64.95</v>
          </cell>
          <cell r="F3499" t="str">
            <v>Philips</v>
          </cell>
          <cell r="G3499">
            <v>5</v>
          </cell>
        </row>
        <row r="3500">
          <cell r="A3500">
            <v>3499</v>
          </cell>
          <cell r="B3500">
            <v>6638</v>
          </cell>
          <cell r="C3500">
            <v>16</v>
          </cell>
          <cell r="D3500" t="str">
            <v xml:space="preserve"> Philips Daily HD7478/20 Zilver </v>
          </cell>
          <cell r="E3500">
            <v>54.95</v>
          </cell>
          <cell r="F3500" t="str">
            <v>Philips</v>
          </cell>
          <cell r="G3500">
            <v>224</v>
          </cell>
        </row>
        <row r="3501">
          <cell r="A3501">
            <v>3500</v>
          </cell>
          <cell r="B3501">
            <v>8821</v>
          </cell>
          <cell r="C3501">
            <v>16</v>
          </cell>
          <cell r="D3501" t="str">
            <v xml:space="preserve"> Siemens EQ.3 S500 TI305206RW </v>
          </cell>
          <cell r="E3501">
            <v>594.99</v>
          </cell>
          <cell r="F3501" t="str">
            <v>Siemens</v>
          </cell>
          <cell r="G3501">
            <v>135</v>
          </cell>
        </row>
        <row r="3502">
          <cell r="A3502">
            <v>3501</v>
          </cell>
          <cell r="B3502">
            <v>6806</v>
          </cell>
          <cell r="C3502">
            <v>16</v>
          </cell>
          <cell r="D3502" t="str">
            <v xml:space="preserve"> Krups Nespresso Pixie XN3006 Electric Red </v>
          </cell>
          <cell r="E3502">
            <v>119</v>
          </cell>
          <cell r="F3502" t="str">
            <v>Krups</v>
          </cell>
          <cell r="G3502">
            <v>218</v>
          </cell>
        </row>
        <row r="3503">
          <cell r="A3503">
            <v>3502</v>
          </cell>
          <cell r="B3503">
            <v>9369</v>
          </cell>
          <cell r="C3503">
            <v>16</v>
          </cell>
          <cell r="D3503" t="str">
            <v xml:space="preserve"> KitchenAid Nespresso en Aeroccino 5KES0504 Keizerrood </v>
          </cell>
          <cell r="E3503">
            <v>369</v>
          </cell>
          <cell r="F3503" t="str">
            <v>KitchenAid</v>
          </cell>
          <cell r="G3503">
            <v>112</v>
          </cell>
        </row>
        <row r="3504">
          <cell r="A3504">
            <v>3503</v>
          </cell>
          <cell r="B3504">
            <v>6519</v>
          </cell>
          <cell r="C3504">
            <v>16</v>
          </cell>
          <cell r="D3504" t="str">
            <v xml:space="preserve"> Espressions Junior RVS </v>
          </cell>
          <cell r="E3504">
            <v>199</v>
          </cell>
          <cell r="F3504" t="str">
            <v>Espressions</v>
          </cell>
          <cell r="G3504">
            <v>229</v>
          </cell>
        </row>
        <row r="3505">
          <cell r="A3505">
            <v>3504</v>
          </cell>
          <cell r="B3505">
            <v>7660</v>
          </cell>
          <cell r="C3505">
            <v>16</v>
          </cell>
          <cell r="D3505" t="str">
            <v xml:space="preserve"> Smeg ECF01CREU Creme </v>
          </cell>
          <cell r="E3505">
            <v>349</v>
          </cell>
          <cell r="F3505" t="str">
            <v>Smeg</v>
          </cell>
          <cell r="G3505">
            <v>183</v>
          </cell>
        </row>
        <row r="3506">
          <cell r="A3506">
            <v>3505</v>
          </cell>
          <cell r="B3506">
            <v>8690</v>
          </cell>
          <cell r="C3506">
            <v>16</v>
          </cell>
          <cell r="D3506" t="str">
            <v xml:space="preserve"> Saeco Intelia Deluxe HD8906/01 </v>
          </cell>
          <cell r="E3506">
            <v>549</v>
          </cell>
          <cell r="F3506" t="str">
            <v>Saeco</v>
          </cell>
          <cell r="G3506">
            <v>140</v>
          </cell>
        </row>
        <row r="3507">
          <cell r="A3507">
            <v>3506</v>
          </cell>
          <cell r="B3507">
            <v>6497</v>
          </cell>
          <cell r="C3507">
            <v>16</v>
          </cell>
          <cell r="D3507" t="str">
            <v xml:space="preserve"> Russell Hobbs Mode Zwart </v>
          </cell>
          <cell r="E3507">
            <v>29.99</v>
          </cell>
          <cell r="F3507" t="str">
            <v>Russell</v>
          </cell>
          <cell r="G3507">
            <v>230</v>
          </cell>
        </row>
        <row r="3508">
          <cell r="A3508">
            <v>3507</v>
          </cell>
          <cell r="B3508">
            <v>6779</v>
          </cell>
          <cell r="C3508">
            <v>16</v>
          </cell>
          <cell r="D3508" t="str">
            <v xml:space="preserve"> Russell Hobbs Illumina Thermal Zilver </v>
          </cell>
          <cell r="E3508">
            <v>80.7</v>
          </cell>
          <cell r="F3508" t="str">
            <v>Russell</v>
          </cell>
          <cell r="G3508">
            <v>219</v>
          </cell>
        </row>
        <row r="3509">
          <cell r="A3509">
            <v>3508</v>
          </cell>
          <cell r="B3509">
            <v>7711</v>
          </cell>
          <cell r="C3509">
            <v>16</v>
          </cell>
          <cell r="D3509" t="str">
            <v xml:space="preserve"> Russell Hobbs Clarity Thermos </v>
          </cell>
          <cell r="E3509">
            <v>105.95</v>
          </cell>
          <cell r="F3509" t="str">
            <v>Russell</v>
          </cell>
          <cell r="G3509">
            <v>181</v>
          </cell>
        </row>
        <row r="3510">
          <cell r="A3510">
            <v>3509</v>
          </cell>
          <cell r="B3510">
            <v>9291</v>
          </cell>
          <cell r="C3510">
            <v>16</v>
          </cell>
          <cell r="D3510" t="str">
            <v xml:space="preserve"> Magimix Nespresso M500 Expert </v>
          </cell>
          <cell r="E3510">
            <v>279</v>
          </cell>
          <cell r="F3510" t="str">
            <v>Magimix</v>
          </cell>
          <cell r="G3510">
            <v>116</v>
          </cell>
        </row>
        <row r="3511">
          <cell r="A3511">
            <v>3510</v>
          </cell>
          <cell r="B3511">
            <v>7181</v>
          </cell>
          <cell r="C3511">
            <v>16</v>
          </cell>
          <cell r="D3511" t="str">
            <v xml:space="preserve"> KitchenAid 5KCM0402 Keizerrood </v>
          </cell>
          <cell r="E3511">
            <v>114.99</v>
          </cell>
          <cell r="F3511" t="str">
            <v>KitchenAid</v>
          </cell>
          <cell r="G3511">
            <v>203</v>
          </cell>
        </row>
        <row r="3512">
          <cell r="A3512">
            <v>3511</v>
          </cell>
          <cell r="B3512">
            <v>8736</v>
          </cell>
          <cell r="C3512">
            <v>16</v>
          </cell>
          <cell r="D3512" t="str">
            <v xml:space="preserve"> Jura J6 Brilliant Silver </v>
          </cell>
          <cell r="E3512">
            <v>1999</v>
          </cell>
          <cell r="F3512" t="str">
            <v>Jura</v>
          </cell>
          <cell r="G3512">
            <v>138</v>
          </cell>
        </row>
        <row r="3513">
          <cell r="A3513">
            <v>3512</v>
          </cell>
          <cell r="B3513">
            <v>7529</v>
          </cell>
          <cell r="C3513">
            <v>16</v>
          </cell>
          <cell r="D3513" t="str">
            <v xml:space="preserve"> Jura E8 Dark Inox </v>
          </cell>
          <cell r="E3513">
            <v>1199</v>
          </cell>
          <cell r="F3513" t="str">
            <v>Jura</v>
          </cell>
          <cell r="G3513">
            <v>189</v>
          </cell>
        </row>
        <row r="3514">
          <cell r="A3514">
            <v>3513</v>
          </cell>
          <cell r="B3514">
            <v>11709</v>
          </cell>
          <cell r="C3514">
            <v>16</v>
          </cell>
          <cell r="D3514" t="str">
            <v xml:space="preserve"> Bosch VeroAroma TES60321RW </v>
          </cell>
          <cell r="E3514">
            <v>649</v>
          </cell>
          <cell r="F3514" t="str">
            <v>Bosch</v>
          </cell>
          <cell r="G3514">
            <v>12</v>
          </cell>
        </row>
        <row r="3515">
          <cell r="A3515">
            <v>3514</v>
          </cell>
          <cell r="B3515">
            <v>10574</v>
          </cell>
          <cell r="C3515">
            <v>16</v>
          </cell>
          <cell r="D3515" t="str">
            <v xml:space="preserve"> KitchenAid Nespresso 5KES0503 Wit </v>
          </cell>
          <cell r="E3515">
            <v>299</v>
          </cell>
          <cell r="F3515" t="str">
            <v>KitchenAid</v>
          </cell>
          <cell r="G3515">
            <v>61</v>
          </cell>
        </row>
        <row r="3516">
          <cell r="A3516">
            <v>3515</v>
          </cell>
          <cell r="B3516">
            <v>10686</v>
          </cell>
          <cell r="C3516">
            <v>16</v>
          </cell>
          <cell r="D3516" t="str">
            <v xml:space="preserve"> Jura A7 Wit </v>
          </cell>
          <cell r="E3516">
            <v>975</v>
          </cell>
          <cell r="F3516" t="str">
            <v>Jura</v>
          </cell>
          <cell r="G3516">
            <v>56</v>
          </cell>
        </row>
        <row r="3517">
          <cell r="A3517">
            <v>3516</v>
          </cell>
          <cell r="B3517">
            <v>7463</v>
          </cell>
          <cell r="C3517">
            <v>16</v>
          </cell>
          <cell r="D3517" t="str">
            <v xml:space="preserve"> De'Longhi EC153.B Zwart </v>
          </cell>
          <cell r="E3517">
            <v>78.989999999999995</v>
          </cell>
          <cell r="F3517" t="str">
            <v>De'Longhi</v>
          </cell>
          <cell r="G3517">
            <v>192</v>
          </cell>
        </row>
        <row r="3518">
          <cell r="A3518">
            <v>3517</v>
          </cell>
          <cell r="B3518">
            <v>8484</v>
          </cell>
          <cell r="C3518">
            <v>16</v>
          </cell>
          <cell r="D3518" t="str">
            <v xml:space="preserve"> Siemens 300 Plus TC3A0303 Zwart </v>
          </cell>
          <cell r="E3518">
            <v>41.99</v>
          </cell>
          <cell r="F3518" t="str">
            <v>Siemens</v>
          </cell>
          <cell r="G3518">
            <v>148</v>
          </cell>
        </row>
        <row r="3519">
          <cell r="A3519">
            <v>3518</v>
          </cell>
          <cell r="B3519">
            <v>6997</v>
          </cell>
          <cell r="C3519">
            <v>16</v>
          </cell>
          <cell r="D3519" t="str">
            <v xml:space="preserve"> Quick Mill 820 Zwart </v>
          </cell>
          <cell r="E3519">
            <v>599</v>
          </cell>
          <cell r="F3519" t="str">
            <v>Quick</v>
          </cell>
          <cell r="G3519">
            <v>210</v>
          </cell>
        </row>
        <row r="3520">
          <cell r="A3520">
            <v>3519</v>
          </cell>
          <cell r="B3520">
            <v>7338</v>
          </cell>
          <cell r="C3520">
            <v>16</v>
          </cell>
          <cell r="D3520" t="str">
            <v xml:space="preserve"> Philips Daily HD7474/20 Zwart </v>
          </cell>
          <cell r="E3520">
            <v>49.99</v>
          </cell>
          <cell r="F3520" t="str">
            <v>Philips</v>
          </cell>
          <cell r="G3520">
            <v>197</v>
          </cell>
        </row>
        <row r="3521">
          <cell r="A3521">
            <v>3520</v>
          </cell>
          <cell r="B3521">
            <v>8998</v>
          </cell>
          <cell r="C3521">
            <v>16</v>
          </cell>
          <cell r="D3521" t="str">
            <v xml:space="preserve"> Philips Aroma Swirl HD7566/20 Zilver </v>
          </cell>
          <cell r="E3521">
            <v>44.95</v>
          </cell>
          <cell r="F3521" t="str">
            <v>Philips</v>
          </cell>
          <cell r="G3521">
            <v>128</v>
          </cell>
        </row>
        <row r="3522">
          <cell r="A3522">
            <v>3521</v>
          </cell>
          <cell r="B3522">
            <v>10864</v>
          </cell>
          <cell r="C3522">
            <v>16</v>
          </cell>
          <cell r="D3522" t="str">
            <v xml:space="preserve"> Nivona CafeRomatica 646 </v>
          </cell>
          <cell r="E3522">
            <v>499</v>
          </cell>
          <cell r="F3522" t="str">
            <v>Nivona</v>
          </cell>
          <cell r="G3522">
            <v>48</v>
          </cell>
        </row>
        <row r="3523">
          <cell r="A3523">
            <v>3522</v>
          </cell>
          <cell r="B3523">
            <v>11993</v>
          </cell>
          <cell r="C3523">
            <v>16</v>
          </cell>
          <cell r="D3523" t="str">
            <v xml:space="preserve"> Miele CM 7500 Obsidiaanzwart </v>
          </cell>
          <cell r="E3523">
            <v>2299</v>
          </cell>
          <cell r="F3523" t="str">
            <v>Miele</v>
          </cell>
          <cell r="G3523">
            <v>0</v>
          </cell>
        </row>
        <row r="3524">
          <cell r="A3524">
            <v>3523</v>
          </cell>
          <cell r="B3524">
            <v>10839</v>
          </cell>
          <cell r="C3524">
            <v>16</v>
          </cell>
          <cell r="D3524" t="str">
            <v xml:space="preserve"> Magimix Nespresso Prodigio M135 Silver </v>
          </cell>
          <cell r="E3524">
            <v>168</v>
          </cell>
          <cell r="F3524" t="str">
            <v>Magimix</v>
          </cell>
          <cell r="G3524">
            <v>49</v>
          </cell>
        </row>
        <row r="3525">
          <cell r="A3525">
            <v>3524</v>
          </cell>
          <cell r="B3525">
            <v>7831</v>
          </cell>
          <cell r="C3525">
            <v>16</v>
          </cell>
          <cell r="D3525" t="str">
            <v xml:space="preserve"> Krups Dolce Gusto Oblo KP1101 Wit </v>
          </cell>
          <cell r="E3525">
            <v>74.95</v>
          </cell>
          <cell r="F3525" t="str">
            <v>Krups</v>
          </cell>
          <cell r="G3525">
            <v>175</v>
          </cell>
        </row>
        <row r="3526">
          <cell r="A3526">
            <v>3525</v>
          </cell>
          <cell r="B3526">
            <v>11907</v>
          </cell>
          <cell r="C3526">
            <v>16</v>
          </cell>
          <cell r="D3526" t="str">
            <v xml:space="preserve"> KitchenAid Nespresso 5KES0503 Keizerrood </v>
          </cell>
          <cell r="E3526">
            <v>335.75</v>
          </cell>
          <cell r="F3526" t="str">
            <v>KitchenAid</v>
          </cell>
          <cell r="G3526">
            <v>4</v>
          </cell>
        </row>
        <row r="3527">
          <cell r="A3527">
            <v>3526</v>
          </cell>
          <cell r="B3527">
            <v>7584</v>
          </cell>
          <cell r="C3527">
            <v>16</v>
          </cell>
          <cell r="D3527" t="str">
            <v xml:space="preserve"> KitchenAid 5KCM0402 Onyx Zwart </v>
          </cell>
          <cell r="E3527">
            <v>103.6</v>
          </cell>
          <cell r="F3527" t="str">
            <v>KitchenAid</v>
          </cell>
          <cell r="G3527">
            <v>187</v>
          </cell>
        </row>
        <row r="3528">
          <cell r="A3528">
            <v>3527</v>
          </cell>
          <cell r="B3528">
            <v>9019</v>
          </cell>
          <cell r="C3528">
            <v>16</v>
          </cell>
          <cell r="D3528" t="str">
            <v xml:space="preserve"> De'Longhi PrimaDonna Elite ECAM650.75.MS </v>
          </cell>
          <cell r="E3528">
            <v>1699</v>
          </cell>
          <cell r="F3528" t="str">
            <v>De'Longhi</v>
          </cell>
          <cell r="G3528">
            <v>127</v>
          </cell>
        </row>
        <row r="3529">
          <cell r="A3529">
            <v>3528</v>
          </cell>
          <cell r="B3529">
            <v>8612</v>
          </cell>
          <cell r="C3529">
            <v>16</v>
          </cell>
          <cell r="D3529" t="str">
            <v xml:space="preserve"> De'Longhi Icona Vintage ECOV311.BK Zwart </v>
          </cell>
          <cell r="E3529">
            <v>149.99</v>
          </cell>
          <cell r="F3529" t="str">
            <v>De'Longhi</v>
          </cell>
          <cell r="G3529">
            <v>143</v>
          </cell>
        </row>
        <row r="3530">
          <cell r="A3530">
            <v>3529</v>
          </cell>
          <cell r="B3530">
            <v>9465</v>
          </cell>
          <cell r="C3530">
            <v>16</v>
          </cell>
          <cell r="D3530" t="str">
            <v xml:space="preserve"> Boretti B401 </v>
          </cell>
          <cell r="E3530">
            <v>269</v>
          </cell>
          <cell r="F3530" t="str">
            <v>Boretti</v>
          </cell>
          <cell r="G3530">
            <v>108</v>
          </cell>
        </row>
        <row r="3531">
          <cell r="A3531">
            <v>3530</v>
          </cell>
          <cell r="B3531">
            <v>11800</v>
          </cell>
          <cell r="C3531">
            <v>16</v>
          </cell>
          <cell r="D3531" t="str">
            <v xml:space="preserve"> Solis Caffespresso Pro + Solis Caffissima IQ Grinder </v>
          </cell>
          <cell r="E3531">
            <v>699</v>
          </cell>
          <cell r="F3531" t="str">
            <v>Solis</v>
          </cell>
          <cell r="G3531">
            <v>9</v>
          </cell>
        </row>
        <row r="3532">
          <cell r="A3532">
            <v>3531</v>
          </cell>
          <cell r="B3532">
            <v>6286</v>
          </cell>
          <cell r="C3532">
            <v>16</v>
          </cell>
          <cell r="D3532" t="str">
            <v xml:space="preserve"> Russell Hobbs Legacy Zwart </v>
          </cell>
          <cell r="E3532">
            <v>49.95</v>
          </cell>
          <cell r="F3532" t="str">
            <v>Russell</v>
          </cell>
          <cell r="G3532">
            <v>238</v>
          </cell>
        </row>
        <row r="3533">
          <cell r="A3533">
            <v>3532</v>
          </cell>
          <cell r="B3533">
            <v>6639</v>
          </cell>
          <cell r="C3533">
            <v>16</v>
          </cell>
          <cell r="D3533" t="str">
            <v xml:space="preserve"> Philips Cafe Gourmet HD5408/20 Zwart </v>
          </cell>
          <cell r="E3533">
            <v>109</v>
          </cell>
          <cell r="F3533" t="str">
            <v>Philips</v>
          </cell>
          <cell r="G3533">
            <v>224</v>
          </cell>
        </row>
        <row r="3534">
          <cell r="A3534">
            <v>3533</v>
          </cell>
          <cell r="B3534">
            <v>7021</v>
          </cell>
          <cell r="C3534">
            <v>16</v>
          </cell>
          <cell r="D3534" t="str">
            <v xml:space="preserve"> Philips Cafe Gourmet HD5407/10 </v>
          </cell>
          <cell r="E3534">
            <v>89</v>
          </cell>
          <cell r="F3534" t="str">
            <v>Philips</v>
          </cell>
          <cell r="G3534">
            <v>209</v>
          </cell>
        </row>
        <row r="3535">
          <cell r="A3535">
            <v>3534</v>
          </cell>
          <cell r="B3535">
            <v>8737</v>
          </cell>
          <cell r="C3535">
            <v>16</v>
          </cell>
          <cell r="D3535" t="str">
            <v xml:space="preserve"> Philips 3100 EP3550/00 </v>
          </cell>
          <cell r="E3535">
            <v>549.99</v>
          </cell>
          <cell r="F3535" t="str">
            <v>Philips</v>
          </cell>
          <cell r="G3535">
            <v>138</v>
          </cell>
        </row>
        <row r="3536">
          <cell r="A3536">
            <v>3535</v>
          </cell>
          <cell r="B3536">
            <v>10906</v>
          </cell>
          <cell r="C3536">
            <v>16</v>
          </cell>
          <cell r="D3536" t="str">
            <v xml:space="preserve"> Nivona CafeRomatica 626 Zwart </v>
          </cell>
          <cell r="E3536">
            <v>459</v>
          </cell>
          <cell r="F3536" t="str">
            <v>Nivona</v>
          </cell>
          <cell r="G3536">
            <v>46</v>
          </cell>
        </row>
        <row r="3537">
          <cell r="A3537">
            <v>3536</v>
          </cell>
          <cell r="B3537">
            <v>7406</v>
          </cell>
          <cell r="C3537">
            <v>16</v>
          </cell>
          <cell r="D3537" t="str">
            <v xml:space="preserve"> Moulinex FG360D11 Subito Rood </v>
          </cell>
          <cell r="E3537">
            <v>41.99</v>
          </cell>
          <cell r="F3537" t="str">
            <v>Moulinex</v>
          </cell>
          <cell r="G3537">
            <v>194</v>
          </cell>
        </row>
        <row r="3538">
          <cell r="A3538">
            <v>3537</v>
          </cell>
          <cell r="B3538">
            <v>9570</v>
          </cell>
          <cell r="C3538">
            <v>16</v>
          </cell>
          <cell r="D3538" t="str">
            <v xml:space="preserve"> Melitta Easy Zwart </v>
          </cell>
          <cell r="E3538">
            <v>26.95</v>
          </cell>
          <cell r="F3538" t="str">
            <v>Melitta</v>
          </cell>
          <cell r="G3538">
            <v>103</v>
          </cell>
        </row>
        <row r="3539">
          <cell r="A3539">
            <v>3538</v>
          </cell>
          <cell r="B3539">
            <v>6849</v>
          </cell>
          <cell r="C3539">
            <v>16</v>
          </cell>
          <cell r="D3539" t="str">
            <v xml:space="preserve"> Melitta Caffeo Solo Perfect Milk Zilver </v>
          </cell>
          <cell r="E3539">
            <v>449</v>
          </cell>
          <cell r="F3539" t="str">
            <v>Melitta</v>
          </cell>
          <cell r="G3539">
            <v>216</v>
          </cell>
        </row>
        <row r="3540">
          <cell r="A3540">
            <v>3539</v>
          </cell>
          <cell r="B3540">
            <v>9530</v>
          </cell>
          <cell r="C3540">
            <v>16</v>
          </cell>
          <cell r="D3540" t="str">
            <v xml:space="preserve"> Krups XP3440 Zwart </v>
          </cell>
          <cell r="E3540">
            <v>114</v>
          </cell>
          <cell r="F3540" t="str">
            <v>Krups</v>
          </cell>
          <cell r="G3540">
            <v>105</v>
          </cell>
        </row>
        <row r="3541">
          <cell r="A3541">
            <v>3540</v>
          </cell>
          <cell r="B3541">
            <v>8415</v>
          </cell>
          <cell r="C3541">
            <v>16</v>
          </cell>
          <cell r="D3541" t="str">
            <v xml:space="preserve"> KitchenAid Nespresso en Aeroccino 5KES0504 Onyx Zwart </v>
          </cell>
          <cell r="E3541">
            <v>379</v>
          </cell>
          <cell r="F3541" t="str">
            <v>KitchenAid</v>
          </cell>
          <cell r="G3541">
            <v>151</v>
          </cell>
        </row>
        <row r="3542">
          <cell r="A3542">
            <v>3541</v>
          </cell>
          <cell r="B3542">
            <v>8999</v>
          </cell>
          <cell r="C3542">
            <v>16</v>
          </cell>
          <cell r="D3542" t="str">
            <v xml:space="preserve"> Technivorm Moccamaster KBG741 AO Zilver </v>
          </cell>
          <cell r="E3542">
            <v>179</v>
          </cell>
          <cell r="F3542" t="str">
            <v>Technivorm</v>
          </cell>
          <cell r="G3542">
            <v>128</v>
          </cell>
        </row>
        <row r="3543">
          <cell r="A3543">
            <v>3542</v>
          </cell>
          <cell r="B3543">
            <v>7210</v>
          </cell>
          <cell r="C3543">
            <v>16</v>
          </cell>
          <cell r="D3543" t="str">
            <v xml:space="preserve"> Saeco Intelia Deluxe HD8904/01 </v>
          </cell>
          <cell r="E3543">
            <v>499</v>
          </cell>
          <cell r="F3543" t="str">
            <v>Saeco</v>
          </cell>
          <cell r="G3543">
            <v>202</v>
          </cell>
        </row>
        <row r="3544">
          <cell r="A3544">
            <v>3543</v>
          </cell>
          <cell r="B3544">
            <v>11100</v>
          </cell>
          <cell r="C3544">
            <v>16</v>
          </cell>
          <cell r="D3544" t="str">
            <v xml:space="preserve"> Krups ProAroma F3090810 Zwart </v>
          </cell>
          <cell r="E3544">
            <v>44.99</v>
          </cell>
          <cell r="F3544" t="str">
            <v>Krups</v>
          </cell>
          <cell r="G3544">
            <v>39</v>
          </cell>
        </row>
        <row r="3545">
          <cell r="A3545">
            <v>3544</v>
          </cell>
          <cell r="B3545">
            <v>9484</v>
          </cell>
          <cell r="C3545">
            <v>16</v>
          </cell>
          <cell r="D3545" t="str">
            <v xml:space="preserve"> KitchenAid Nespresso 5KES0503 Appelrood </v>
          </cell>
          <cell r="E3545">
            <v>329</v>
          </cell>
          <cell r="F3545" t="str">
            <v>KitchenAid</v>
          </cell>
          <cell r="G3545">
            <v>107</v>
          </cell>
        </row>
        <row r="3546">
          <cell r="A3546">
            <v>3545</v>
          </cell>
          <cell r="B3546">
            <v>10384</v>
          </cell>
          <cell r="C3546">
            <v>16</v>
          </cell>
          <cell r="D3546" t="str">
            <v xml:space="preserve"> KitchenAid Nespresso 5KES0503 Amandel </v>
          </cell>
          <cell r="E3546">
            <v>319</v>
          </cell>
          <cell r="F3546" t="str">
            <v>KitchenAid</v>
          </cell>
          <cell r="G3546">
            <v>69</v>
          </cell>
        </row>
        <row r="3547">
          <cell r="A3547">
            <v>3546</v>
          </cell>
          <cell r="B3547">
            <v>7969</v>
          </cell>
          <cell r="C3547">
            <v>16</v>
          </cell>
          <cell r="D3547" t="str">
            <v xml:space="preserve"> Kenwood kMix CM030GR Groen </v>
          </cell>
          <cell r="E3547">
            <v>80.099999999999994</v>
          </cell>
          <cell r="F3547" t="str">
            <v>Kenwood</v>
          </cell>
          <cell r="G3547">
            <v>169</v>
          </cell>
        </row>
        <row r="3548">
          <cell r="A3548">
            <v>3547</v>
          </cell>
          <cell r="B3548">
            <v>10148</v>
          </cell>
          <cell r="C3548">
            <v>16</v>
          </cell>
          <cell r="D3548" t="str">
            <v xml:space="preserve"> Francis Francis Illy Mie X7.1 Wit </v>
          </cell>
          <cell r="E3548">
            <v>147.99</v>
          </cell>
          <cell r="F3548" t="str">
            <v>Francis</v>
          </cell>
          <cell r="G3548">
            <v>79</v>
          </cell>
        </row>
        <row r="3549">
          <cell r="A3549">
            <v>3548</v>
          </cell>
          <cell r="B3549">
            <v>8554</v>
          </cell>
          <cell r="C3549">
            <v>16</v>
          </cell>
          <cell r="D3549" t="str">
            <v xml:space="preserve"> Severin KA 4481 </v>
          </cell>
          <cell r="E3549">
            <v>29.95</v>
          </cell>
          <cell r="F3549" t="str">
            <v>Severin</v>
          </cell>
          <cell r="G3549">
            <v>145</v>
          </cell>
        </row>
        <row r="3550">
          <cell r="A3550">
            <v>3549</v>
          </cell>
          <cell r="B3550">
            <v>10930</v>
          </cell>
          <cell r="C3550">
            <v>16</v>
          </cell>
          <cell r="D3550" t="str">
            <v xml:space="preserve"> Quick Mill 820 Rood </v>
          </cell>
          <cell r="E3550">
            <v>599</v>
          </cell>
          <cell r="F3550" t="str">
            <v>Quick</v>
          </cell>
          <cell r="G3550">
            <v>45</v>
          </cell>
        </row>
        <row r="3551">
          <cell r="A3551">
            <v>3550</v>
          </cell>
          <cell r="B3551">
            <v>8174</v>
          </cell>
          <cell r="C3551">
            <v>16</v>
          </cell>
          <cell r="D3551" t="str">
            <v xml:space="preserve"> Quick Mill 3000 RVS Zilver </v>
          </cell>
          <cell r="E3551">
            <v>749</v>
          </cell>
          <cell r="F3551" t="str">
            <v>Quick</v>
          </cell>
          <cell r="G3551">
            <v>160</v>
          </cell>
        </row>
        <row r="3552">
          <cell r="A3552">
            <v>3551</v>
          </cell>
          <cell r="B3552">
            <v>11596</v>
          </cell>
          <cell r="C3552">
            <v>16</v>
          </cell>
          <cell r="D3552" t="str">
            <v xml:space="preserve"> Krups EA829D </v>
          </cell>
          <cell r="E3552">
            <v>439</v>
          </cell>
          <cell r="F3552" t="str">
            <v>Krups</v>
          </cell>
          <cell r="G3552">
            <v>17</v>
          </cell>
        </row>
        <row r="3553">
          <cell r="A3553">
            <v>3552</v>
          </cell>
          <cell r="B3553">
            <v>10190</v>
          </cell>
          <cell r="C3553">
            <v>16</v>
          </cell>
          <cell r="D3553" t="str">
            <v xml:space="preserve"> Krups Dolce Gusto Drop Red </v>
          </cell>
          <cell r="E3553">
            <v>118</v>
          </cell>
          <cell r="F3553" t="str">
            <v>Krups</v>
          </cell>
          <cell r="G3553">
            <v>77</v>
          </cell>
        </row>
        <row r="3554">
          <cell r="A3554">
            <v>3553</v>
          </cell>
          <cell r="B3554">
            <v>6826</v>
          </cell>
          <cell r="C3554">
            <v>16</v>
          </cell>
          <cell r="D3554" t="str">
            <v xml:space="preserve"> KitchenAid Nespresso 5KES0503 Tingrijs </v>
          </cell>
          <cell r="E3554">
            <v>299</v>
          </cell>
          <cell r="F3554" t="str">
            <v>KitchenAid</v>
          </cell>
          <cell r="G3554">
            <v>217</v>
          </cell>
        </row>
        <row r="3555">
          <cell r="A3555">
            <v>3554</v>
          </cell>
          <cell r="B3555">
            <v>11039</v>
          </cell>
          <cell r="C3555">
            <v>16</v>
          </cell>
          <cell r="D3555" t="str">
            <v xml:space="preserve"> KitchenAid 5KCM0802 Zilver </v>
          </cell>
          <cell r="E3555">
            <v>171.8</v>
          </cell>
          <cell r="F3555" t="str">
            <v>KitchenAid</v>
          </cell>
          <cell r="G3555">
            <v>41</v>
          </cell>
        </row>
        <row r="3556">
          <cell r="A3556">
            <v>3555</v>
          </cell>
          <cell r="B3556">
            <v>9903</v>
          </cell>
          <cell r="C3556">
            <v>16</v>
          </cell>
          <cell r="D3556" t="str">
            <v xml:space="preserve"> KitchenAid 5KCM0802 Onyx Zwart </v>
          </cell>
          <cell r="E3556">
            <v>199</v>
          </cell>
          <cell r="F3556" t="str">
            <v>KitchenAid</v>
          </cell>
          <cell r="G3556">
            <v>90</v>
          </cell>
        </row>
        <row r="3557">
          <cell r="A3557">
            <v>3556</v>
          </cell>
          <cell r="B3557">
            <v>9292</v>
          </cell>
          <cell r="C3557">
            <v>16</v>
          </cell>
          <cell r="D3557" t="str">
            <v xml:space="preserve"> Jura WE8 Chroom </v>
          </cell>
          <cell r="E3557">
            <v>1890</v>
          </cell>
          <cell r="F3557" t="str">
            <v>Jura</v>
          </cell>
          <cell r="G3557">
            <v>116</v>
          </cell>
        </row>
        <row r="3558">
          <cell r="A3558">
            <v>3557</v>
          </cell>
          <cell r="B3558">
            <v>7047</v>
          </cell>
          <cell r="C3558">
            <v>16</v>
          </cell>
          <cell r="D3558" t="str">
            <v xml:space="preserve"> Jura F9 zwart </v>
          </cell>
          <cell r="E3558">
            <v>1279</v>
          </cell>
          <cell r="F3558" t="str">
            <v>Jura</v>
          </cell>
          <cell r="G3558">
            <v>208</v>
          </cell>
        </row>
        <row r="3559">
          <cell r="A3559">
            <v>3558</v>
          </cell>
          <cell r="B3559">
            <v>9954</v>
          </cell>
          <cell r="C3559">
            <v>16</v>
          </cell>
          <cell r="D3559" t="str">
            <v xml:space="preserve"> Graef Espressomachine ES702 Pivalla </v>
          </cell>
          <cell r="E3559">
            <v>399</v>
          </cell>
          <cell r="F3559" t="str">
            <v>Graef</v>
          </cell>
          <cell r="G3559">
            <v>88</v>
          </cell>
        </row>
        <row r="3560">
          <cell r="A3560">
            <v>3559</v>
          </cell>
          <cell r="B3560">
            <v>9812</v>
          </cell>
          <cell r="C3560">
            <v>16</v>
          </cell>
          <cell r="D3560" t="str">
            <v xml:space="preserve"> Francis Francis X1 Ground Rood </v>
          </cell>
          <cell r="E3560">
            <v>499</v>
          </cell>
          <cell r="F3560" t="str">
            <v>Francis</v>
          </cell>
          <cell r="G3560">
            <v>94</v>
          </cell>
        </row>
        <row r="3561">
          <cell r="A3561">
            <v>3560</v>
          </cell>
          <cell r="B3561">
            <v>7359</v>
          </cell>
          <cell r="C3561">
            <v>16</v>
          </cell>
          <cell r="D3561" t="str">
            <v xml:space="preserve"> Francis Francis illy Y5 Satin </v>
          </cell>
          <cell r="E3561">
            <v>150.35</v>
          </cell>
          <cell r="F3561" t="str">
            <v>Francis</v>
          </cell>
          <cell r="G3561">
            <v>196</v>
          </cell>
        </row>
        <row r="3562">
          <cell r="A3562">
            <v>3561</v>
          </cell>
          <cell r="B3562">
            <v>6877</v>
          </cell>
          <cell r="C3562">
            <v>16</v>
          </cell>
          <cell r="D3562" t="str">
            <v xml:space="preserve"> Francis Francis illy IPSO X9 zwart </v>
          </cell>
          <cell r="E3562">
            <v>219</v>
          </cell>
          <cell r="F3562" t="str">
            <v>Francis</v>
          </cell>
          <cell r="G3562">
            <v>215</v>
          </cell>
        </row>
        <row r="3563">
          <cell r="A3563">
            <v>3562</v>
          </cell>
          <cell r="B3563">
            <v>11155</v>
          </cell>
          <cell r="C3563">
            <v>16</v>
          </cell>
          <cell r="D3563" t="str">
            <v xml:space="preserve"> Francis Francis illy IPSO X9 chroom </v>
          </cell>
          <cell r="E3563">
            <v>166.49</v>
          </cell>
          <cell r="F3563" t="str">
            <v>Francis</v>
          </cell>
          <cell r="G3563">
            <v>36</v>
          </cell>
        </row>
        <row r="3564">
          <cell r="A3564">
            <v>3563</v>
          </cell>
          <cell r="B3564">
            <v>11348</v>
          </cell>
          <cell r="C3564">
            <v>16</v>
          </cell>
          <cell r="D3564" t="str">
            <v xml:space="preserve"> De'Longhi PrimaDonna Elite ECAM650.55MS </v>
          </cell>
          <cell r="E3564">
            <v>1499</v>
          </cell>
          <cell r="F3564" t="str">
            <v>De'Longhi</v>
          </cell>
          <cell r="G3564">
            <v>28</v>
          </cell>
        </row>
        <row r="3565">
          <cell r="A3565">
            <v>3564</v>
          </cell>
          <cell r="B3565">
            <v>6368</v>
          </cell>
          <cell r="C3565">
            <v>16</v>
          </cell>
          <cell r="D3565" t="str">
            <v xml:space="preserve"> Boretti B402 </v>
          </cell>
          <cell r="E3565">
            <v>239.45</v>
          </cell>
          <cell r="F3565" t="str">
            <v>Boretti</v>
          </cell>
          <cell r="G3565">
            <v>235</v>
          </cell>
        </row>
        <row r="3566">
          <cell r="A3566">
            <v>3565</v>
          </cell>
          <cell r="B3566">
            <v>10385</v>
          </cell>
          <cell r="C3566">
            <v>16</v>
          </cell>
          <cell r="D3566" t="str">
            <v xml:space="preserve"> Smeg ECF01PBEU Pastelblauw </v>
          </cell>
          <cell r="E3566">
            <v>349</v>
          </cell>
          <cell r="F3566" t="str">
            <v>Smeg</v>
          </cell>
          <cell r="G3566">
            <v>69</v>
          </cell>
        </row>
        <row r="3567">
          <cell r="A3567">
            <v>3566</v>
          </cell>
          <cell r="B3567">
            <v>6224</v>
          </cell>
          <cell r="C3567">
            <v>16</v>
          </cell>
          <cell r="D3567" t="str">
            <v xml:space="preserve"> Magimix Nespresso Pixie Clips M110 Wit &amp; Rood </v>
          </cell>
          <cell r="E3567">
            <v>111</v>
          </cell>
          <cell r="F3567" t="str">
            <v>Magimix</v>
          </cell>
          <cell r="G3567">
            <v>241</v>
          </cell>
        </row>
        <row r="3568">
          <cell r="A3568">
            <v>3567</v>
          </cell>
          <cell r="B3568">
            <v>6013</v>
          </cell>
          <cell r="C3568">
            <v>16</v>
          </cell>
          <cell r="D3568" t="str">
            <v xml:space="preserve"> Krups EA8298 Zwart </v>
          </cell>
          <cell r="E3568">
            <v>459</v>
          </cell>
          <cell r="F3568" t="str">
            <v>Krups</v>
          </cell>
          <cell r="G3568">
            <v>250</v>
          </cell>
        </row>
        <row r="3569">
          <cell r="A3569">
            <v>3568</v>
          </cell>
          <cell r="B3569">
            <v>7464</v>
          </cell>
          <cell r="C3569">
            <v>16</v>
          </cell>
          <cell r="D3569" t="str">
            <v xml:space="preserve"> KitchenAid Nespresso en Aeroccino 5KES0504 Tingrijs </v>
          </cell>
          <cell r="E3569">
            <v>382</v>
          </cell>
          <cell r="F3569" t="str">
            <v>KitchenAid</v>
          </cell>
          <cell r="G3569">
            <v>192</v>
          </cell>
        </row>
        <row r="3570">
          <cell r="A3570">
            <v>3569</v>
          </cell>
          <cell r="B3570">
            <v>6614</v>
          </cell>
          <cell r="C3570">
            <v>16</v>
          </cell>
          <cell r="D3570" t="str">
            <v xml:space="preserve"> DeLonghi Distinta ECI34.BZ </v>
          </cell>
          <cell r="E3570">
            <v>156.99</v>
          </cell>
          <cell r="F3570" t="str">
            <v>DeLonghi</v>
          </cell>
          <cell r="G3570">
            <v>225</v>
          </cell>
        </row>
        <row r="3571">
          <cell r="A3571">
            <v>3570</v>
          </cell>
          <cell r="B3571">
            <v>7505</v>
          </cell>
          <cell r="C3571">
            <v>16</v>
          </cell>
          <cell r="D3571" t="str">
            <v xml:space="preserve"> AEG Espria Lavazza A Modo Mio LM3100BK Zwart </v>
          </cell>
          <cell r="E3571">
            <v>89.95</v>
          </cell>
          <cell r="F3571" t="str">
            <v>AEG</v>
          </cell>
          <cell r="G3571">
            <v>190</v>
          </cell>
        </row>
        <row r="3572">
          <cell r="A3572">
            <v>3571</v>
          </cell>
          <cell r="B3572">
            <v>9955</v>
          </cell>
          <cell r="C3572">
            <v>16</v>
          </cell>
          <cell r="D3572" t="str">
            <v xml:space="preserve"> Technivorm Moccamaster One Cup Zilver </v>
          </cell>
          <cell r="E3572">
            <v>138</v>
          </cell>
          <cell r="F3572" t="str">
            <v>Technivorm</v>
          </cell>
          <cell r="G3572">
            <v>88</v>
          </cell>
        </row>
        <row r="3573">
          <cell r="A3573">
            <v>3572</v>
          </cell>
          <cell r="B3573">
            <v>10233</v>
          </cell>
          <cell r="C3573">
            <v>16</v>
          </cell>
          <cell r="D3573" t="str">
            <v xml:space="preserve"> Solis Caffespresso Pro 117 Zilver </v>
          </cell>
          <cell r="E3573">
            <v>595</v>
          </cell>
          <cell r="F3573" t="str">
            <v>Solis</v>
          </cell>
          <cell r="G3573">
            <v>75</v>
          </cell>
        </row>
        <row r="3574">
          <cell r="A3574">
            <v>3573</v>
          </cell>
          <cell r="B3574">
            <v>10208</v>
          </cell>
          <cell r="C3574">
            <v>16</v>
          </cell>
          <cell r="D3574" t="str">
            <v xml:space="preserve"> Philips Intense HD7685/90 Zwart </v>
          </cell>
          <cell r="E3574">
            <v>59.95</v>
          </cell>
          <cell r="F3574" t="str">
            <v>Philips</v>
          </cell>
          <cell r="G3574">
            <v>76</v>
          </cell>
        </row>
        <row r="3575">
          <cell r="A3575">
            <v>3574</v>
          </cell>
          <cell r="B3575">
            <v>6560</v>
          </cell>
          <cell r="C3575">
            <v>16</v>
          </cell>
          <cell r="D3575" t="str">
            <v xml:space="preserve"> Philips 3000 HD8827/01 </v>
          </cell>
          <cell r="E3575">
            <v>399</v>
          </cell>
          <cell r="F3575" t="str">
            <v>Philips</v>
          </cell>
          <cell r="G3575">
            <v>227</v>
          </cell>
        </row>
        <row r="3576">
          <cell r="A3576">
            <v>3575</v>
          </cell>
          <cell r="B3576">
            <v>9048</v>
          </cell>
          <cell r="C3576">
            <v>16</v>
          </cell>
          <cell r="D3576" t="str">
            <v xml:space="preserve"> Miele CM 6350 Obsidiaanzwart </v>
          </cell>
          <cell r="E3576">
            <v>1299</v>
          </cell>
          <cell r="F3576" t="str">
            <v>Miele</v>
          </cell>
          <cell r="G3576">
            <v>126</v>
          </cell>
        </row>
        <row r="3577">
          <cell r="A3577">
            <v>3576</v>
          </cell>
          <cell r="B3577">
            <v>9756</v>
          </cell>
          <cell r="C3577">
            <v>16</v>
          </cell>
          <cell r="D3577" t="str">
            <v xml:space="preserve"> Miele CM 6150 Obsidiaanzwart </v>
          </cell>
          <cell r="E3577">
            <v>935</v>
          </cell>
          <cell r="F3577" t="str">
            <v>Miele</v>
          </cell>
          <cell r="G3577">
            <v>96</v>
          </cell>
        </row>
        <row r="3578">
          <cell r="A3578">
            <v>3577</v>
          </cell>
          <cell r="B3578">
            <v>7288</v>
          </cell>
          <cell r="C3578">
            <v>16</v>
          </cell>
          <cell r="D3578" t="str">
            <v xml:space="preserve"> Melitta Caffeo CI Zwart </v>
          </cell>
          <cell r="E3578">
            <v>699</v>
          </cell>
          <cell r="F3578" t="str">
            <v>Melitta</v>
          </cell>
          <cell r="G3578">
            <v>199</v>
          </cell>
        </row>
        <row r="3579">
          <cell r="A3579">
            <v>3578</v>
          </cell>
          <cell r="B3579">
            <v>8093</v>
          </cell>
          <cell r="C3579">
            <v>16</v>
          </cell>
          <cell r="D3579" t="str">
            <v xml:space="preserve"> Melitta Aroma Signature Zwart </v>
          </cell>
          <cell r="E3579">
            <v>147.99</v>
          </cell>
          <cell r="F3579" t="str">
            <v>Melitta</v>
          </cell>
          <cell r="G3579">
            <v>164</v>
          </cell>
        </row>
        <row r="3580">
          <cell r="A3580">
            <v>3579</v>
          </cell>
          <cell r="B3580">
            <v>6287</v>
          </cell>
          <cell r="C3580">
            <v>16</v>
          </cell>
          <cell r="D3580" t="str">
            <v xml:space="preserve"> Krups EA816031 </v>
          </cell>
          <cell r="E3580">
            <v>319</v>
          </cell>
          <cell r="F3580" t="str">
            <v>Krups</v>
          </cell>
          <cell r="G3580">
            <v>238</v>
          </cell>
        </row>
        <row r="3581">
          <cell r="A3581">
            <v>3580</v>
          </cell>
          <cell r="B3581">
            <v>6120</v>
          </cell>
          <cell r="C3581">
            <v>16</v>
          </cell>
          <cell r="D3581" t="str">
            <v xml:space="preserve"> Krups Dolce Gusto Movenza Silver KP600E </v>
          </cell>
          <cell r="E3581">
            <v>155</v>
          </cell>
          <cell r="F3581" t="str">
            <v>Krups</v>
          </cell>
          <cell r="G3581">
            <v>246</v>
          </cell>
        </row>
        <row r="3582">
          <cell r="A3582">
            <v>3581</v>
          </cell>
          <cell r="B3582">
            <v>7094</v>
          </cell>
          <cell r="C3582">
            <v>16</v>
          </cell>
          <cell r="D3582" t="str">
            <v xml:space="preserve"> Jura A1 Piano White </v>
          </cell>
          <cell r="E3582">
            <v>679</v>
          </cell>
          <cell r="F3582" t="str">
            <v>Jura</v>
          </cell>
          <cell r="G3582">
            <v>206</v>
          </cell>
        </row>
        <row r="3583">
          <cell r="A3583">
            <v>3582</v>
          </cell>
          <cell r="B3583">
            <v>7817</v>
          </cell>
          <cell r="C3583">
            <v>16</v>
          </cell>
          <cell r="D3583" t="str">
            <v xml:space="preserve"> Inventum KZ612 </v>
          </cell>
          <cell r="E3583">
            <v>24.99</v>
          </cell>
          <cell r="F3583" t="str">
            <v>Inventum</v>
          </cell>
          <cell r="G3583">
            <v>176</v>
          </cell>
        </row>
        <row r="3584">
          <cell r="A3584">
            <v>3583</v>
          </cell>
          <cell r="B3584">
            <v>8450</v>
          </cell>
          <cell r="C3584">
            <v>16</v>
          </cell>
          <cell r="D3584" t="str">
            <v xml:space="preserve"> DeLonghi Distinta ECI341.CP </v>
          </cell>
          <cell r="E3584">
            <v>169.98</v>
          </cell>
          <cell r="F3584" t="str">
            <v>DeLonghi</v>
          </cell>
          <cell r="G3584">
            <v>150</v>
          </cell>
        </row>
        <row r="3585">
          <cell r="A3585">
            <v>3584</v>
          </cell>
          <cell r="B3585">
            <v>10082</v>
          </cell>
          <cell r="C3585">
            <v>16</v>
          </cell>
          <cell r="D3585" t="str">
            <v xml:space="preserve"> Chemex Classic CM-8A 8 kops </v>
          </cell>
          <cell r="E3585">
            <v>44.99</v>
          </cell>
          <cell r="F3585" t="str">
            <v>Chemex</v>
          </cell>
          <cell r="G3585">
            <v>82</v>
          </cell>
        </row>
        <row r="3586">
          <cell r="A3586">
            <v>3585</v>
          </cell>
          <cell r="B3586">
            <v>6780</v>
          </cell>
          <cell r="C3586">
            <v>16</v>
          </cell>
          <cell r="D3586" t="str">
            <v xml:space="preserve"> WMF Stelio Aroma Thermo Zilver </v>
          </cell>
          <cell r="E3586">
            <v>69.989999999999995</v>
          </cell>
          <cell r="F3586" t="str">
            <v>WMF</v>
          </cell>
          <cell r="G3586">
            <v>219</v>
          </cell>
        </row>
        <row r="3587">
          <cell r="A3587">
            <v>3586</v>
          </cell>
          <cell r="B3587">
            <v>9203</v>
          </cell>
          <cell r="C3587">
            <v>16</v>
          </cell>
          <cell r="D3587" t="str">
            <v xml:space="preserve"> WMF BUENO </v>
          </cell>
          <cell r="E3587">
            <v>59.95</v>
          </cell>
          <cell r="F3587" t="str">
            <v>WMF</v>
          </cell>
          <cell r="G3587">
            <v>119</v>
          </cell>
        </row>
        <row r="3588">
          <cell r="A3588">
            <v>3587</v>
          </cell>
          <cell r="B3588">
            <v>10762</v>
          </cell>
          <cell r="C3588">
            <v>16</v>
          </cell>
          <cell r="D3588" t="str">
            <v xml:space="preserve"> WMF AromaMaster </v>
          </cell>
          <cell r="E3588">
            <v>129</v>
          </cell>
          <cell r="F3588" t="str">
            <v>WMF</v>
          </cell>
          <cell r="G3588">
            <v>53</v>
          </cell>
        </row>
        <row r="3589">
          <cell r="A3589">
            <v>3588</v>
          </cell>
          <cell r="B3589">
            <v>10599</v>
          </cell>
          <cell r="C3589">
            <v>16</v>
          </cell>
          <cell r="D3589" t="str">
            <v xml:space="preserve"> Technivorm Moccamaster KBG741 AO Oranje </v>
          </cell>
          <cell r="E3589">
            <v>172.5</v>
          </cell>
          <cell r="F3589" t="str">
            <v>Technivorm</v>
          </cell>
          <cell r="G3589">
            <v>60</v>
          </cell>
        </row>
        <row r="3590">
          <cell r="A3590">
            <v>3589</v>
          </cell>
          <cell r="B3590">
            <v>6757</v>
          </cell>
          <cell r="C3590">
            <v>16</v>
          </cell>
          <cell r="D3590" t="str">
            <v xml:space="preserve"> SOLIS Barista Perfect Pro </v>
          </cell>
          <cell r="E3590">
            <v>499</v>
          </cell>
          <cell r="F3590" t="str">
            <v>SOLIS</v>
          </cell>
          <cell r="G3590">
            <v>220</v>
          </cell>
        </row>
        <row r="3591">
          <cell r="A3591">
            <v>3590</v>
          </cell>
          <cell r="B3591">
            <v>6538</v>
          </cell>
          <cell r="C3591">
            <v>16</v>
          </cell>
          <cell r="D3591" t="str">
            <v xml:space="preserve"> Smeg ECF01RDEU Rood </v>
          </cell>
          <cell r="E3591">
            <v>349</v>
          </cell>
          <cell r="F3591" t="str">
            <v>Smeg</v>
          </cell>
          <cell r="G3591">
            <v>228</v>
          </cell>
        </row>
        <row r="3592">
          <cell r="A3592">
            <v>3591</v>
          </cell>
          <cell r="B3592">
            <v>9370</v>
          </cell>
          <cell r="C3592">
            <v>16</v>
          </cell>
          <cell r="D3592" t="str">
            <v xml:space="preserve"> Smeg ECF01BLEU Zwart </v>
          </cell>
          <cell r="E3592">
            <v>349</v>
          </cell>
          <cell r="F3592" t="str">
            <v>Smeg</v>
          </cell>
          <cell r="G3592">
            <v>112</v>
          </cell>
        </row>
        <row r="3593">
          <cell r="A3593">
            <v>3592</v>
          </cell>
          <cell r="B3593">
            <v>6095</v>
          </cell>
          <cell r="C3593">
            <v>16</v>
          </cell>
          <cell r="D3593" t="str">
            <v xml:space="preserve"> Siemens EQ.8 TE806201RW Zilver </v>
          </cell>
          <cell r="E3593">
            <v>944</v>
          </cell>
          <cell r="F3593" t="str">
            <v>Siemens</v>
          </cell>
          <cell r="G3593">
            <v>247</v>
          </cell>
        </row>
        <row r="3594">
          <cell r="A3594">
            <v>3593</v>
          </cell>
          <cell r="B3594">
            <v>10660</v>
          </cell>
          <cell r="C3594">
            <v>16</v>
          </cell>
          <cell r="D3594" t="str">
            <v xml:space="preserve"> Siemens EQ.6 TE615209RW </v>
          </cell>
          <cell r="E3594">
            <v>949</v>
          </cell>
          <cell r="F3594" t="str">
            <v>Siemens</v>
          </cell>
          <cell r="G3594">
            <v>57</v>
          </cell>
        </row>
        <row r="3595">
          <cell r="A3595">
            <v>3594</v>
          </cell>
          <cell r="B3595">
            <v>6878</v>
          </cell>
          <cell r="C3595">
            <v>16</v>
          </cell>
          <cell r="D3595" t="str">
            <v xml:space="preserve"> Severin KA 4489 </v>
          </cell>
          <cell r="E3595">
            <v>32.04</v>
          </cell>
          <cell r="F3595" t="str">
            <v>Severin</v>
          </cell>
          <cell r="G3595">
            <v>215</v>
          </cell>
        </row>
        <row r="3596">
          <cell r="A3596">
            <v>3595</v>
          </cell>
          <cell r="B3596">
            <v>6317</v>
          </cell>
          <cell r="C3596">
            <v>17</v>
          </cell>
          <cell r="D3596" t="str">
            <v xml:space="preserve"> Delicious. 60 Slow Recepten - Valli Little </v>
          </cell>
          <cell r="E3596">
            <v>13.05</v>
          </cell>
          <cell r="F3596" t="str">
            <v>Delicious.</v>
          </cell>
          <cell r="G3596">
            <v>237</v>
          </cell>
        </row>
        <row r="3597">
          <cell r="A3597">
            <v>3596</v>
          </cell>
          <cell r="B3597">
            <v>6850</v>
          </cell>
          <cell r="C3597">
            <v>17</v>
          </cell>
          <cell r="D3597" t="str">
            <v xml:space="preserve"> Groen &amp; Gezond - M. Sinclair </v>
          </cell>
          <cell r="E3597">
            <v>6.99</v>
          </cell>
          <cell r="F3597" t="str">
            <v>Groen</v>
          </cell>
          <cell r="G3597">
            <v>216</v>
          </cell>
        </row>
        <row r="3598">
          <cell r="A3598">
            <v>3597</v>
          </cell>
          <cell r="B3598">
            <v>10430</v>
          </cell>
          <cell r="C3598">
            <v>17</v>
          </cell>
          <cell r="D3598" t="str">
            <v xml:space="preserve"> Meesterlijk Brood - Robert van Beckhoven </v>
          </cell>
          <cell r="E3598">
            <v>20</v>
          </cell>
          <cell r="F3598" t="str">
            <v>Meesterlijk</v>
          </cell>
          <cell r="G3598">
            <v>67</v>
          </cell>
        </row>
        <row r="3599">
          <cell r="A3599">
            <v>3598</v>
          </cell>
          <cell r="B3599">
            <v>7289</v>
          </cell>
          <cell r="C3599">
            <v>17</v>
          </cell>
          <cell r="D3599" t="str">
            <v xml:space="preserve"> Jamie Oliver in 15 minuten - Jamie Oliver </v>
          </cell>
          <cell r="E3599">
            <v>29.95</v>
          </cell>
          <cell r="F3599" t="str">
            <v>Jamie</v>
          </cell>
          <cell r="G3599">
            <v>199</v>
          </cell>
        </row>
        <row r="3600">
          <cell r="A3600">
            <v>3599</v>
          </cell>
          <cell r="B3600">
            <v>6720</v>
          </cell>
          <cell r="C3600">
            <v>17</v>
          </cell>
          <cell r="D3600" t="str">
            <v xml:space="preserve"> Het Voedselzandloper Kookboek - Kris Verburgh &amp; Pauline Weuring </v>
          </cell>
          <cell r="E3600">
            <v>19.95</v>
          </cell>
          <cell r="F3600" t="str">
            <v>Het</v>
          </cell>
          <cell r="G3600">
            <v>221</v>
          </cell>
        </row>
        <row r="3601">
          <cell r="A3601">
            <v>3600</v>
          </cell>
          <cell r="B3601">
            <v>6998</v>
          </cell>
          <cell r="C3601">
            <v>17</v>
          </cell>
          <cell r="D3601" t="str">
            <v xml:space="preserve"> De Zilveren Lepel </v>
          </cell>
          <cell r="E3601">
            <v>45</v>
          </cell>
          <cell r="F3601" t="str">
            <v>De</v>
          </cell>
          <cell r="G3601">
            <v>210</v>
          </cell>
        </row>
        <row r="3602">
          <cell r="A3602">
            <v>3601</v>
          </cell>
          <cell r="B3602">
            <v>9724</v>
          </cell>
          <cell r="C3602">
            <v>17</v>
          </cell>
          <cell r="D3602" t="str">
            <v xml:space="preserve"> Jamie's Super Food - Jamie Oliver </v>
          </cell>
          <cell r="E3602">
            <v>29.99</v>
          </cell>
          <cell r="F3602" t="str">
            <v>Jamie's</v>
          </cell>
          <cell r="G3602">
            <v>97</v>
          </cell>
        </row>
        <row r="3603">
          <cell r="A3603">
            <v>3602</v>
          </cell>
          <cell r="B3603">
            <v>6539</v>
          </cell>
          <cell r="C3603">
            <v>17</v>
          </cell>
          <cell r="D3603" t="str">
            <v xml:space="preserve"> Power Sapjes en Smoothies - Feel Good </v>
          </cell>
          <cell r="E3603">
            <v>14.99</v>
          </cell>
          <cell r="F3603" t="str">
            <v>Power</v>
          </cell>
          <cell r="G3603">
            <v>228</v>
          </cell>
        </row>
        <row r="3604">
          <cell r="A3604">
            <v>3603</v>
          </cell>
          <cell r="B3604">
            <v>8822</v>
          </cell>
          <cell r="C3604">
            <v>17</v>
          </cell>
          <cell r="D3604" t="str">
            <v xml:space="preserve"> In Gietijzeren Pannen </v>
          </cell>
          <cell r="E3604">
            <v>10.42</v>
          </cell>
          <cell r="F3604" t="str">
            <v>In</v>
          </cell>
          <cell r="G3604">
            <v>135</v>
          </cell>
        </row>
        <row r="3605">
          <cell r="A3605">
            <v>3604</v>
          </cell>
          <cell r="B3605">
            <v>7465</v>
          </cell>
          <cell r="C3605">
            <v>17</v>
          </cell>
          <cell r="D3605" t="str">
            <v xml:space="preserve"> Bakbijbel - Rutger van den Broek </v>
          </cell>
          <cell r="E3605">
            <v>29.99</v>
          </cell>
          <cell r="F3605" t="str">
            <v>Bakbijbel</v>
          </cell>
          <cell r="G3605">
            <v>192</v>
          </cell>
        </row>
        <row r="3606">
          <cell r="A3606">
            <v>3605</v>
          </cell>
          <cell r="B3606">
            <v>6561</v>
          </cell>
          <cell r="C3606">
            <v>17</v>
          </cell>
          <cell r="D3606" t="str">
            <v xml:space="preserve"> Jamie's Comfort Food - Jamie Oliver </v>
          </cell>
          <cell r="E3606">
            <v>29.99</v>
          </cell>
          <cell r="F3606" t="str">
            <v>Jamie's</v>
          </cell>
          <cell r="G3606">
            <v>227</v>
          </cell>
        </row>
        <row r="3607">
          <cell r="A3607">
            <v>3606</v>
          </cell>
          <cell r="B3607">
            <v>6562</v>
          </cell>
          <cell r="C3607">
            <v>17</v>
          </cell>
          <cell r="D3607" t="str">
            <v xml:space="preserve"> Hemelse Soepen - N. Pisani &amp; K. Adams </v>
          </cell>
          <cell r="E3607">
            <v>24.95</v>
          </cell>
          <cell r="F3607" t="str">
            <v>Hemelse</v>
          </cell>
          <cell r="G3607">
            <v>227</v>
          </cell>
        </row>
        <row r="3608">
          <cell r="A3608">
            <v>3607</v>
          </cell>
          <cell r="B3608">
            <v>8586</v>
          </cell>
          <cell r="C3608">
            <v>17</v>
          </cell>
          <cell r="D3608" t="str">
            <v xml:space="preserve"> De Zilveren Lepel voor Kinderen </v>
          </cell>
          <cell r="E3608">
            <v>19.989999999999998</v>
          </cell>
          <cell r="F3608" t="str">
            <v>De</v>
          </cell>
          <cell r="G3608">
            <v>144</v>
          </cell>
        </row>
        <row r="3609">
          <cell r="A3609">
            <v>3608</v>
          </cell>
          <cell r="B3609">
            <v>9757</v>
          </cell>
          <cell r="C3609">
            <v>17</v>
          </cell>
          <cell r="D3609" t="str">
            <v xml:space="preserve"> Home Made - Yvette van Boven </v>
          </cell>
          <cell r="E3609">
            <v>34.950000000000003</v>
          </cell>
          <cell r="F3609" t="str">
            <v>Home</v>
          </cell>
          <cell r="G3609">
            <v>96</v>
          </cell>
        </row>
        <row r="3610">
          <cell r="A3610">
            <v>3609</v>
          </cell>
          <cell r="B3610">
            <v>9020</v>
          </cell>
          <cell r="C3610">
            <v>17</v>
          </cell>
          <cell r="D3610" t="str">
            <v xml:space="preserve"> Het lekkerste van Guus en Dick - Meeuwis en Middelweerd </v>
          </cell>
          <cell r="E3610">
            <v>24.99</v>
          </cell>
          <cell r="F3610" t="str">
            <v>Het</v>
          </cell>
          <cell r="G3610">
            <v>127</v>
          </cell>
        </row>
        <row r="3611">
          <cell r="A3611">
            <v>3610</v>
          </cell>
          <cell r="B3611">
            <v>6346</v>
          </cell>
          <cell r="C3611">
            <v>17</v>
          </cell>
          <cell r="D3611" t="str">
            <v xml:space="preserve"> Pizza om zelf thuis te maken - Giuseppe Mascoli &amp; Bridget Hugo </v>
          </cell>
          <cell r="E3611">
            <v>15.68</v>
          </cell>
          <cell r="F3611" t="str">
            <v>Pizza</v>
          </cell>
          <cell r="G3611">
            <v>236</v>
          </cell>
        </row>
        <row r="3612">
          <cell r="A3612">
            <v>3611</v>
          </cell>
          <cell r="B3612">
            <v>10386</v>
          </cell>
          <cell r="C3612">
            <v>17</v>
          </cell>
          <cell r="D3612" t="str">
            <v xml:space="preserve"> IJstijd - Kees Raat </v>
          </cell>
          <cell r="E3612">
            <v>17.04</v>
          </cell>
          <cell r="F3612" t="str">
            <v>IJstijd</v>
          </cell>
          <cell r="G3612">
            <v>69</v>
          </cell>
        </row>
        <row r="3613">
          <cell r="A3613">
            <v>3612</v>
          </cell>
          <cell r="B3613">
            <v>6248</v>
          </cell>
          <cell r="C3613">
            <v>17</v>
          </cell>
          <cell r="D3613" t="str">
            <v xml:space="preserve"> Het Krokettenboek - Johannes van Dam </v>
          </cell>
          <cell r="E3613">
            <v>17.04</v>
          </cell>
          <cell r="F3613" t="str">
            <v>Het</v>
          </cell>
          <cell r="G3613">
            <v>240</v>
          </cell>
        </row>
        <row r="3614">
          <cell r="A3614">
            <v>3613</v>
          </cell>
          <cell r="B3614">
            <v>9466</v>
          </cell>
          <cell r="C3614">
            <v>17</v>
          </cell>
          <cell r="D3614" t="str">
            <v xml:space="preserve"> Het Boek van Jet - Jet van Nieuwkerk </v>
          </cell>
          <cell r="E3614">
            <v>17.5</v>
          </cell>
          <cell r="F3614" t="str">
            <v>Het</v>
          </cell>
          <cell r="G3614">
            <v>108</v>
          </cell>
        </row>
        <row r="3615">
          <cell r="A3615">
            <v>3614</v>
          </cell>
          <cell r="B3615">
            <v>10417</v>
          </cell>
          <cell r="C3615">
            <v>17</v>
          </cell>
          <cell r="D3615" t="str">
            <v xml:space="preserve"> Gezond Genieten! - Amber Albarda </v>
          </cell>
          <cell r="E3615">
            <v>17.5</v>
          </cell>
          <cell r="F3615" t="str">
            <v>Gezond</v>
          </cell>
          <cell r="G3615">
            <v>68</v>
          </cell>
        </row>
        <row r="3616">
          <cell r="A3616">
            <v>3615</v>
          </cell>
          <cell r="B3616">
            <v>7382</v>
          </cell>
          <cell r="C3616">
            <v>17</v>
          </cell>
          <cell r="D3616" t="str">
            <v xml:space="preserve"> Eet jezelf mooi, slank &amp; gelukkig kookboek - Amber Albarda </v>
          </cell>
          <cell r="E3616">
            <v>17.5</v>
          </cell>
          <cell r="F3616" t="str">
            <v>Eet</v>
          </cell>
          <cell r="G3616">
            <v>195</v>
          </cell>
        </row>
        <row r="3617">
          <cell r="A3617">
            <v>3616</v>
          </cell>
          <cell r="B3617">
            <v>10387</v>
          </cell>
          <cell r="C3617">
            <v>17</v>
          </cell>
          <cell r="D3617" t="str">
            <v xml:space="preserve"> De Nieuwe Makkelijk Maaltijd - 24 Kitchen </v>
          </cell>
          <cell r="E3617">
            <v>19.989999999999998</v>
          </cell>
          <cell r="F3617" t="str">
            <v>De</v>
          </cell>
          <cell r="G3617">
            <v>69</v>
          </cell>
        </row>
        <row r="3618">
          <cell r="A3618">
            <v>3617</v>
          </cell>
          <cell r="B3618">
            <v>8877</v>
          </cell>
          <cell r="C3618">
            <v>17</v>
          </cell>
          <cell r="D3618" t="str">
            <v xml:space="preserve"> Smokey Goodness - Jord Althuizen </v>
          </cell>
          <cell r="E3618">
            <v>24.99</v>
          </cell>
          <cell r="F3618" t="str">
            <v>Smokey</v>
          </cell>
          <cell r="G3618">
            <v>133</v>
          </cell>
        </row>
        <row r="3619">
          <cell r="A3619">
            <v>3618</v>
          </cell>
          <cell r="B3619">
            <v>8769</v>
          </cell>
          <cell r="C3619">
            <v>17</v>
          </cell>
          <cell r="D3619" t="str">
            <v xml:space="preserve"> Rudolph Kookt - Rudolph van Veen </v>
          </cell>
          <cell r="E3619">
            <v>29.95</v>
          </cell>
          <cell r="F3619" t="str">
            <v>Rudolph</v>
          </cell>
          <cell r="G3619">
            <v>137</v>
          </cell>
        </row>
        <row r="3620">
          <cell r="A3620">
            <v>3619</v>
          </cell>
          <cell r="B3620">
            <v>9701</v>
          </cell>
          <cell r="C3620">
            <v>17</v>
          </cell>
          <cell r="D3620" t="str">
            <v xml:space="preserve"> Rudolph's Bakery - Rudolph van Veen </v>
          </cell>
          <cell r="E3620">
            <v>34.950000000000003</v>
          </cell>
          <cell r="F3620" t="str">
            <v>Rudolph's</v>
          </cell>
          <cell r="G3620">
            <v>98</v>
          </cell>
        </row>
        <row r="3621">
          <cell r="A3621">
            <v>3620</v>
          </cell>
          <cell r="B3621">
            <v>7629</v>
          </cell>
          <cell r="C3621">
            <v>17</v>
          </cell>
          <cell r="D3621" t="str">
            <v xml:space="preserve"> Plenty kookboek - Yotam Ottolenghi </v>
          </cell>
          <cell r="E3621">
            <v>29.95</v>
          </cell>
          <cell r="F3621" t="str">
            <v>Plenty</v>
          </cell>
          <cell r="G3621">
            <v>185</v>
          </cell>
        </row>
        <row r="3622">
          <cell r="A3622">
            <v>3621</v>
          </cell>
          <cell r="B3622">
            <v>9813</v>
          </cell>
          <cell r="C3622">
            <v>17</v>
          </cell>
          <cell r="D3622" t="str">
            <v xml:space="preserve"> On The Go - Rens Kroes </v>
          </cell>
          <cell r="E3622">
            <v>14.99</v>
          </cell>
          <cell r="F3622" t="str">
            <v>On</v>
          </cell>
          <cell r="G3622">
            <v>94</v>
          </cell>
        </row>
        <row r="3623">
          <cell r="A3623">
            <v>3622</v>
          </cell>
          <cell r="B3623">
            <v>7506</v>
          </cell>
          <cell r="C3623">
            <v>17</v>
          </cell>
          <cell r="D3623" t="str">
            <v xml:space="preserve"> Matt Preston's 100 beste recepten </v>
          </cell>
          <cell r="E3623">
            <v>24.99</v>
          </cell>
          <cell r="F3623" t="str">
            <v>Matt</v>
          </cell>
          <cell r="G3623">
            <v>190</v>
          </cell>
        </row>
        <row r="3624">
          <cell r="A3624">
            <v>3623</v>
          </cell>
          <cell r="B3624">
            <v>7048</v>
          </cell>
          <cell r="C3624">
            <v>17</v>
          </cell>
          <cell r="D3624" t="str">
            <v xml:space="preserve"> Lekker Hollands </v>
          </cell>
          <cell r="E3624">
            <v>10.42</v>
          </cell>
          <cell r="F3624" t="str">
            <v>Lekker</v>
          </cell>
          <cell r="G3624">
            <v>208</v>
          </cell>
        </row>
        <row r="3625">
          <cell r="A3625">
            <v>3624</v>
          </cell>
          <cell r="B3625">
            <v>8665</v>
          </cell>
          <cell r="C3625">
            <v>17</v>
          </cell>
          <cell r="D3625" t="str">
            <v xml:space="preserve"> Delicious. 60 Spicy Recepten - Valli Little </v>
          </cell>
          <cell r="E3625">
            <v>13.05</v>
          </cell>
          <cell r="F3625" t="str">
            <v>Delicious.</v>
          </cell>
          <cell r="G3625">
            <v>141</v>
          </cell>
        </row>
        <row r="3626">
          <cell r="A3626">
            <v>3625</v>
          </cell>
          <cell r="B3626">
            <v>6563</v>
          </cell>
          <cell r="C3626">
            <v>17</v>
          </cell>
          <cell r="D3626" t="str">
            <v xml:space="preserve"> Chicks Love Food, Het Skinny Six Kookboek </v>
          </cell>
          <cell r="E3626">
            <v>19.22</v>
          </cell>
          <cell r="F3626" t="str">
            <v>Chicks</v>
          </cell>
          <cell r="G3626">
            <v>227</v>
          </cell>
        </row>
        <row r="3627">
          <cell r="A3627">
            <v>3626</v>
          </cell>
          <cell r="B3627">
            <v>7970</v>
          </cell>
          <cell r="C3627">
            <v>17</v>
          </cell>
          <cell r="D3627" t="str">
            <v xml:space="preserve"> Chicks Love Food, Het Meal Planning Kookboek </v>
          </cell>
          <cell r="E3627">
            <v>19.989999999999998</v>
          </cell>
          <cell r="F3627" t="str">
            <v>Chicks</v>
          </cell>
          <cell r="G3627">
            <v>169</v>
          </cell>
        </row>
        <row r="3628">
          <cell r="A3628">
            <v>3627</v>
          </cell>
          <cell r="B3628">
            <v>8878</v>
          </cell>
          <cell r="C3628">
            <v>17</v>
          </cell>
          <cell r="D3628" t="str">
            <v xml:space="preserve"> BBQBijbel - Julius Jaspers </v>
          </cell>
          <cell r="E3628">
            <v>29.99</v>
          </cell>
          <cell r="F3628" t="str">
            <v>BBQBijbel</v>
          </cell>
          <cell r="G3628">
            <v>133</v>
          </cell>
        </row>
        <row r="3629">
          <cell r="A3629">
            <v>3628</v>
          </cell>
          <cell r="B3629">
            <v>10449</v>
          </cell>
          <cell r="C3629">
            <v>17</v>
          </cell>
          <cell r="D3629" t="str">
            <v xml:space="preserve"> Veggiestan - Sally Butcher </v>
          </cell>
          <cell r="E3629">
            <v>22.95</v>
          </cell>
          <cell r="F3629" t="str">
            <v>Veggiestan</v>
          </cell>
          <cell r="G3629">
            <v>66</v>
          </cell>
        </row>
        <row r="3630">
          <cell r="A3630">
            <v>3629</v>
          </cell>
          <cell r="B3630">
            <v>7407</v>
          </cell>
          <cell r="C3630">
            <v>17</v>
          </cell>
          <cell r="D3630" t="str">
            <v xml:space="preserve"> Uit Pauline's Keuken - Pauline Weuring </v>
          </cell>
          <cell r="E3630">
            <v>19.190000000000001</v>
          </cell>
          <cell r="F3630" t="str">
            <v>Uit</v>
          </cell>
          <cell r="G3630">
            <v>194</v>
          </cell>
        </row>
        <row r="3631">
          <cell r="A3631">
            <v>3630</v>
          </cell>
          <cell r="B3631">
            <v>8301</v>
          </cell>
          <cell r="C3631">
            <v>17</v>
          </cell>
          <cell r="D3631" t="str">
            <v xml:space="preserve"> The Naked Chef Is Terug - Jamie Oliver </v>
          </cell>
          <cell r="E3631">
            <v>19.22</v>
          </cell>
          <cell r="F3631" t="str">
            <v>The</v>
          </cell>
          <cell r="G3631">
            <v>155</v>
          </cell>
        </row>
        <row r="3632">
          <cell r="A3632">
            <v>3631</v>
          </cell>
          <cell r="B3632">
            <v>11597</v>
          </cell>
          <cell r="C3632">
            <v>17</v>
          </cell>
          <cell r="D3632" t="str">
            <v xml:space="preserve"> The Dumpling Sisters - A. &amp; J. Zhang </v>
          </cell>
          <cell r="E3632">
            <v>29.95</v>
          </cell>
          <cell r="F3632" t="str">
            <v>The</v>
          </cell>
          <cell r="G3632">
            <v>17</v>
          </cell>
        </row>
        <row r="3633">
          <cell r="A3633">
            <v>3632</v>
          </cell>
          <cell r="B3633">
            <v>11435</v>
          </cell>
          <cell r="C3633">
            <v>17</v>
          </cell>
          <cell r="D3633" t="str">
            <v xml:space="preserve"> Super food voor familie en vrienden - Jamie Oliver </v>
          </cell>
          <cell r="E3633">
            <v>29.99</v>
          </cell>
          <cell r="F3633" t="str">
            <v>Super</v>
          </cell>
          <cell r="G3633">
            <v>24</v>
          </cell>
        </row>
        <row r="3634">
          <cell r="A3634">
            <v>3633</v>
          </cell>
          <cell r="B3634">
            <v>6288</v>
          </cell>
          <cell r="C3634">
            <v>17</v>
          </cell>
          <cell r="D3634" t="str">
            <v xml:space="preserve"> Simply Nigella - Nigella Lawson </v>
          </cell>
          <cell r="E3634">
            <v>34.99</v>
          </cell>
          <cell r="F3634" t="str">
            <v>Simply</v>
          </cell>
          <cell r="G3634">
            <v>238</v>
          </cell>
        </row>
        <row r="3635">
          <cell r="A3635">
            <v>3634</v>
          </cell>
          <cell r="B3635">
            <v>9049</v>
          </cell>
          <cell r="C3635">
            <v>17</v>
          </cell>
          <cell r="D3635" t="str">
            <v xml:space="preserve"> Rudolph's Cupcakes Compleet - Rudolph van Veen </v>
          </cell>
          <cell r="E3635">
            <v>19.95</v>
          </cell>
          <cell r="F3635" t="str">
            <v>Rudolph's</v>
          </cell>
          <cell r="G3635">
            <v>126</v>
          </cell>
        </row>
        <row r="3636">
          <cell r="A3636">
            <v>3635</v>
          </cell>
          <cell r="B3636">
            <v>10303</v>
          </cell>
          <cell r="C3636">
            <v>17</v>
          </cell>
          <cell r="D3636" t="str">
            <v xml:space="preserve"> Rudolph En De Jonge Bakkers - Rudolph van Veen </v>
          </cell>
          <cell r="E3636">
            <v>19.989999999999998</v>
          </cell>
          <cell r="F3636" t="str">
            <v>Rudolph</v>
          </cell>
          <cell r="G3636">
            <v>72</v>
          </cell>
        </row>
        <row r="3637">
          <cell r="A3637">
            <v>3636</v>
          </cell>
          <cell r="B3637">
            <v>6471</v>
          </cell>
          <cell r="C3637">
            <v>17</v>
          </cell>
          <cell r="D3637" t="str">
            <v xml:space="preserve"> Puur! Een Nieuwe kijk op de Bereidingen - H. Tzschirner </v>
          </cell>
          <cell r="E3637">
            <v>29.99</v>
          </cell>
          <cell r="F3637" t="str">
            <v>Puur!</v>
          </cell>
          <cell r="G3637">
            <v>231</v>
          </cell>
        </row>
        <row r="3638">
          <cell r="A3638">
            <v>3637</v>
          </cell>
          <cell r="B3638">
            <v>11257</v>
          </cell>
          <cell r="C3638">
            <v>17</v>
          </cell>
          <cell r="D3638" t="str">
            <v xml:space="preserve"> Powerfood - Van Friesland naar New York - Rens Kroes </v>
          </cell>
          <cell r="E3638">
            <v>19.989999999999998</v>
          </cell>
          <cell r="F3638" t="str">
            <v>Powerfood</v>
          </cell>
          <cell r="G3638">
            <v>32</v>
          </cell>
        </row>
        <row r="3639">
          <cell r="A3639">
            <v>3638</v>
          </cell>
          <cell r="B3639">
            <v>11205</v>
          </cell>
          <cell r="C3639">
            <v>17</v>
          </cell>
          <cell r="D3639" t="str">
            <v xml:space="preserve"> Powerfood - Rens Kroes </v>
          </cell>
          <cell r="E3639">
            <v>19.22</v>
          </cell>
          <cell r="F3639" t="str">
            <v>Powerfood</v>
          </cell>
          <cell r="G3639">
            <v>34</v>
          </cell>
        </row>
        <row r="3640">
          <cell r="A3640">
            <v>3639</v>
          </cell>
          <cell r="B3640">
            <v>9131</v>
          </cell>
          <cell r="C3640">
            <v>17</v>
          </cell>
          <cell r="D3640" t="str">
            <v xml:space="preserve"> Plenty More - Yotam Ottolenghi </v>
          </cell>
          <cell r="E3640">
            <v>29.95</v>
          </cell>
          <cell r="F3640" t="str">
            <v>Plenty</v>
          </cell>
          <cell r="G3640">
            <v>122</v>
          </cell>
        </row>
        <row r="3641">
          <cell r="A3641">
            <v>3640</v>
          </cell>
          <cell r="B3641">
            <v>10008</v>
          </cell>
          <cell r="C3641">
            <v>17</v>
          </cell>
          <cell r="D3641" t="str">
            <v xml:space="preserve"> Pizza - De Zilveren Lepel Kookschool </v>
          </cell>
          <cell r="E3641">
            <v>14.85</v>
          </cell>
          <cell r="F3641" t="str">
            <v>Pizza</v>
          </cell>
          <cell r="G3641">
            <v>85</v>
          </cell>
        </row>
        <row r="3642">
          <cell r="A3642">
            <v>3641</v>
          </cell>
          <cell r="B3642">
            <v>7383</v>
          </cell>
          <cell r="C3642">
            <v>17</v>
          </cell>
          <cell r="D3642" t="str">
            <v xml:space="preserve"> Patisserie - Hidde de Brabander </v>
          </cell>
          <cell r="E3642">
            <v>29.99</v>
          </cell>
          <cell r="F3642" t="str">
            <v>Patisserie</v>
          </cell>
          <cell r="G3642">
            <v>195</v>
          </cell>
        </row>
        <row r="3643">
          <cell r="A3643">
            <v>3642</v>
          </cell>
          <cell r="B3643">
            <v>9782</v>
          </cell>
          <cell r="C3643">
            <v>17</v>
          </cell>
          <cell r="D3643" t="str">
            <v xml:space="preserve"> NOPI - Y. Ottolenghi &amp; S. Tamimi </v>
          </cell>
          <cell r="E3643">
            <v>34.950000000000003</v>
          </cell>
          <cell r="F3643" t="str">
            <v>NOPI</v>
          </cell>
          <cell r="G3643">
            <v>95</v>
          </cell>
        </row>
        <row r="3644">
          <cell r="A3644">
            <v>3643</v>
          </cell>
          <cell r="B3644">
            <v>10980</v>
          </cell>
          <cell r="C3644">
            <v>17</v>
          </cell>
          <cell r="D3644" t="str">
            <v xml:space="preserve"> Nog Meer Uit Van Bovens Oven - Yvette van Boven </v>
          </cell>
          <cell r="E3644">
            <v>13.05</v>
          </cell>
          <cell r="F3644" t="str">
            <v>Nog</v>
          </cell>
          <cell r="G3644">
            <v>43</v>
          </cell>
        </row>
        <row r="3645">
          <cell r="A3645">
            <v>3644</v>
          </cell>
          <cell r="B3645">
            <v>11553</v>
          </cell>
          <cell r="C3645">
            <v>17</v>
          </cell>
          <cell r="D3645" t="str">
            <v xml:space="preserve"> Nieuwe Klassiekers - Donna Hay </v>
          </cell>
          <cell r="E3645">
            <v>45</v>
          </cell>
          <cell r="F3645" t="str">
            <v>Nieuwe</v>
          </cell>
          <cell r="G3645">
            <v>19</v>
          </cell>
        </row>
        <row r="3646">
          <cell r="A3646">
            <v>3645</v>
          </cell>
          <cell r="B3646">
            <v>9112</v>
          </cell>
          <cell r="C3646">
            <v>17</v>
          </cell>
          <cell r="D3646" t="str">
            <v xml:space="preserve"> Minibijbel Stoof- En Ovenschotels </v>
          </cell>
          <cell r="E3646">
            <v>7.95</v>
          </cell>
          <cell r="F3646" t="str">
            <v>Minibijbel</v>
          </cell>
          <cell r="G3646">
            <v>123</v>
          </cell>
        </row>
        <row r="3647">
          <cell r="A3647">
            <v>3646</v>
          </cell>
          <cell r="B3647">
            <v>9571</v>
          </cell>
          <cell r="C3647">
            <v>17</v>
          </cell>
          <cell r="D3647" t="str">
            <v xml:space="preserve"> Life in Balance - Donna Hay </v>
          </cell>
          <cell r="E3647">
            <v>29.99</v>
          </cell>
          <cell r="F3647" t="str">
            <v>Life</v>
          </cell>
          <cell r="G3647">
            <v>103</v>
          </cell>
        </row>
        <row r="3648">
          <cell r="A3648">
            <v>3647</v>
          </cell>
          <cell r="B3648">
            <v>9113</v>
          </cell>
          <cell r="C3648">
            <v>17</v>
          </cell>
          <cell r="D3648" t="str">
            <v xml:space="preserve"> Lekker Miljuschka - Miljuschka Witzenhausen </v>
          </cell>
          <cell r="E3648">
            <v>20</v>
          </cell>
          <cell r="F3648" t="str">
            <v>Lekker</v>
          </cell>
          <cell r="G3648">
            <v>123</v>
          </cell>
        </row>
        <row r="3649">
          <cell r="A3649">
            <v>3648</v>
          </cell>
          <cell r="B3649">
            <v>9933</v>
          </cell>
          <cell r="C3649">
            <v>17</v>
          </cell>
          <cell r="D3649" t="str">
            <v xml:space="preserve"> Killerbody Dieet - Fajah Lourens </v>
          </cell>
          <cell r="E3649">
            <v>20</v>
          </cell>
          <cell r="F3649" t="str">
            <v>Killerbody</v>
          </cell>
          <cell r="G3649">
            <v>89</v>
          </cell>
        </row>
        <row r="3650">
          <cell r="A3650">
            <v>3649</v>
          </cell>
          <cell r="B3650">
            <v>10953</v>
          </cell>
          <cell r="C3650">
            <v>17</v>
          </cell>
          <cell r="D3650" t="str">
            <v xml:space="preserve"> Jeruzalem - Yotam Ottolenghi </v>
          </cell>
          <cell r="E3650">
            <v>34.950000000000003</v>
          </cell>
          <cell r="F3650" t="str">
            <v>Jeruzalem</v>
          </cell>
          <cell r="G3650">
            <v>44</v>
          </cell>
        </row>
        <row r="3651">
          <cell r="A3651">
            <v>3650</v>
          </cell>
          <cell r="B3651">
            <v>11772</v>
          </cell>
          <cell r="C3651">
            <v>17</v>
          </cell>
          <cell r="D3651" t="str">
            <v xml:space="preserve"> Jamie Oliver in 30 minuten - Jamie Oliver </v>
          </cell>
          <cell r="E3651">
            <v>29.95</v>
          </cell>
          <cell r="F3651" t="str">
            <v>Jamie</v>
          </cell>
          <cell r="G3651">
            <v>10</v>
          </cell>
        </row>
        <row r="3652">
          <cell r="A3652">
            <v>3651</v>
          </cell>
          <cell r="B3652">
            <v>6043</v>
          </cell>
          <cell r="C3652">
            <v>17</v>
          </cell>
          <cell r="D3652" t="str">
            <v xml:space="preserve"> In 20 minuten van XL naar S - Mieke Kosters </v>
          </cell>
          <cell r="E3652">
            <v>19.989999999999998</v>
          </cell>
          <cell r="F3652" t="str">
            <v>In</v>
          </cell>
          <cell r="G3652">
            <v>249</v>
          </cell>
        </row>
        <row r="3653">
          <cell r="A3653">
            <v>3652</v>
          </cell>
          <cell r="B3653">
            <v>10276</v>
          </cell>
          <cell r="C3653">
            <v>17</v>
          </cell>
          <cell r="D3653" t="str">
            <v xml:space="preserve"> Hoe Word Ik Een Goddelijke Huisvrouw? - Nigella Lawson </v>
          </cell>
          <cell r="E3653">
            <v>19.22</v>
          </cell>
          <cell r="F3653" t="str">
            <v>Hoe</v>
          </cell>
          <cell r="G3653">
            <v>73</v>
          </cell>
        </row>
        <row r="3654">
          <cell r="A3654">
            <v>3653</v>
          </cell>
          <cell r="B3654">
            <v>8158</v>
          </cell>
          <cell r="C3654">
            <v>17</v>
          </cell>
          <cell r="D3654" t="str">
            <v xml:space="preserve"> Het Vegan Kookboek - Adele McConnell </v>
          </cell>
          <cell r="E3654">
            <v>19.22</v>
          </cell>
          <cell r="F3654" t="str">
            <v>Het</v>
          </cell>
          <cell r="G3654">
            <v>161</v>
          </cell>
        </row>
        <row r="3655">
          <cell r="A3655">
            <v>3654</v>
          </cell>
          <cell r="B3655">
            <v>10661</v>
          </cell>
          <cell r="C3655">
            <v>17</v>
          </cell>
          <cell r="D3655" t="str">
            <v xml:space="preserve"> Het Grote Kleine Hapjesboek - Benoît Molin </v>
          </cell>
          <cell r="E3655">
            <v>19.22</v>
          </cell>
          <cell r="F3655" t="str">
            <v>Het</v>
          </cell>
          <cell r="G3655">
            <v>57</v>
          </cell>
        </row>
        <row r="3656">
          <cell r="A3656">
            <v>3655</v>
          </cell>
          <cell r="B3656">
            <v>11410</v>
          </cell>
          <cell r="C3656">
            <v>17</v>
          </cell>
          <cell r="D3656" t="str">
            <v xml:space="preserve"> Heerlijk Italiaans - Roberta Pagnier &amp; Giovanni Caminita </v>
          </cell>
          <cell r="E3656">
            <v>17.510000000000002</v>
          </cell>
          <cell r="F3656" t="str">
            <v>Heerlijk</v>
          </cell>
          <cell r="G3656">
            <v>25</v>
          </cell>
        </row>
        <row r="3657">
          <cell r="A3657">
            <v>3656</v>
          </cell>
          <cell r="B3657">
            <v>10169</v>
          </cell>
          <cell r="C3657">
            <v>17</v>
          </cell>
          <cell r="D3657" t="str">
            <v xml:space="preserve"> Heel Holland Bakt Mee - Heel Holland Bakt </v>
          </cell>
          <cell r="E3657">
            <v>25</v>
          </cell>
          <cell r="F3657" t="str">
            <v>Heel</v>
          </cell>
          <cell r="G3657">
            <v>78</v>
          </cell>
        </row>
        <row r="3658">
          <cell r="A3658">
            <v>3657</v>
          </cell>
          <cell r="B3658">
            <v>8587</v>
          </cell>
          <cell r="C3658">
            <v>17</v>
          </cell>
          <cell r="D3658" t="str">
            <v xml:space="preserve"> Heel Holland Bakt Brood - Robèrt van Beckhoven </v>
          </cell>
          <cell r="E3658">
            <v>19.989999999999998</v>
          </cell>
          <cell r="F3658" t="str">
            <v>Heel</v>
          </cell>
          <cell r="G3658">
            <v>144</v>
          </cell>
        </row>
        <row r="3659">
          <cell r="A3659">
            <v>3658</v>
          </cell>
          <cell r="B3659">
            <v>7609</v>
          </cell>
          <cell r="C3659">
            <v>17</v>
          </cell>
          <cell r="D3659" t="str">
            <v xml:space="preserve"> Hanoi Saigon - Mido, Jean-Phi &amp; Hando Youssouf </v>
          </cell>
          <cell r="E3659">
            <v>22.77</v>
          </cell>
          <cell r="F3659" t="str">
            <v>Hanoi</v>
          </cell>
          <cell r="G3659">
            <v>186</v>
          </cell>
        </row>
        <row r="3660">
          <cell r="A3660">
            <v>3659</v>
          </cell>
          <cell r="B3660">
            <v>9641</v>
          </cell>
          <cell r="C3660">
            <v>17</v>
          </cell>
          <cell r="D3660" t="str">
            <v xml:space="preserve"> Groentebijbel - Mari Maris </v>
          </cell>
          <cell r="E3660">
            <v>29.9</v>
          </cell>
          <cell r="F3660" t="str">
            <v>Groentebijbel</v>
          </cell>
          <cell r="G3660">
            <v>100</v>
          </cell>
        </row>
        <row r="3661">
          <cell r="A3661">
            <v>3660</v>
          </cell>
          <cell r="B3661">
            <v>7095</v>
          </cell>
          <cell r="C3661">
            <v>17</v>
          </cell>
          <cell r="D3661" t="str">
            <v xml:space="preserve"> Groene Sapjes - Fern Green </v>
          </cell>
          <cell r="E3661">
            <v>12.5</v>
          </cell>
          <cell r="F3661" t="str">
            <v>Groene</v>
          </cell>
          <cell r="G3661">
            <v>206</v>
          </cell>
        </row>
        <row r="3662">
          <cell r="A3662">
            <v>3661</v>
          </cell>
          <cell r="B3662">
            <v>7775</v>
          </cell>
          <cell r="C3662">
            <v>17</v>
          </cell>
          <cell r="D3662" t="str">
            <v xml:space="preserve"> Grillchef 4 seasons </v>
          </cell>
          <cell r="E3662">
            <v>17.510000000000002</v>
          </cell>
          <cell r="F3662" t="str">
            <v>Grillchef</v>
          </cell>
          <cell r="G3662">
            <v>178</v>
          </cell>
        </row>
        <row r="3663">
          <cell r="A3663">
            <v>3662</v>
          </cell>
          <cell r="B3663">
            <v>11370</v>
          </cell>
          <cell r="C3663">
            <v>17</v>
          </cell>
          <cell r="D3663" t="str">
            <v xml:space="preserve"> Griekse Eilanden - Rebecca Seal </v>
          </cell>
          <cell r="E3663">
            <v>24.99</v>
          </cell>
          <cell r="F3663" t="str">
            <v>Griekse</v>
          </cell>
          <cell r="G3663">
            <v>27</v>
          </cell>
        </row>
        <row r="3664">
          <cell r="A3664">
            <v>3663</v>
          </cell>
          <cell r="B3664">
            <v>9814</v>
          </cell>
          <cell r="C3664">
            <v>17</v>
          </cell>
          <cell r="D3664" t="str">
            <v xml:space="preserve"> Feest! - 24 Kitchen </v>
          </cell>
          <cell r="E3664">
            <v>24.99</v>
          </cell>
          <cell r="F3664" t="str">
            <v>Feest!</v>
          </cell>
          <cell r="G3664">
            <v>94</v>
          </cell>
        </row>
        <row r="3665">
          <cell r="A3665">
            <v>3664</v>
          </cell>
          <cell r="B3665">
            <v>7408</v>
          </cell>
          <cell r="C3665">
            <v>17</v>
          </cell>
          <cell r="D3665" t="str">
            <v xml:space="preserve"> Fast, Fresh, Simple - Donna Hay </v>
          </cell>
          <cell r="E3665">
            <v>29.99</v>
          </cell>
          <cell r="F3665" t="str">
            <v>Fast,</v>
          </cell>
          <cell r="G3665">
            <v>194</v>
          </cell>
        </row>
        <row r="3666">
          <cell r="A3666">
            <v>3665</v>
          </cell>
          <cell r="B3666">
            <v>10687</v>
          </cell>
          <cell r="C3666">
            <v>17</v>
          </cell>
          <cell r="D3666" t="str">
            <v xml:space="preserve"> Elke Dag Ella - Ella Mills-Woodward </v>
          </cell>
          <cell r="E3666">
            <v>22.5</v>
          </cell>
          <cell r="F3666" t="str">
            <v>Elke</v>
          </cell>
          <cell r="G3666">
            <v>56</v>
          </cell>
        </row>
        <row r="3667">
          <cell r="A3667">
            <v>3666</v>
          </cell>
          <cell r="B3667">
            <v>11930</v>
          </cell>
          <cell r="C3667">
            <v>17</v>
          </cell>
          <cell r="D3667" t="str">
            <v xml:space="preserve"> Echte Mannen Dieet 2 - S. King &amp; D. Myers </v>
          </cell>
          <cell r="E3667">
            <v>17.04</v>
          </cell>
          <cell r="F3667" t="str">
            <v>Echte</v>
          </cell>
          <cell r="G3667">
            <v>3</v>
          </cell>
        </row>
        <row r="3668">
          <cell r="A3668">
            <v>3667</v>
          </cell>
          <cell r="B3668">
            <v>6927</v>
          </cell>
          <cell r="C3668">
            <v>17</v>
          </cell>
          <cell r="D3668" t="str">
            <v xml:space="preserve"> Easy Peasy Lunchbox - v.d. Heuvel &amp; v. Haaren </v>
          </cell>
          <cell r="E3668">
            <v>14.8</v>
          </cell>
          <cell r="F3668" t="str">
            <v>Easy</v>
          </cell>
          <cell r="G3668">
            <v>213</v>
          </cell>
        </row>
        <row r="3669">
          <cell r="A3669">
            <v>3668</v>
          </cell>
          <cell r="B3669">
            <v>9268</v>
          </cell>
          <cell r="C3669">
            <v>17</v>
          </cell>
          <cell r="D3669" t="str">
            <v xml:space="preserve"> Donald Duck Kookboek - A. Neubauer </v>
          </cell>
          <cell r="E3669">
            <v>11.95</v>
          </cell>
          <cell r="F3669" t="str">
            <v>Donald</v>
          </cell>
          <cell r="G3669">
            <v>117</v>
          </cell>
        </row>
        <row r="3670">
          <cell r="A3670">
            <v>3669</v>
          </cell>
          <cell r="B3670">
            <v>8175</v>
          </cell>
          <cell r="C3670">
            <v>17</v>
          </cell>
          <cell r="D3670" t="str">
            <v xml:space="preserve"> Dolci - De Zilveren Lepel Kookschool </v>
          </cell>
          <cell r="E3670">
            <v>14.85</v>
          </cell>
          <cell r="F3670" t="str">
            <v>Dolci</v>
          </cell>
          <cell r="G3670">
            <v>160</v>
          </cell>
        </row>
        <row r="3671">
          <cell r="A3671">
            <v>3670</v>
          </cell>
          <cell r="B3671">
            <v>9860</v>
          </cell>
          <cell r="C3671">
            <v>17</v>
          </cell>
          <cell r="D3671" t="str">
            <v xml:space="preserve"> Delicious. 60 Zoete recepten - Valli Little </v>
          </cell>
          <cell r="E3671">
            <v>13.05</v>
          </cell>
          <cell r="F3671" t="str">
            <v>Delicious.</v>
          </cell>
          <cell r="G3671">
            <v>92</v>
          </cell>
        </row>
        <row r="3672">
          <cell r="A3672">
            <v>3671</v>
          </cell>
          <cell r="B3672">
            <v>8902</v>
          </cell>
          <cell r="C3672">
            <v>17</v>
          </cell>
          <cell r="D3672" t="str">
            <v xml:space="preserve"> Delicious. 10 jaar </v>
          </cell>
          <cell r="E3672">
            <v>29.95</v>
          </cell>
          <cell r="F3672" t="str">
            <v>Delicious.</v>
          </cell>
          <cell r="G3672">
            <v>132</v>
          </cell>
        </row>
        <row r="3673">
          <cell r="A3673">
            <v>3672</v>
          </cell>
          <cell r="B3673">
            <v>9956</v>
          </cell>
          <cell r="C3673">
            <v>17</v>
          </cell>
          <cell r="D3673" t="str">
            <v xml:space="preserve"> De Zilveren Lepel Quick &amp; Easy </v>
          </cell>
          <cell r="E3673">
            <v>24.09</v>
          </cell>
          <cell r="F3673" t="str">
            <v>De</v>
          </cell>
          <cell r="G3673">
            <v>88</v>
          </cell>
        </row>
        <row r="3674">
          <cell r="A3674">
            <v>3673</v>
          </cell>
          <cell r="B3674">
            <v>11484</v>
          </cell>
          <cell r="C3674">
            <v>17</v>
          </cell>
          <cell r="D3674" t="str">
            <v xml:space="preserve"> De Smaakbijbel - Niki Segnit </v>
          </cell>
          <cell r="E3674">
            <v>25</v>
          </cell>
          <cell r="F3674" t="str">
            <v>De</v>
          </cell>
          <cell r="G3674">
            <v>22</v>
          </cell>
        </row>
        <row r="3675">
          <cell r="A3675">
            <v>3674</v>
          </cell>
          <cell r="B3675">
            <v>11658</v>
          </cell>
          <cell r="C3675">
            <v>17</v>
          </cell>
          <cell r="D3675" t="str">
            <v xml:space="preserve"> De Perfecte Steak - Marcus Polman </v>
          </cell>
          <cell r="E3675">
            <v>15.68</v>
          </cell>
          <cell r="F3675" t="str">
            <v>De</v>
          </cell>
          <cell r="G3675">
            <v>14</v>
          </cell>
        </row>
        <row r="3676">
          <cell r="A3676">
            <v>3675</v>
          </cell>
          <cell r="B3676">
            <v>6640</v>
          </cell>
          <cell r="C3676">
            <v>17</v>
          </cell>
          <cell r="D3676" t="str">
            <v xml:space="preserve"> De Perfecte Preston - Matt Preston </v>
          </cell>
          <cell r="E3676">
            <v>24.99</v>
          </cell>
          <cell r="F3676" t="str">
            <v>De</v>
          </cell>
          <cell r="G3676">
            <v>224</v>
          </cell>
        </row>
        <row r="3677">
          <cell r="A3677">
            <v>3676</v>
          </cell>
          <cell r="B3677">
            <v>9934</v>
          </cell>
          <cell r="C3677">
            <v>17</v>
          </cell>
          <cell r="D3677" t="str">
            <v xml:space="preserve"> De Makkelijke Maaltijd - 24 Kitchen </v>
          </cell>
          <cell r="E3677">
            <v>19.190000000000001</v>
          </cell>
          <cell r="F3677" t="str">
            <v>De</v>
          </cell>
          <cell r="G3677">
            <v>89</v>
          </cell>
        </row>
        <row r="3678">
          <cell r="A3678">
            <v>3677</v>
          </cell>
          <cell r="B3678">
            <v>9238</v>
          </cell>
          <cell r="C3678">
            <v>17</v>
          </cell>
          <cell r="D3678" t="str">
            <v xml:space="preserve"> De Basis Van Het Koken - Jamie Oliver </v>
          </cell>
          <cell r="E3678">
            <v>24.99</v>
          </cell>
          <cell r="F3678" t="str">
            <v>De</v>
          </cell>
          <cell r="G3678">
            <v>118</v>
          </cell>
        </row>
        <row r="3679">
          <cell r="A3679">
            <v>3678</v>
          </cell>
          <cell r="B3679">
            <v>6181</v>
          </cell>
          <cell r="C3679">
            <v>17</v>
          </cell>
          <cell r="D3679" t="str">
            <v xml:space="preserve"> Cobb Op de Cobb Kookboek </v>
          </cell>
          <cell r="E3679">
            <v>21</v>
          </cell>
          <cell r="F3679" t="str">
            <v>Cobb</v>
          </cell>
          <cell r="G3679">
            <v>243</v>
          </cell>
        </row>
        <row r="3680">
          <cell r="A3680">
            <v>3679</v>
          </cell>
          <cell r="B3680">
            <v>10450</v>
          </cell>
          <cell r="C3680">
            <v>17</v>
          </cell>
          <cell r="D3680" t="str">
            <v xml:space="preserve"> All-day Breakfast - D. Kortlever </v>
          </cell>
          <cell r="E3680">
            <v>20</v>
          </cell>
          <cell r="F3680" t="str">
            <v>All-day</v>
          </cell>
          <cell r="G3680">
            <v>66</v>
          </cell>
        </row>
        <row r="3681">
          <cell r="A3681">
            <v>3680</v>
          </cell>
          <cell r="B3681">
            <v>9815</v>
          </cell>
          <cell r="C3681">
            <v>17</v>
          </cell>
          <cell r="D3681" t="str">
            <v xml:space="preserve"> 100% Suikervrij - Carola van Bemmelen </v>
          </cell>
          <cell r="E3681">
            <v>19.22</v>
          </cell>
          <cell r="F3681">
            <v>1</v>
          </cell>
          <cell r="G3681">
            <v>94</v>
          </cell>
        </row>
        <row r="3682">
          <cell r="A3682">
            <v>3681</v>
          </cell>
          <cell r="B3682">
            <v>6407</v>
          </cell>
          <cell r="C3682">
            <v>18</v>
          </cell>
          <cell r="D3682" t="str">
            <v xml:space="preserve"> Philips HR7762 Viva foodprocessor </v>
          </cell>
          <cell r="E3682">
            <v>72.989999999999995</v>
          </cell>
          <cell r="F3682" t="str">
            <v>Philips</v>
          </cell>
          <cell r="G3682">
            <v>233</v>
          </cell>
        </row>
        <row r="3683">
          <cell r="A3683">
            <v>3682</v>
          </cell>
          <cell r="B3683">
            <v>6966</v>
          </cell>
          <cell r="C3683">
            <v>18</v>
          </cell>
          <cell r="D3683" t="str">
            <v xml:space="preserve"> Philips HR7778 Avance Collection </v>
          </cell>
          <cell r="E3683">
            <v>169</v>
          </cell>
          <cell r="F3683" t="str">
            <v>Philips</v>
          </cell>
          <cell r="G3683">
            <v>211</v>
          </cell>
        </row>
        <row r="3684">
          <cell r="A3684">
            <v>3683</v>
          </cell>
          <cell r="B3684">
            <v>9269</v>
          </cell>
          <cell r="C3684">
            <v>18</v>
          </cell>
          <cell r="D3684" t="str">
            <v xml:space="preserve"> Bosch MUM48A1 </v>
          </cell>
          <cell r="E3684">
            <v>99</v>
          </cell>
          <cell r="F3684" t="str">
            <v>Bosch</v>
          </cell>
          <cell r="G3684">
            <v>117</v>
          </cell>
        </row>
        <row r="3685">
          <cell r="A3685">
            <v>3684</v>
          </cell>
          <cell r="B3685">
            <v>11571</v>
          </cell>
          <cell r="C3685">
            <v>18</v>
          </cell>
          <cell r="D3685" t="str">
            <v xml:space="preserve"> Philips HR7769/00 Viva+ foodprocessor </v>
          </cell>
          <cell r="E3685">
            <v>91.95</v>
          </cell>
          <cell r="F3685" t="str">
            <v>Philips</v>
          </cell>
          <cell r="G3685">
            <v>18</v>
          </cell>
        </row>
        <row r="3686">
          <cell r="A3686">
            <v>3685</v>
          </cell>
          <cell r="B3686">
            <v>8533</v>
          </cell>
          <cell r="C3686">
            <v>18</v>
          </cell>
          <cell r="D3686" t="str">
            <v xml:space="preserve"> Philips HR7627 Daily </v>
          </cell>
          <cell r="E3686">
            <v>49</v>
          </cell>
          <cell r="F3686" t="str">
            <v>Philips</v>
          </cell>
          <cell r="G3686">
            <v>146</v>
          </cell>
        </row>
        <row r="3687">
          <cell r="A3687">
            <v>3686</v>
          </cell>
          <cell r="B3687">
            <v>7264</v>
          </cell>
          <cell r="C3687">
            <v>18</v>
          </cell>
          <cell r="D3687" t="str">
            <v xml:space="preserve"> Bosch MCM68861 </v>
          </cell>
          <cell r="E3687">
            <v>169</v>
          </cell>
          <cell r="F3687" t="str">
            <v>Bosch</v>
          </cell>
          <cell r="G3687">
            <v>200</v>
          </cell>
        </row>
        <row r="3688">
          <cell r="A3688">
            <v>3687</v>
          </cell>
          <cell r="B3688">
            <v>10802</v>
          </cell>
          <cell r="C3688">
            <v>18</v>
          </cell>
          <cell r="D3688" t="str">
            <v xml:space="preserve"> KitchenAid Artisan Mixer 5KSM125 Keizerrood </v>
          </cell>
          <cell r="E3688">
            <v>499</v>
          </cell>
          <cell r="F3688" t="str">
            <v>KitchenAid</v>
          </cell>
          <cell r="G3688">
            <v>51</v>
          </cell>
        </row>
        <row r="3689">
          <cell r="A3689">
            <v>3688</v>
          </cell>
          <cell r="B3689">
            <v>10931</v>
          </cell>
          <cell r="C3689">
            <v>18</v>
          </cell>
          <cell r="D3689" t="str">
            <v xml:space="preserve"> Bosch MCM3501M </v>
          </cell>
          <cell r="E3689">
            <v>99.95</v>
          </cell>
          <cell r="F3689" t="str">
            <v>Bosch</v>
          </cell>
          <cell r="G3689">
            <v>45</v>
          </cell>
        </row>
        <row r="3690">
          <cell r="A3690">
            <v>3689</v>
          </cell>
          <cell r="B3690">
            <v>8691</v>
          </cell>
          <cell r="C3690">
            <v>18</v>
          </cell>
          <cell r="D3690" t="str">
            <v xml:space="preserve"> Kenwood MX311 Patissier </v>
          </cell>
          <cell r="E3690">
            <v>149</v>
          </cell>
          <cell r="F3690" t="str">
            <v>Kenwood</v>
          </cell>
          <cell r="G3690">
            <v>140</v>
          </cell>
        </row>
        <row r="3691">
          <cell r="A3691">
            <v>3690</v>
          </cell>
          <cell r="B3691">
            <v>8451</v>
          </cell>
          <cell r="C3691">
            <v>18</v>
          </cell>
          <cell r="D3691" t="str">
            <v xml:space="preserve"> Kenwood Multipro Excel FPM902 </v>
          </cell>
          <cell r="E3691">
            <v>299</v>
          </cell>
          <cell r="F3691" t="str">
            <v>Kenwood</v>
          </cell>
          <cell r="G3691">
            <v>150</v>
          </cell>
        </row>
        <row r="3692">
          <cell r="A3692">
            <v>3691</v>
          </cell>
          <cell r="B3692">
            <v>11598</v>
          </cell>
          <cell r="C3692">
            <v>18</v>
          </cell>
          <cell r="D3692" t="str">
            <v xml:space="preserve"> Kenwood FPM270 </v>
          </cell>
          <cell r="E3692">
            <v>109.95</v>
          </cell>
          <cell r="F3692" t="str">
            <v>Kenwood</v>
          </cell>
          <cell r="G3692">
            <v>17</v>
          </cell>
        </row>
        <row r="3693">
          <cell r="A3693">
            <v>3692</v>
          </cell>
          <cell r="B3693">
            <v>7776</v>
          </cell>
          <cell r="C3693">
            <v>18</v>
          </cell>
          <cell r="D3693" t="str">
            <v xml:space="preserve"> Kenwood FPM250 </v>
          </cell>
          <cell r="E3693">
            <v>73</v>
          </cell>
          <cell r="F3693" t="str">
            <v>Kenwood</v>
          </cell>
          <cell r="G3693">
            <v>178</v>
          </cell>
        </row>
        <row r="3694">
          <cell r="A3694">
            <v>3693</v>
          </cell>
          <cell r="B3694">
            <v>6721</v>
          </cell>
          <cell r="C3694">
            <v>18</v>
          </cell>
          <cell r="D3694" t="str">
            <v xml:space="preserve"> Kenwood KM287 Prospero </v>
          </cell>
          <cell r="E3694">
            <v>239</v>
          </cell>
          <cell r="F3694" t="str">
            <v>Kenwood</v>
          </cell>
          <cell r="G3694">
            <v>221</v>
          </cell>
        </row>
        <row r="3695">
          <cell r="A3695">
            <v>3694</v>
          </cell>
          <cell r="B3695">
            <v>9446</v>
          </cell>
          <cell r="C3695">
            <v>18</v>
          </cell>
          <cell r="D3695" t="str">
            <v xml:space="preserve"> Magimix Compact 3200 XL Mat Chroom </v>
          </cell>
          <cell r="E3695">
            <v>277</v>
          </cell>
          <cell r="F3695" t="str">
            <v>Magimix</v>
          </cell>
          <cell r="G3695">
            <v>109</v>
          </cell>
        </row>
        <row r="3696">
          <cell r="A3696">
            <v>3695</v>
          </cell>
          <cell r="B3696">
            <v>11156</v>
          </cell>
          <cell r="C3696">
            <v>18</v>
          </cell>
          <cell r="D3696" t="str">
            <v xml:space="preserve"> KitchenAid Foodprocessor Keizerrood 2,1 L </v>
          </cell>
          <cell r="E3696">
            <v>149</v>
          </cell>
          <cell r="F3696" t="str">
            <v>KitchenAid</v>
          </cell>
          <cell r="G3696">
            <v>36</v>
          </cell>
        </row>
        <row r="3697">
          <cell r="A3697">
            <v>3696</v>
          </cell>
          <cell r="B3697">
            <v>7796</v>
          </cell>
          <cell r="C3697">
            <v>18</v>
          </cell>
          <cell r="D3697" t="str">
            <v xml:space="preserve"> KitchenAid Artisan Mixer 5KSM175PS Appelrood </v>
          </cell>
          <cell r="E3697">
            <v>569</v>
          </cell>
          <cell r="F3697" t="str">
            <v>KitchenAid</v>
          </cell>
          <cell r="G3697">
            <v>177</v>
          </cell>
        </row>
        <row r="3698">
          <cell r="A3698">
            <v>3697</v>
          </cell>
          <cell r="B3698">
            <v>10575</v>
          </cell>
          <cell r="C3698">
            <v>18</v>
          </cell>
          <cell r="D3698" t="str">
            <v xml:space="preserve"> Bosch MUM57B22 </v>
          </cell>
          <cell r="E3698">
            <v>299</v>
          </cell>
          <cell r="F3698" t="str">
            <v>Bosch</v>
          </cell>
          <cell r="G3698">
            <v>61</v>
          </cell>
        </row>
        <row r="3699">
          <cell r="A3699">
            <v>3698</v>
          </cell>
          <cell r="B3699">
            <v>11436</v>
          </cell>
          <cell r="C3699">
            <v>18</v>
          </cell>
          <cell r="D3699" t="str">
            <v xml:space="preserve"> Bosch MCM4200 </v>
          </cell>
          <cell r="E3699">
            <v>89.95</v>
          </cell>
          <cell r="F3699" t="str">
            <v>Bosch</v>
          </cell>
          <cell r="G3699">
            <v>24</v>
          </cell>
        </row>
        <row r="3700">
          <cell r="A3700">
            <v>3699</v>
          </cell>
          <cell r="B3700">
            <v>6585</v>
          </cell>
          <cell r="C3700">
            <v>18</v>
          </cell>
          <cell r="D3700" t="str">
            <v xml:space="preserve"> Bosch MUM58720 CreationLine </v>
          </cell>
          <cell r="E3700">
            <v>269</v>
          </cell>
          <cell r="F3700" t="str">
            <v>Bosch</v>
          </cell>
          <cell r="G3700">
            <v>226</v>
          </cell>
        </row>
        <row r="3701">
          <cell r="A3701">
            <v>3700</v>
          </cell>
          <cell r="B3701">
            <v>10865</v>
          </cell>
          <cell r="C3701">
            <v>18</v>
          </cell>
          <cell r="D3701" t="str">
            <v xml:space="preserve"> Bosch MCM64060 </v>
          </cell>
          <cell r="E3701">
            <v>144</v>
          </cell>
          <cell r="F3701" t="str">
            <v>Bosch</v>
          </cell>
          <cell r="G3701">
            <v>48</v>
          </cell>
        </row>
        <row r="3702">
          <cell r="A3702">
            <v>3701</v>
          </cell>
          <cell r="B3702">
            <v>8853</v>
          </cell>
          <cell r="C3702">
            <v>18</v>
          </cell>
          <cell r="D3702" t="str">
            <v xml:space="preserve"> Tristar Keukenmixer MX-4170 </v>
          </cell>
          <cell r="E3702">
            <v>93.99</v>
          </cell>
          <cell r="F3702" t="str">
            <v>Tristar</v>
          </cell>
          <cell r="G3702">
            <v>134</v>
          </cell>
        </row>
        <row r="3703">
          <cell r="A3703">
            <v>3702</v>
          </cell>
          <cell r="B3703">
            <v>9310</v>
          </cell>
          <cell r="C3703">
            <v>18</v>
          </cell>
          <cell r="D3703" t="str">
            <v xml:space="preserve"> KitchenAid Artisan Mixer 5KSM175PS Pistache </v>
          </cell>
          <cell r="E3703">
            <v>569</v>
          </cell>
          <cell r="F3703" t="str">
            <v>KitchenAid</v>
          </cell>
          <cell r="G3703">
            <v>115</v>
          </cell>
        </row>
        <row r="3704">
          <cell r="A3704">
            <v>3703</v>
          </cell>
          <cell r="B3704">
            <v>11931</v>
          </cell>
          <cell r="C3704">
            <v>18</v>
          </cell>
          <cell r="D3704" t="str">
            <v xml:space="preserve"> Kenwood Multipro Home FDP623WH </v>
          </cell>
          <cell r="E3704">
            <v>129</v>
          </cell>
          <cell r="F3704" t="str">
            <v>Kenwood</v>
          </cell>
          <cell r="G3704">
            <v>3</v>
          </cell>
        </row>
        <row r="3705">
          <cell r="A3705">
            <v>3704</v>
          </cell>
          <cell r="B3705">
            <v>7610</v>
          </cell>
          <cell r="C3705">
            <v>18</v>
          </cell>
          <cell r="D3705" t="str">
            <v xml:space="preserve"> Kenwood kMix KMX51G </v>
          </cell>
          <cell r="E3705">
            <v>249</v>
          </cell>
          <cell r="F3705" t="str">
            <v>Kenwood</v>
          </cell>
          <cell r="G3705">
            <v>186</v>
          </cell>
        </row>
        <row r="3706">
          <cell r="A3706">
            <v>3705</v>
          </cell>
          <cell r="B3706">
            <v>8613</v>
          </cell>
          <cell r="C3706">
            <v>18</v>
          </cell>
          <cell r="D3706" t="str">
            <v xml:space="preserve"> Kenwood MX312 Patissier </v>
          </cell>
          <cell r="E3706">
            <v>179</v>
          </cell>
          <cell r="F3706" t="str">
            <v>Kenwood</v>
          </cell>
          <cell r="G3706">
            <v>143</v>
          </cell>
        </row>
        <row r="3707">
          <cell r="A3707">
            <v>3706</v>
          </cell>
          <cell r="B3707">
            <v>11908</v>
          </cell>
          <cell r="C3707">
            <v>18</v>
          </cell>
          <cell r="D3707" t="str">
            <v xml:space="preserve"> Bosch MUM59M55 </v>
          </cell>
          <cell r="E3707">
            <v>399</v>
          </cell>
          <cell r="F3707" t="str">
            <v>Bosch</v>
          </cell>
          <cell r="G3707">
            <v>4</v>
          </cell>
        </row>
        <row r="3708">
          <cell r="A3708">
            <v>3707</v>
          </cell>
          <cell r="B3708">
            <v>10330</v>
          </cell>
          <cell r="C3708">
            <v>18</v>
          </cell>
          <cell r="D3708" t="str">
            <v xml:space="preserve"> Bosch MUM4405 </v>
          </cell>
          <cell r="E3708">
            <v>76.989999999999995</v>
          </cell>
          <cell r="F3708" t="str">
            <v>Bosch</v>
          </cell>
          <cell r="G3708">
            <v>71</v>
          </cell>
        </row>
        <row r="3709">
          <cell r="A3709">
            <v>3708</v>
          </cell>
          <cell r="B3709">
            <v>6289</v>
          </cell>
          <cell r="C3709">
            <v>18</v>
          </cell>
          <cell r="D3709" t="str">
            <v xml:space="preserve"> Tristar Keukenmachine MX-4181 </v>
          </cell>
          <cell r="E3709">
            <v>79.989999999999995</v>
          </cell>
          <cell r="F3709" t="str">
            <v>Tristar</v>
          </cell>
          <cell r="G3709">
            <v>238</v>
          </cell>
        </row>
        <row r="3710">
          <cell r="A3710">
            <v>3709</v>
          </cell>
          <cell r="B3710">
            <v>10046</v>
          </cell>
          <cell r="C3710">
            <v>18</v>
          </cell>
          <cell r="D3710" t="str">
            <v xml:space="preserve"> Bosch MUM4880 </v>
          </cell>
          <cell r="E3710">
            <v>179</v>
          </cell>
          <cell r="F3710" t="str">
            <v>Bosch</v>
          </cell>
          <cell r="G3710">
            <v>83</v>
          </cell>
        </row>
        <row r="3711">
          <cell r="A3711">
            <v>3710</v>
          </cell>
          <cell r="B3711">
            <v>11773</v>
          </cell>
          <cell r="C3711">
            <v>18</v>
          </cell>
          <cell r="D3711" t="str">
            <v xml:space="preserve"> Kenwood Multipro Classic FDM786 </v>
          </cell>
          <cell r="E3711">
            <v>165</v>
          </cell>
          <cell r="F3711" t="str">
            <v>Kenwood</v>
          </cell>
          <cell r="G3711">
            <v>10</v>
          </cell>
        </row>
        <row r="3712">
          <cell r="A3712">
            <v>3711</v>
          </cell>
          <cell r="B3712">
            <v>7971</v>
          </cell>
          <cell r="C3712">
            <v>18</v>
          </cell>
          <cell r="D3712" t="str">
            <v xml:space="preserve"> KitchenAid Artisan Mixer 5KSM175PS IJsblauw </v>
          </cell>
          <cell r="E3712">
            <v>569</v>
          </cell>
          <cell r="F3712" t="str">
            <v>KitchenAid</v>
          </cell>
          <cell r="G3712">
            <v>169</v>
          </cell>
        </row>
        <row r="3713">
          <cell r="A3713">
            <v>3712</v>
          </cell>
          <cell r="B3713">
            <v>7360</v>
          </cell>
          <cell r="C3713">
            <v>18</v>
          </cell>
          <cell r="D3713" t="str">
            <v xml:space="preserve"> Tefal Masterchef Gourmet Zilver QB505D </v>
          </cell>
          <cell r="E3713">
            <v>229</v>
          </cell>
          <cell r="F3713" t="str">
            <v>Tefal</v>
          </cell>
          <cell r="G3713">
            <v>196</v>
          </cell>
        </row>
        <row r="3714">
          <cell r="A3714">
            <v>3713</v>
          </cell>
          <cell r="B3714">
            <v>9132</v>
          </cell>
          <cell r="C3714">
            <v>18</v>
          </cell>
          <cell r="D3714" t="str">
            <v xml:space="preserve"> Princess Keukenmixer Deluxe </v>
          </cell>
          <cell r="E3714">
            <v>175.99</v>
          </cell>
          <cell r="F3714" t="str">
            <v>Princess</v>
          </cell>
          <cell r="G3714">
            <v>122</v>
          </cell>
        </row>
        <row r="3715">
          <cell r="A3715">
            <v>3714</v>
          </cell>
          <cell r="B3715">
            <v>10600</v>
          </cell>
          <cell r="C3715">
            <v>18</v>
          </cell>
          <cell r="D3715" t="str">
            <v xml:space="preserve"> Magimix Cuisine Systeme 4200 XL Chroom </v>
          </cell>
          <cell r="E3715">
            <v>359</v>
          </cell>
          <cell r="F3715" t="str">
            <v>Magimix</v>
          </cell>
          <cell r="G3715">
            <v>60</v>
          </cell>
        </row>
        <row r="3716">
          <cell r="A3716">
            <v>3715</v>
          </cell>
          <cell r="B3716">
            <v>11437</v>
          </cell>
          <cell r="C3716">
            <v>18</v>
          </cell>
          <cell r="D3716" t="str">
            <v xml:space="preserve"> Magimix Compact 3200 XL Rood </v>
          </cell>
          <cell r="E3716">
            <v>279</v>
          </cell>
          <cell r="F3716" t="str">
            <v>Magimix</v>
          </cell>
          <cell r="G3716">
            <v>24</v>
          </cell>
        </row>
        <row r="3717">
          <cell r="A3717">
            <v>3716</v>
          </cell>
          <cell r="B3717">
            <v>8634</v>
          </cell>
          <cell r="C3717">
            <v>18</v>
          </cell>
          <cell r="D3717" t="str">
            <v xml:space="preserve"> Kenwood kMix KMX50BK </v>
          </cell>
          <cell r="E3717">
            <v>279</v>
          </cell>
          <cell r="F3717" t="str">
            <v>Kenwood</v>
          </cell>
          <cell r="G3717">
            <v>142</v>
          </cell>
        </row>
        <row r="3718">
          <cell r="A3718">
            <v>3717</v>
          </cell>
          <cell r="B3718">
            <v>6143</v>
          </cell>
          <cell r="C3718">
            <v>18</v>
          </cell>
          <cell r="D3718" t="str">
            <v xml:space="preserve"> Philips Viva Collection Mixer HR3741/00 </v>
          </cell>
          <cell r="E3718">
            <v>34.99</v>
          </cell>
          <cell r="F3718" t="str">
            <v>Philips</v>
          </cell>
          <cell r="G3718">
            <v>245</v>
          </cell>
        </row>
        <row r="3719">
          <cell r="A3719">
            <v>3718</v>
          </cell>
          <cell r="B3719">
            <v>10840</v>
          </cell>
          <cell r="C3719">
            <v>18</v>
          </cell>
          <cell r="D3719" t="str">
            <v xml:space="preserve"> Magimix Le Mini Plus Chroom </v>
          </cell>
          <cell r="E3719">
            <v>159</v>
          </cell>
          <cell r="F3719" t="str">
            <v>Magimix</v>
          </cell>
          <cell r="G3719">
            <v>49</v>
          </cell>
        </row>
        <row r="3720">
          <cell r="A3720">
            <v>3719</v>
          </cell>
          <cell r="B3720">
            <v>8379</v>
          </cell>
          <cell r="C3720">
            <v>18</v>
          </cell>
          <cell r="D3720" t="str">
            <v xml:space="preserve"> Tefal QB404H </v>
          </cell>
          <cell r="E3720">
            <v>179</v>
          </cell>
          <cell r="F3720" t="str">
            <v>Tefal</v>
          </cell>
          <cell r="G3720">
            <v>152</v>
          </cell>
        </row>
        <row r="3721">
          <cell r="A3721">
            <v>3720</v>
          </cell>
          <cell r="B3721">
            <v>10277</v>
          </cell>
          <cell r="C3721">
            <v>18</v>
          </cell>
          <cell r="D3721" t="str">
            <v xml:space="preserve"> Sencor STM 3620WH </v>
          </cell>
          <cell r="E3721">
            <v>103.99</v>
          </cell>
          <cell r="F3721" t="str">
            <v>Sencor</v>
          </cell>
          <cell r="G3721">
            <v>73</v>
          </cell>
        </row>
        <row r="3722">
          <cell r="A3722">
            <v>3721</v>
          </cell>
          <cell r="B3722">
            <v>8738</v>
          </cell>
          <cell r="C3722">
            <v>18</v>
          </cell>
          <cell r="D3722" t="str">
            <v xml:space="preserve"> Princess Foodprocessor </v>
          </cell>
          <cell r="E3722">
            <v>74.95</v>
          </cell>
          <cell r="F3722" t="str">
            <v>Princess</v>
          </cell>
          <cell r="G3722">
            <v>138</v>
          </cell>
        </row>
        <row r="3723">
          <cell r="A3723">
            <v>3722</v>
          </cell>
          <cell r="B3723">
            <v>11966</v>
          </cell>
          <cell r="C3723">
            <v>18</v>
          </cell>
          <cell r="D3723" t="str">
            <v xml:space="preserve"> Kenwood KVC7320S Chef Titanium </v>
          </cell>
          <cell r="E3723">
            <v>659</v>
          </cell>
          <cell r="F3723" t="str">
            <v>Kenwood</v>
          </cell>
          <cell r="G3723">
            <v>1</v>
          </cell>
        </row>
        <row r="3724">
          <cell r="A3724">
            <v>3723</v>
          </cell>
          <cell r="B3724">
            <v>8001</v>
          </cell>
          <cell r="C3724">
            <v>18</v>
          </cell>
          <cell r="D3724" t="str">
            <v xml:space="preserve"> Bosch MUM58243 </v>
          </cell>
          <cell r="E3724">
            <v>279</v>
          </cell>
          <cell r="F3724" t="str">
            <v>Bosch</v>
          </cell>
          <cell r="G3724">
            <v>168</v>
          </cell>
        </row>
        <row r="3725">
          <cell r="A3725">
            <v>3724</v>
          </cell>
          <cell r="B3725">
            <v>9671</v>
          </cell>
          <cell r="C3725">
            <v>18</v>
          </cell>
          <cell r="D3725" t="str">
            <v xml:space="preserve"> Bosch MUM48CR1 </v>
          </cell>
          <cell r="E3725">
            <v>139</v>
          </cell>
          <cell r="F3725" t="str">
            <v>Bosch</v>
          </cell>
          <cell r="G3725">
            <v>99</v>
          </cell>
        </row>
        <row r="3726">
          <cell r="A3726">
            <v>3725</v>
          </cell>
          <cell r="B3726">
            <v>10209</v>
          </cell>
          <cell r="C3726">
            <v>18</v>
          </cell>
          <cell r="D3726" t="str">
            <v xml:space="preserve"> Philips HR7776 Avance Collection </v>
          </cell>
          <cell r="E3726">
            <v>129</v>
          </cell>
          <cell r="F3726" t="str">
            <v>Philips</v>
          </cell>
          <cell r="G3726">
            <v>76</v>
          </cell>
        </row>
        <row r="3727">
          <cell r="A3727">
            <v>3726</v>
          </cell>
          <cell r="B3727">
            <v>9702</v>
          </cell>
          <cell r="C3727">
            <v>18</v>
          </cell>
          <cell r="D3727" t="str">
            <v xml:space="preserve"> Magimix Le Mini Plus Mat Chroom </v>
          </cell>
          <cell r="E3727">
            <v>159</v>
          </cell>
          <cell r="F3727" t="str">
            <v>Magimix</v>
          </cell>
          <cell r="G3727">
            <v>98</v>
          </cell>
        </row>
        <row r="3728">
          <cell r="A3728">
            <v>3727</v>
          </cell>
          <cell r="B3728">
            <v>6225</v>
          </cell>
          <cell r="C3728">
            <v>18</v>
          </cell>
          <cell r="D3728" t="str">
            <v xml:space="preserve"> Kenwood KM096 Major Cooking Chef </v>
          </cell>
          <cell r="E3728">
            <v>1099</v>
          </cell>
          <cell r="F3728" t="str">
            <v>Kenwood</v>
          </cell>
          <cell r="G3728">
            <v>241</v>
          </cell>
        </row>
        <row r="3729">
          <cell r="A3729">
            <v>3728</v>
          </cell>
          <cell r="B3729">
            <v>8666</v>
          </cell>
          <cell r="C3729">
            <v>18</v>
          </cell>
          <cell r="D3729" t="str">
            <v xml:space="preserve"> Kenwood FGP203WG Spiralizer </v>
          </cell>
          <cell r="E3729">
            <v>58.99</v>
          </cell>
          <cell r="F3729" t="str">
            <v>Kenwood</v>
          </cell>
          <cell r="G3729">
            <v>141</v>
          </cell>
        </row>
        <row r="3730">
          <cell r="A3730">
            <v>3729</v>
          </cell>
          <cell r="B3730">
            <v>9725</v>
          </cell>
          <cell r="C3730">
            <v>18</v>
          </cell>
          <cell r="D3730" t="str">
            <v xml:space="preserve"> Bosch MUMXL20T </v>
          </cell>
          <cell r="E3730">
            <v>429</v>
          </cell>
          <cell r="F3730" t="str">
            <v>Bosch</v>
          </cell>
          <cell r="G3730">
            <v>97</v>
          </cell>
        </row>
        <row r="3731">
          <cell r="A3731">
            <v>3730</v>
          </cell>
          <cell r="B3731">
            <v>11801</v>
          </cell>
          <cell r="C3731">
            <v>18</v>
          </cell>
          <cell r="D3731" t="str">
            <v xml:space="preserve"> Tristar Keukenmixer MX-4161 </v>
          </cell>
          <cell r="E3731">
            <v>104.99</v>
          </cell>
          <cell r="F3731" t="str">
            <v>Tristar</v>
          </cell>
          <cell r="G3731">
            <v>9</v>
          </cell>
        </row>
        <row r="3732">
          <cell r="A3732">
            <v>3731</v>
          </cell>
          <cell r="B3732">
            <v>9171</v>
          </cell>
          <cell r="C3732">
            <v>18</v>
          </cell>
          <cell r="D3732" t="str">
            <v xml:space="preserve"> Domo DO9070KR </v>
          </cell>
          <cell r="E3732">
            <v>219</v>
          </cell>
          <cell r="F3732" t="str">
            <v>Domo</v>
          </cell>
          <cell r="G3732">
            <v>120</v>
          </cell>
        </row>
        <row r="3733">
          <cell r="A3733">
            <v>3732</v>
          </cell>
          <cell r="B3733">
            <v>9703</v>
          </cell>
          <cell r="C3733">
            <v>18</v>
          </cell>
          <cell r="D3733" t="str">
            <v xml:space="preserve"> Russell Hobbs Desire Keukenmachine </v>
          </cell>
          <cell r="E3733">
            <v>199</v>
          </cell>
          <cell r="F3733" t="str">
            <v>Russell</v>
          </cell>
          <cell r="G3733">
            <v>98</v>
          </cell>
        </row>
        <row r="3734">
          <cell r="A3734">
            <v>3733</v>
          </cell>
          <cell r="B3734">
            <v>11633</v>
          </cell>
          <cell r="C3734">
            <v>18</v>
          </cell>
          <cell r="D3734" t="str">
            <v xml:space="preserve"> Russell Hobbs Aura Keukenmachine </v>
          </cell>
          <cell r="E3734">
            <v>209</v>
          </cell>
          <cell r="F3734" t="str">
            <v>Russell</v>
          </cell>
          <cell r="G3734">
            <v>15</v>
          </cell>
        </row>
        <row r="3735">
          <cell r="A3735">
            <v>3734</v>
          </cell>
          <cell r="B3735">
            <v>7361</v>
          </cell>
          <cell r="C3735">
            <v>18</v>
          </cell>
          <cell r="D3735" t="str">
            <v xml:space="preserve"> Magimix Cuisine Systeme 5200 XL Mat Chroom </v>
          </cell>
          <cell r="E3735">
            <v>449</v>
          </cell>
          <cell r="F3735" t="str">
            <v>Magimix</v>
          </cell>
          <cell r="G3735">
            <v>196</v>
          </cell>
        </row>
        <row r="3736">
          <cell r="A3736">
            <v>3735</v>
          </cell>
          <cell r="B3736">
            <v>8635</v>
          </cell>
          <cell r="C3736">
            <v>18</v>
          </cell>
          <cell r="D3736" t="str">
            <v xml:space="preserve"> KitchenAid Artisan Mixer 5KSM175PS Tingrijs </v>
          </cell>
          <cell r="E3736">
            <v>569</v>
          </cell>
          <cell r="F3736" t="str">
            <v>KitchenAid</v>
          </cell>
          <cell r="G3736">
            <v>142</v>
          </cell>
        </row>
        <row r="3737">
          <cell r="A3737">
            <v>3736</v>
          </cell>
          <cell r="B3737">
            <v>9904</v>
          </cell>
          <cell r="C3737">
            <v>18</v>
          </cell>
          <cell r="D3737" t="str">
            <v xml:space="preserve"> Tristar MX-4185 </v>
          </cell>
          <cell r="E3737">
            <v>152.99</v>
          </cell>
          <cell r="F3737" t="str">
            <v>Tristar</v>
          </cell>
          <cell r="G3737">
            <v>90</v>
          </cell>
        </row>
        <row r="3738">
          <cell r="A3738">
            <v>3737</v>
          </cell>
          <cell r="B3738">
            <v>6851</v>
          </cell>
          <cell r="C3738">
            <v>18</v>
          </cell>
          <cell r="D3738" t="str">
            <v xml:space="preserve"> Philips HR7777 Avance </v>
          </cell>
          <cell r="E3738">
            <v>165.99</v>
          </cell>
          <cell r="F3738" t="str">
            <v>Philips</v>
          </cell>
          <cell r="G3738">
            <v>216</v>
          </cell>
        </row>
        <row r="3739">
          <cell r="A3739">
            <v>3738</v>
          </cell>
          <cell r="B3739">
            <v>9994</v>
          </cell>
          <cell r="C3739">
            <v>18</v>
          </cell>
          <cell r="D3739" t="str">
            <v xml:space="preserve"> Magimix Cuisine Systeme 5200 XL Premium Chroom </v>
          </cell>
          <cell r="E3739">
            <v>499</v>
          </cell>
          <cell r="F3739" t="str">
            <v>Magimix</v>
          </cell>
          <cell r="G3739">
            <v>86</v>
          </cell>
        </row>
        <row r="3740">
          <cell r="A3740">
            <v>3739</v>
          </cell>
          <cell r="B3740">
            <v>10009</v>
          </cell>
          <cell r="C3740">
            <v>18</v>
          </cell>
          <cell r="D3740" t="str">
            <v xml:space="preserve"> Kenwood KM282 Prospero </v>
          </cell>
          <cell r="E3740">
            <v>199</v>
          </cell>
          <cell r="F3740" t="str">
            <v>Kenwood</v>
          </cell>
          <cell r="G3740">
            <v>85</v>
          </cell>
        </row>
        <row r="3741">
          <cell r="A3741">
            <v>3740</v>
          </cell>
          <cell r="B3741">
            <v>10601</v>
          </cell>
          <cell r="C3741">
            <v>18</v>
          </cell>
          <cell r="D3741" t="str">
            <v xml:space="preserve"> Tristar Keukenmixer MX-4162 </v>
          </cell>
          <cell r="E3741">
            <v>123.99</v>
          </cell>
          <cell r="F3741" t="str">
            <v>Tristar</v>
          </cell>
          <cell r="G3741">
            <v>60</v>
          </cell>
        </row>
        <row r="3742">
          <cell r="A3742">
            <v>3741</v>
          </cell>
          <cell r="B3742">
            <v>8072</v>
          </cell>
          <cell r="C3742">
            <v>18</v>
          </cell>
          <cell r="D3742" t="str">
            <v xml:space="preserve"> Solis Kitchen Queen Pro Type 808 </v>
          </cell>
          <cell r="E3742">
            <v>369</v>
          </cell>
          <cell r="F3742" t="str">
            <v>Solis</v>
          </cell>
          <cell r="G3742">
            <v>165</v>
          </cell>
        </row>
        <row r="3743">
          <cell r="A3743">
            <v>3742</v>
          </cell>
          <cell r="B3743">
            <v>7290</v>
          </cell>
          <cell r="C3743">
            <v>18</v>
          </cell>
          <cell r="D3743" t="str">
            <v xml:space="preserve"> Magimix Le Mini Plus Rood </v>
          </cell>
          <cell r="E3743">
            <v>160.6</v>
          </cell>
          <cell r="F3743" t="str">
            <v>Magimix</v>
          </cell>
          <cell r="G3743">
            <v>199</v>
          </cell>
        </row>
        <row r="3744">
          <cell r="A3744">
            <v>3743</v>
          </cell>
          <cell r="B3744">
            <v>11599</v>
          </cell>
          <cell r="C3744">
            <v>18</v>
          </cell>
          <cell r="D3744" t="str">
            <v xml:space="preserve"> Magimix Le Mini Plus Groen </v>
          </cell>
          <cell r="E3744">
            <v>159</v>
          </cell>
          <cell r="F3744" t="str">
            <v>Magimix</v>
          </cell>
          <cell r="G3744">
            <v>17</v>
          </cell>
        </row>
        <row r="3745">
          <cell r="A3745">
            <v>3744</v>
          </cell>
          <cell r="B3745">
            <v>9068</v>
          </cell>
          <cell r="C3745">
            <v>18</v>
          </cell>
          <cell r="D3745" t="str">
            <v xml:space="preserve"> KitchenAid Artisan Mixer 5KSM125 Contourzilver </v>
          </cell>
          <cell r="E3745">
            <v>499</v>
          </cell>
          <cell r="F3745" t="str">
            <v>KitchenAid</v>
          </cell>
          <cell r="G3745">
            <v>125</v>
          </cell>
        </row>
        <row r="3746">
          <cell r="A3746">
            <v>3745</v>
          </cell>
          <cell r="B3746">
            <v>9878</v>
          </cell>
          <cell r="C3746">
            <v>18</v>
          </cell>
          <cell r="D3746" t="str">
            <v xml:space="preserve"> Kenwood KMC570008 Chef Premier + Vleesmolen </v>
          </cell>
          <cell r="E3746">
            <v>359</v>
          </cell>
          <cell r="F3746" t="str">
            <v>Kenwood</v>
          </cell>
          <cell r="G3746">
            <v>91</v>
          </cell>
        </row>
        <row r="3747">
          <cell r="A3747">
            <v>3746</v>
          </cell>
          <cell r="B3747">
            <v>6408</v>
          </cell>
          <cell r="C3747">
            <v>18</v>
          </cell>
          <cell r="D3747" t="str">
            <v xml:space="preserve"> Bosch MUM50136 </v>
          </cell>
          <cell r="E3747">
            <v>199</v>
          </cell>
          <cell r="F3747" t="str">
            <v>Bosch</v>
          </cell>
          <cell r="G3747">
            <v>233</v>
          </cell>
        </row>
        <row r="3748">
          <cell r="A3748">
            <v>3747</v>
          </cell>
          <cell r="B3748">
            <v>6249</v>
          </cell>
          <cell r="C3748">
            <v>18</v>
          </cell>
          <cell r="D3748" t="str">
            <v xml:space="preserve"> Tefal Masterchef Gourmet Premium Zilver QB602H </v>
          </cell>
          <cell r="E3748">
            <v>299</v>
          </cell>
          <cell r="F3748" t="str">
            <v>Tefal</v>
          </cell>
          <cell r="G3748">
            <v>240</v>
          </cell>
        </row>
        <row r="3749">
          <cell r="A3749">
            <v>3748</v>
          </cell>
          <cell r="B3749">
            <v>7362</v>
          </cell>
          <cell r="C3749">
            <v>18</v>
          </cell>
          <cell r="D3749" t="str">
            <v xml:space="preserve"> Tefal Cuisine Companion </v>
          </cell>
          <cell r="E3749">
            <v>572.99</v>
          </cell>
          <cell r="F3749" t="str">
            <v>Tefal</v>
          </cell>
          <cell r="G3749">
            <v>196</v>
          </cell>
        </row>
        <row r="3750">
          <cell r="A3750">
            <v>3749</v>
          </cell>
          <cell r="B3750">
            <v>8278</v>
          </cell>
          <cell r="C3750">
            <v>18</v>
          </cell>
          <cell r="D3750" t="str">
            <v xml:space="preserve"> Moulinex DJ812510 Fresh Express Max </v>
          </cell>
          <cell r="E3750">
            <v>83.99</v>
          </cell>
          <cell r="F3750" t="str">
            <v>Moulinex</v>
          </cell>
          <cell r="G3750">
            <v>156</v>
          </cell>
        </row>
        <row r="3751">
          <cell r="A3751">
            <v>3750</v>
          </cell>
          <cell r="B3751">
            <v>8416</v>
          </cell>
          <cell r="C3751">
            <v>18</v>
          </cell>
          <cell r="D3751" t="str">
            <v xml:space="preserve"> Moulinex DJ7535 Fresh Express 3 in 1 </v>
          </cell>
          <cell r="E3751">
            <v>54.99</v>
          </cell>
          <cell r="F3751" t="str">
            <v>Moulinex</v>
          </cell>
          <cell r="G3751">
            <v>151</v>
          </cell>
        </row>
        <row r="3752">
          <cell r="A3752">
            <v>3751</v>
          </cell>
          <cell r="B3752">
            <v>8335</v>
          </cell>
          <cell r="C3752">
            <v>18</v>
          </cell>
          <cell r="D3752" t="str">
            <v xml:space="preserve"> Magimix Cuisine Systeme 4200 XL Zwart </v>
          </cell>
          <cell r="E3752">
            <v>379</v>
          </cell>
          <cell r="F3752" t="str">
            <v>Magimix</v>
          </cell>
          <cell r="G3752">
            <v>154</v>
          </cell>
        </row>
        <row r="3753">
          <cell r="A3753">
            <v>3752</v>
          </cell>
          <cell r="B3753">
            <v>8947</v>
          </cell>
          <cell r="C3753">
            <v>18</v>
          </cell>
          <cell r="D3753" t="str">
            <v xml:space="preserve"> Magimix Cuisine Systeme 4200 XL Rood </v>
          </cell>
          <cell r="E3753">
            <v>349</v>
          </cell>
          <cell r="F3753" t="str">
            <v>Magimix</v>
          </cell>
          <cell r="G3753">
            <v>130</v>
          </cell>
        </row>
        <row r="3754">
          <cell r="A3754">
            <v>3753</v>
          </cell>
          <cell r="B3754">
            <v>9114</v>
          </cell>
          <cell r="C3754">
            <v>18</v>
          </cell>
          <cell r="D3754" t="str">
            <v xml:space="preserve"> KitchenAid Foodprocessor Amandelwit 2,1 L </v>
          </cell>
          <cell r="E3754">
            <v>166</v>
          </cell>
          <cell r="F3754" t="str">
            <v>KitchenAid</v>
          </cell>
          <cell r="G3754">
            <v>123</v>
          </cell>
        </row>
        <row r="3755">
          <cell r="A3755">
            <v>3754</v>
          </cell>
          <cell r="B3755">
            <v>11710</v>
          </cell>
          <cell r="C3755">
            <v>18</v>
          </cell>
          <cell r="D3755" t="str">
            <v xml:space="preserve"> KitchenAid Artisan Mixer 5KSM175PS Turkoois </v>
          </cell>
          <cell r="E3755">
            <v>599</v>
          </cell>
          <cell r="F3755" t="str">
            <v>KitchenAid</v>
          </cell>
          <cell r="G3755">
            <v>12</v>
          </cell>
        </row>
        <row r="3756">
          <cell r="A3756">
            <v>3755</v>
          </cell>
          <cell r="B3756">
            <v>11389</v>
          </cell>
          <cell r="C3756">
            <v>18</v>
          </cell>
          <cell r="D3756" t="str">
            <v xml:space="preserve"> KitchenAid Artisan Mixer 5KSM175PS Frambozenijs </v>
          </cell>
          <cell r="E3756">
            <v>569</v>
          </cell>
          <cell r="F3756" t="str">
            <v>KitchenAid</v>
          </cell>
          <cell r="G3756">
            <v>26</v>
          </cell>
        </row>
        <row r="3757">
          <cell r="A3757">
            <v>3756</v>
          </cell>
          <cell r="B3757">
            <v>9371</v>
          </cell>
          <cell r="C3757">
            <v>18</v>
          </cell>
          <cell r="D3757" t="str">
            <v xml:space="preserve"> KitchenAid Artisan Mixer 5KSM175PS Cafe Latte </v>
          </cell>
          <cell r="E3757">
            <v>569</v>
          </cell>
          <cell r="F3757" t="str">
            <v>KitchenAid</v>
          </cell>
          <cell r="G3757">
            <v>112</v>
          </cell>
        </row>
        <row r="3758">
          <cell r="A3758">
            <v>3757</v>
          </cell>
          <cell r="B3758">
            <v>8555</v>
          </cell>
          <cell r="C3758">
            <v>18</v>
          </cell>
          <cell r="D3758" t="str">
            <v xml:space="preserve"> KitchenAid Artisan Mixer 5KSM125 Amandelwit </v>
          </cell>
          <cell r="E3758">
            <v>499</v>
          </cell>
          <cell r="F3758" t="str">
            <v>KitchenAid</v>
          </cell>
          <cell r="G3758">
            <v>145</v>
          </cell>
        </row>
        <row r="3759">
          <cell r="A3759">
            <v>3758</v>
          </cell>
          <cell r="B3759">
            <v>6069</v>
          </cell>
          <cell r="C3759">
            <v>18</v>
          </cell>
          <cell r="D3759" t="str">
            <v xml:space="preserve"> Kenwood FPP220 </v>
          </cell>
          <cell r="E3759">
            <v>59.95</v>
          </cell>
          <cell r="F3759" t="str">
            <v>Kenwood</v>
          </cell>
          <cell r="G3759">
            <v>248</v>
          </cell>
        </row>
        <row r="3760">
          <cell r="A3760">
            <v>3759</v>
          </cell>
          <cell r="B3760">
            <v>8969</v>
          </cell>
          <cell r="C3760">
            <v>18</v>
          </cell>
          <cell r="D3760" t="str">
            <v xml:space="preserve"> Kenwood Chef KVC3170S </v>
          </cell>
          <cell r="E3760">
            <v>329</v>
          </cell>
          <cell r="F3760" t="str">
            <v>Kenwood</v>
          </cell>
          <cell r="G3760">
            <v>129</v>
          </cell>
        </row>
        <row r="3761">
          <cell r="A3761">
            <v>3760</v>
          </cell>
          <cell r="B3761">
            <v>7409</v>
          </cell>
          <cell r="C3761">
            <v>18</v>
          </cell>
          <cell r="D3761" t="str">
            <v xml:space="preserve"> Emerio KM-109926 </v>
          </cell>
          <cell r="E3761">
            <v>89.99</v>
          </cell>
          <cell r="F3761" t="str">
            <v>Emerio</v>
          </cell>
          <cell r="G3761">
            <v>194</v>
          </cell>
        </row>
        <row r="3762">
          <cell r="A3762">
            <v>3761</v>
          </cell>
          <cell r="B3762">
            <v>11634</v>
          </cell>
          <cell r="C3762">
            <v>18</v>
          </cell>
          <cell r="D3762" t="str">
            <v xml:space="preserve"> Domo DO9077KR </v>
          </cell>
          <cell r="E3762">
            <v>219</v>
          </cell>
          <cell r="F3762" t="str">
            <v>Domo</v>
          </cell>
          <cell r="G3762">
            <v>15</v>
          </cell>
        </row>
        <row r="3763">
          <cell r="A3763">
            <v>3762</v>
          </cell>
          <cell r="B3763">
            <v>11711</v>
          </cell>
          <cell r="C3763">
            <v>18</v>
          </cell>
          <cell r="D3763" t="str">
            <v xml:space="preserve"> Cuisinart CH4DCE </v>
          </cell>
          <cell r="E3763">
            <v>68.95</v>
          </cell>
          <cell r="F3763" t="str">
            <v>Cuisinart</v>
          </cell>
          <cell r="G3763">
            <v>12</v>
          </cell>
        </row>
        <row r="3764">
          <cell r="A3764">
            <v>3763</v>
          </cell>
          <cell r="B3764">
            <v>8176</v>
          </cell>
          <cell r="C3764">
            <v>18</v>
          </cell>
          <cell r="D3764" t="str">
            <v xml:space="preserve"> AEG KM4700 Ultramix </v>
          </cell>
          <cell r="E3764">
            <v>439</v>
          </cell>
          <cell r="F3764" t="str">
            <v>AEG</v>
          </cell>
          <cell r="G3764">
            <v>160</v>
          </cell>
        </row>
        <row r="3765">
          <cell r="A3765">
            <v>3764</v>
          </cell>
          <cell r="B3765">
            <v>6758</v>
          </cell>
          <cell r="C3765">
            <v>18</v>
          </cell>
          <cell r="D3765" t="str">
            <v xml:space="preserve"> Philips HR7629 Daily </v>
          </cell>
          <cell r="E3765">
            <v>68</v>
          </cell>
          <cell r="F3765" t="str">
            <v>Philips</v>
          </cell>
          <cell r="G3765">
            <v>220</v>
          </cell>
        </row>
        <row r="3766">
          <cell r="A3766">
            <v>3765</v>
          </cell>
          <cell r="B3766">
            <v>6318</v>
          </cell>
          <cell r="C3766">
            <v>18</v>
          </cell>
          <cell r="D3766" t="str">
            <v xml:space="preserve"> KitchenAid Artisan Mixer 5KSM175PS Bosbes </v>
          </cell>
          <cell r="E3766">
            <v>569</v>
          </cell>
          <cell r="F3766" t="str">
            <v>KitchenAid</v>
          </cell>
          <cell r="G3766">
            <v>237</v>
          </cell>
        </row>
        <row r="3767">
          <cell r="A3767">
            <v>3766</v>
          </cell>
          <cell r="B3767">
            <v>10331</v>
          </cell>
          <cell r="C3767">
            <v>18</v>
          </cell>
          <cell r="D3767" t="str">
            <v xml:space="preserve"> KitchenAid Artisan Mixer 5KSM125 Onyx Zwart </v>
          </cell>
          <cell r="E3767">
            <v>499</v>
          </cell>
          <cell r="F3767" t="str">
            <v>KitchenAid</v>
          </cell>
          <cell r="G3767">
            <v>71</v>
          </cell>
        </row>
        <row r="3768">
          <cell r="A3768">
            <v>3767</v>
          </cell>
          <cell r="B3768">
            <v>8227</v>
          </cell>
          <cell r="C3768">
            <v>18</v>
          </cell>
          <cell r="D3768" t="str">
            <v xml:space="preserve"> Emerio KM-104749.2 </v>
          </cell>
          <cell r="E3768">
            <v>69.95</v>
          </cell>
          <cell r="F3768" t="str">
            <v>Emerio</v>
          </cell>
          <cell r="G3768">
            <v>158</v>
          </cell>
        </row>
        <row r="3769">
          <cell r="A3769">
            <v>3768</v>
          </cell>
          <cell r="B3769">
            <v>11600</v>
          </cell>
          <cell r="C3769">
            <v>18</v>
          </cell>
          <cell r="D3769" t="str">
            <v xml:space="preserve"> Bosch MUMXL20C </v>
          </cell>
          <cell r="E3769">
            <v>456</v>
          </cell>
          <cell r="F3769" t="str">
            <v>Bosch</v>
          </cell>
          <cell r="G3769">
            <v>17</v>
          </cell>
        </row>
        <row r="3770">
          <cell r="A3770">
            <v>3769</v>
          </cell>
          <cell r="B3770">
            <v>10866</v>
          </cell>
          <cell r="C3770">
            <v>18</v>
          </cell>
          <cell r="D3770" t="str">
            <v xml:space="preserve"> Bosch MUM58234 </v>
          </cell>
          <cell r="E3770">
            <v>269</v>
          </cell>
          <cell r="F3770" t="str">
            <v>Bosch</v>
          </cell>
          <cell r="G3770">
            <v>48</v>
          </cell>
        </row>
        <row r="3771">
          <cell r="A3771">
            <v>3770</v>
          </cell>
          <cell r="B3771">
            <v>9311</v>
          </cell>
          <cell r="C3771">
            <v>18</v>
          </cell>
          <cell r="D3771" t="str">
            <v xml:space="preserve"> Tristar MX-4168 </v>
          </cell>
          <cell r="E3771">
            <v>45.04</v>
          </cell>
          <cell r="F3771" t="str">
            <v>Tristar</v>
          </cell>
          <cell r="G3771">
            <v>115</v>
          </cell>
        </row>
        <row r="3772">
          <cell r="A3772">
            <v>3771</v>
          </cell>
          <cell r="B3772">
            <v>6615</v>
          </cell>
          <cell r="C3772">
            <v>18</v>
          </cell>
          <cell r="D3772" t="str">
            <v xml:space="preserve"> SMEG SMF01RDEU Rood </v>
          </cell>
          <cell r="E3772">
            <v>449</v>
          </cell>
          <cell r="F3772" t="str">
            <v>SMEG</v>
          </cell>
          <cell r="G3772">
            <v>225</v>
          </cell>
        </row>
        <row r="3773">
          <cell r="A3773">
            <v>3772</v>
          </cell>
          <cell r="B3773">
            <v>7438</v>
          </cell>
          <cell r="C3773">
            <v>18</v>
          </cell>
          <cell r="D3773" t="str">
            <v xml:space="preserve"> SMEG SMF01BLEU Zwart </v>
          </cell>
          <cell r="E3773">
            <v>449</v>
          </cell>
          <cell r="F3773" t="str">
            <v>SMEG</v>
          </cell>
          <cell r="G3773">
            <v>193</v>
          </cell>
        </row>
        <row r="3774">
          <cell r="A3774">
            <v>3773</v>
          </cell>
          <cell r="B3774">
            <v>8380</v>
          </cell>
          <cell r="C3774">
            <v>18</v>
          </cell>
          <cell r="D3774" t="str">
            <v xml:space="preserve"> Sencor STM 3628RS </v>
          </cell>
          <cell r="E3774">
            <v>103.99</v>
          </cell>
          <cell r="F3774" t="str">
            <v>Sencor</v>
          </cell>
          <cell r="G3774">
            <v>152</v>
          </cell>
        </row>
        <row r="3775">
          <cell r="A3775">
            <v>3774</v>
          </cell>
          <cell r="B3775">
            <v>11438</v>
          </cell>
          <cell r="C3775">
            <v>18</v>
          </cell>
          <cell r="D3775" t="str">
            <v xml:space="preserve"> Sencor STM 3627TQ </v>
          </cell>
          <cell r="E3775">
            <v>107</v>
          </cell>
          <cell r="F3775" t="str">
            <v>Sencor</v>
          </cell>
          <cell r="G3775">
            <v>24</v>
          </cell>
        </row>
        <row r="3776">
          <cell r="A3776">
            <v>3775</v>
          </cell>
          <cell r="B3776">
            <v>6165</v>
          </cell>
          <cell r="C3776">
            <v>18</v>
          </cell>
          <cell r="D3776" t="str">
            <v xml:space="preserve"> Russell Hobbs Illumina </v>
          </cell>
          <cell r="E3776">
            <v>73.349999999999994</v>
          </cell>
          <cell r="F3776" t="str">
            <v>Russell</v>
          </cell>
          <cell r="G3776">
            <v>244</v>
          </cell>
        </row>
        <row r="3777">
          <cell r="A3777">
            <v>3776</v>
          </cell>
          <cell r="B3777">
            <v>9511</v>
          </cell>
          <cell r="C3777">
            <v>18</v>
          </cell>
          <cell r="D3777" t="str">
            <v xml:space="preserve"> Magimix Le Mini Plus Zwart </v>
          </cell>
          <cell r="E3777">
            <v>159</v>
          </cell>
          <cell r="F3777" t="str">
            <v>Magimix</v>
          </cell>
          <cell r="G3777">
            <v>106</v>
          </cell>
        </row>
        <row r="3778">
          <cell r="A3778">
            <v>3777</v>
          </cell>
          <cell r="B3778">
            <v>10304</v>
          </cell>
          <cell r="C3778">
            <v>18</v>
          </cell>
          <cell r="D3778" t="str">
            <v xml:space="preserve"> Magimix Cook Expert Chroom </v>
          </cell>
          <cell r="E3778">
            <v>1199</v>
          </cell>
          <cell r="F3778" t="str">
            <v>Magimix</v>
          </cell>
          <cell r="G3778">
            <v>72</v>
          </cell>
        </row>
        <row r="3779">
          <cell r="A3779">
            <v>3778</v>
          </cell>
          <cell r="B3779">
            <v>10602</v>
          </cell>
          <cell r="C3779">
            <v>18</v>
          </cell>
          <cell r="D3779" t="str">
            <v xml:space="preserve"> Magimix Compact 3200 XL Zwart </v>
          </cell>
          <cell r="E3779">
            <v>277</v>
          </cell>
          <cell r="F3779" t="str">
            <v>Magimix</v>
          </cell>
          <cell r="G3779">
            <v>60</v>
          </cell>
        </row>
        <row r="3780">
          <cell r="A3780">
            <v>3779</v>
          </cell>
          <cell r="B3780">
            <v>9151</v>
          </cell>
          <cell r="C3780">
            <v>18</v>
          </cell>
          <cell r="D3780" t="str">
            <v xml:space="preserve"> KitchenAid Heavy Duty K5 Mixer Keizerrood </v>
          </cell>
          <cell r="E3780">
            <v>549</v>
          </cell>
          <cell r="F3780" t="str">
            <v>KitchenAid</v>
          </cell>
          <cell r="G3780">
            <v>121</v>
          </cell>
        </row>
        <row r="3781">
          <cell r="A3781">
            <v>3780</v>
          </cell>
          <cell r="B3781">
            <v>6699</v>
          </cell>
          <cell r="C3781">
            <v>18</v>
          </cell>
          <cell r="D3781" t="str">
            <v xml:space="preserve"> KitchenAid Foodprocessor Keizerrood 3,1 L </v>
          </cell>
          <cell r="E3781">
            <v>247.4</v>
          </cell>
          <cell r="F3781" t="str">
            <v>KitchenAid</v>
          </cell>
          <cell r="G3781">
            <v>222</v>
          </cell>
        </row>
        <row r="3782">
          <cell r="A3782">
            <v>3781</v>
          </cell>
          <cell r="B3782">
            <v>7712</v>
          </cell>
          <cell r="C3782">
            <v>18</v>
          </cell>
          <cell r="D3782" t="str">
            <v xml:space="preserve"> KitchenAid Artisan Mixer Bowl-Lift 6,9L Parelmoer </v>
          </cell>
          <cell r="E3782">
            <v>819</v>
          </cell>
          <cell r="F3782" t="str">
            <v>KitchenAid</v>
          </cell>
          <cell r="G3782">
            <v>181</v>
          </cell>
        </row>
        <row r="3783">
          <cell r="A3783">
            <v>3782</v>
          </cell>
          <cell r="B3783">
            <v>8466</v>
          </cell>
          <cell r="C3783">
            <v>18</v>
          </cell>
          <cell r="D3783" t="str">
            <v xml:space="preserve"> KitchenAid Artisan Mixer 5KSM175PS Gouden Nectar </v>
          </cell>
          <cell r="E3783">
            <v>569</v>
          </cell>
          <cell r="F3783" t="str">
            <v>KitchenAid</v>
          </cell>
          <cell r="G3783">
            <v>149</v>
          </cell>
        </row>
        <row r="3784">
          <cell r="A3784">
            <v>3783</v>
          </cell>
          <cell r="B3784">
            <v>8228</v>
          </cell>
          <cell r="C3784">
            <v>18</v>
          </cell>
          <cell r="D3784" t="str">
            <v xml:space="preserve"> KitchenAid Artisan Foodprocessor Appelrood </v>
          </cell>
          <cell r="E3784">
            <v>499</v>
          </cell>
          <cell r="F3784" t="str">
            <v>KitchenAid</v>
          </cell>
          <cell r="G3784">
            <v>158</v>
          </cell>
        </row>
        <row r="3785">
          <cell r="A3785">
            <v>3784</v>
          </cell>
          <cell r="B3785">
            <v>8823</v>
          </cell>
          <cell r="C3785">
            <v>18</v>
          </cell>
          <cell r="D3785" t="str">
            <v xml:space="preserve"> KitchenAid Artisan Cookprocessor Tingrijs </v>
          </cell>
          <cell r="E3785">
            <v>769</v>
          </cell>
          <cell r="F3785" t="str">
            <v>KitchenAid</v>
          </cell>
          <cell r="G3785">
            <v>135</v>
          </cell>
        </row>
        <row r="3786">
          <cell r="A3786">
            <v>3785</v>
          </cell>
          <cell r="B3786">
            <v>10576</v>
          </cell>
          <cell r="C3786">
            <v>18</v>
          </cell>
          <cell r="D3786" t="str">
            <v xml:space="preserve"> Kenwood KM336 Chef Classic </v>
          </cell>
          <cell r="E3786">
            <v>229</v>
          </cell>
          <cell r="F3786" t="str">
            <v>Kenwood</v>
          </cell>
          <cell r="G3786">
            <v>61</v>
          </cell>
        </row>
        <row r="3787">
          <cell r="A3787">
            <v>3786</v>
          </cell>
          <cell r="B3787">
            <v>6498</v>
          </cell>
          <cell r="C3787">
            <v>18</v>
          </cell>
          <cell r="D3787" t="str">
            <v xml:space="preserve"> Bosch MCM62020 </v>
          </cell>
          <cell r="E3787">
            <v>151.99</v>
          </cell>
          <cell r="F3787" t="str">
            <v>Bosch</v>
          </cell>
          <cell r="G3787">
            <v>230</v>
          </cell>
        </row>
        <row r="3788">
          <cell r="A3788">
            <v>3787</v>
          </cell>
          <cell r="B3788">
            <v>8854</v>
          </cell>
          <cell r="C3788">
            <v>18</v>
          </cell>
          <cell r="D3788" t="str">
            <v xml:space="preserve"> Solis Kitchen Queen Pro Type 808 Zwart </v>
          </cell>
          <cell r="E3788">
            <v>369</v>
          </cell>
          <cell r="F3788" t="str">
            <v>Solis</v>
          </cell>
          <cell r="G3788">
            <v>134</v>
          </cell>
        </row>
        <row r="3789">
          <cell r="A3789">
            <v>3788</v>
          </cell>
          <cell r="B3789">
            <v>9592</v>
          </cell>
          <cell r="C3789">
            <v>18</v>
          </cell>
          <cell r="D3789" t="str">
            <v xml:space="preserve"> Russell Hobbs Aura Slice and Go Plus Foodprocessor </v>
          </cell>
          <cell r="E3789">
            <v>59.99</v>
          </cell>
          <cell r="F3789" t="str">
            <v>Russell</v>
          </cell>
          <cell r="G3789">
            <v>102</v>
          </cell>
        </row>
        <row r="3790">
          <cell r="A3790">
            <v>3789</v>
          </cell>
          <cell r="B3790">
            <v>7880</v>
          </cell>
          <cell r="C3790">
            <v>18</v>
          </cell>
          <cell r="D3790" t="str">
            <v xml:space="preserve"> ProfiCook KM1063 </v>
          </cell>
          <cell r="E3790">
            <v>93.99</v>
          </cell>
          <cell r="F3790" t="str">
            <v>ProfiCook</v>
          </cell>
          <cell r="G3790">
            <v>173</v>
          </cell>
        </row>
        <row r="3791">
          <cell r="A3791">
            <v>3790</v>
          </cell>
          <cell r="B3791">
            <v>10484</v>
          </cell>
          <cell r="C3791">
            <v>18</v>
          </cell>
          <cell r="D3791" t="str">
            <v xml:space="preserve"> Philips Avance HR7950/00 </v>
          </cell>
          <cell r="E3791">
            <v>279</v>
          </cell>
          <cell r="F3791" t="str">
            <v>Philips</v>
          </cell>
          <cell r="G3791">
            <v>65</v>
          </cell>
        </row>
        <row r="3792">
          <cell r="A3792">
            <v>3791</v>
          </cell>
          <cell r="B3792">
            <v>9783</v>
          </cell>
          <cell r="C3792">
            <v>18</v>
          </cell>
          <cell r="D3792" t="str">
            <v xml:space="preserve"> Magimix Le Mini Plus Oranje </v>
          </cell>
          <cell r="E3792">
            <v>149</v>
          </cell>
          <cell r="F3792" t="str">
            <v>Magimix</v>
          </cell>
          <cell r="G3792">
            <v>95</v>
          </cell>
        </row>
        <row r="3793">
          <cell r="A3793">
            <v>3792</v>
          </cell>
          <cell r="B3793">
            <v>11071</v>
          </cell>
          <cell r="C3793">
            <v>18</v>
          </cell>
          <cell r="D3793" t="str">
            <v xml:space="preserve"> Magimix Cuisine Systeme 5200 XL Premium Wit </v>
          </cell>
          <cell r="E3793">
            <v>459</v>
          </cell>
          <cell r="F3793" t="str">
            <v>Magimix</v>
          </cell>
          <cell r="G3793">
            <v>40</v>
          </cell>
        </row>
        <row r="3794">
          <cell r="A3794">
            <v>3793</v>
          </cell>
          <cell r="B3794">
            <v>6250</v>
          </cell>
          <cell r="C3794">
            <v>18</v>
          </cell>
          <cell r="D3794" t="str">
            <v xml:space="preserve"> KitchenAid Foodprocessor Zilver 2,1 L </v>
          </cell>
          <cell r="E3794">
            <v>166</v>
          </cell>
          <cell r="F3794" t="str">
            <v>KitchenAid</v>
          </cell>
          <cell r="G3794">
            <v>240</v>
          </cell>
        </row>
        <row r="3795">
          <cell r="A3795">
            <v>3794</v>
          </cell>
          <cell r="B3795">
            <v>10746</v>
          </cell>
          <cell r="C3795">
            <v>18</v>
          </cell>
          <cell r="D3795" t="str">
            <v xml:space="preserve"> KitchenAid Artisan Mini Mixer 5KSM3311X Matzwart </v>
          </cell>
          <cell r="E3795">
            <v>499</v>
          </cell>
          <cell r="F3795" t="str">
            <v>KitchenAid</v>
          </cell>
          <cell r="G3795">
            <v>54</v>
          </cell>
        </row>
        <row r="3796">
          <cell r="A3796">
            <v>3795</v>
          </cell>
          <cell r="B3796">
            <v>11531</v>
          </cell>
          <cell r="C3796">
            <v>18</v>
          </cell>
          <cell r="D3796" t="str">
            <v xml:space="preserve"> Kenwood KVC5320S Chef Elite </v>
          </cell>
          <cell r="E3796">
            <v>449</v>
          </cell>
          <cell r="F3796" t="str">
            <v>Kenwood</v>
          </cell>
          <cell r="G3796">
            <v>20</v>
          </cell>
        </row>
        <row r="3797">
          <cell r="A3797">
            <v>3796</v>
          </cell>
          <cell r="B3797">
            <v>10509</v>
          </cell>
          <cell r="C3797">
            <v>18</v>
          </cell>
          <cell r="D3797" t="str">
            <v xml:space="preserve"> Emerio KM-104749.1 </v>
          </cell>
          <cell r="E3797">
            <v>68</v>
          </cell>
          <cell r="F3797" t="str">
            <v>Emerio</v>
          </cell>
          <cell r="G3797">
            <v>64</v>
          </cell>
        </row>
        <row r="3798">
          <cell r="A3798">
            <v>3797</v>
          </cell>
          <cell r="B3798">
            <v>8636</v>
          </cell>
          <cell r="C3798">
            <v>18</v>
          </cell>
          <cell r="D3798" t="str">
            <v xml:space="preserve"> Bosch MCM3200W </v>
          </cell>
          <cell r="E3798">
            <v>74</v>
          </cell>
          <cell r="F3798" t="str">
            <v>Bosch</v>
          </cell>
          <cell r="G3798">
            <v>142</v>
          </cell>
        </row>
        <row r="3799">
          <cell r="A3799">
            <v>3798</v>
          </cell>
          <cell r="B3799">
            <v>6441</v>
          </cell>
          <cell r="C3799">
            <v>18</v>
          </cell>
          <cell r="D3799" t="str">
            <v xml:space="preserve"> WMF Profi Plus Keukenmachine Wit </v>
          </cell>
          <cell r="E3799">
            <v>409</v>
          </cell>
          <cell r="F3799" t="str">
            <v>WMF</v>
          </cell>
          <cell r="G3799">
            <v>232</v>
          </cell>
        </row>
        <row r="3800">
          <cell r="A3800">
            <v>3799</v>
          </cell>
          <cell r="B3800">
            <v>8116</v>
          </cell>
          <cell r="C3800">
            <v>18</v>
          </cell>
          <cell r="D3800" t="str">
            <v xml:space="preserve"> WMF Profi Plus Keukenmachine Grijs </v>
          </cell>
          <cell r="E3800">
            <v>419</v>
          </cell>
          <cell r="F3800" t="str">
            <v>WMF</v>
          </cell>
          <cell r="G3800">
            <v>163</v>
          </cell>
        </row>
        <row r="3801">
          <cell r="A3801">
            <v>3800</v>
          </cell>
          <cell r="B3801">
            <v>6121</v>
          </cell>
          <cell r="C3801">
            <v>18</v>
          </cell>
          <cell r="D3801" t="str">
            <v xml:space="preserve"> WMF Kult X </v>
          </cell>
          <cell r="E3801">
            <v>116.5</v>
          </cell>
          <cell r="F3801" t="str">
            <v>WMF</v>
          </cell>
          <cell r="G3801">
            <v>246</v>
          </cell>
        </row>
        <row r="3802">
          <cell r="A3802">
            <v>3801</v>
          </cell>
          <cell r="B3802">
            <v>10867</v>
          </cell>
          <cell r="C3802">
            <v>18</v>
          </cell>
          <cell r="D3802" t="str">
            <v xml:space="preserve"> Tristar MX-4167 </v>
          </cell>
          <cell r="E3802">
            <v>38.39</v>
          </cell>
          <cell r="F3802" t="str">
            <v>Tristar</v>
          </cell>
          <cell r="G3802">
            <v>48</v>
          </cell>
        </row>
        <row r="3803">
          <cell r="A3803">
            <v>3802</v>
          </cell>
          <cell r="B3803">
            <v>9400</v>
          </cell>
          <cell r="C3803">
            <v>18</v>
          </cell>
          <cell r="D3803" t="str">
            <v xml:space="preserve"> Tristar MX-4163 </v>
          </cell>
          <cell r="E3803">
            <v>79.989999999999995</v>
          </cell>
          <cell r="F3803" t="str">
            <v>Tristar</v>
          </cell>
          <cell r="G3803">
            <v>111</v>
          </cell>
        </row>
        <row r="3804">
          <cell r="A3804">
            <v>3803</v>
          </cell>
          <cell r="B3804">
            <v>11712</v>
          </cell>
          <cell r="C3804">
            <v>18</v>
          </cell>
          <cell r="D3804" t="str">
            <v xml:space="preserve"> SMEG SMF01SVEU Zilver </v>
          </cell>
          <cell r="E3804">
            <v>449</v>
          </cell>
          <cell r="F3804" t="str">
            <v>SMEG</v>
          </cell>
          <cell r="G3804">
            <v>12</v>
          </cell>
        </row>
        <row r="3805">
          <cell r="A3805">
            <v>3804</v>
          </cell>
          <cell r="B3805">
            <v>6586</v>
          </cell>
          <cell r="C3805">
            <v>18</v>
          </cell>
          <cell r="D3805" t="str">
            <v xml:space="preserve"> SMEG SMF01PBEU Lichtblauw </v>
          </cell>
          <cell r="E3805">
            <v>449</v>
          </cell>
          <cell r="F3805" t="str">
            <v>SMEG</v>
          </cell>
          <cell r="G3805">
            <v>226</v>
          </cell>
        </row>
        <row r="3806">
          <cell r="A3806">
            <v>3805</v>
          </cell>
          <cell r="B3806">
            <v>10627</v>
          </cell>
          <cell r="C3806">
            <v>18</v>
          </cell>
          <cell r="D3806" t="str">
            <v xml:space="preserve"> SMEG SMF01CREU Creme </v>
          </cell>
          <cell r="E3806">
            <v>449</v>
          </cell>
          <cell r="F3806" t="str">
            <v>SMEG</v>
          </cell>
          <cell r="G3806">
            <v>59</v>
          </cell>
        </row>
        <row r="3807">
          <cell r="A3807">
            <v>3806</v>
          </cell>
          <cell r="B3807">
            <v>6999</v>
          </cell>
          <cell r="C3807">
            <v>18</v>
          </cell>
          <cell r="D3807" t="str">
            <v xml:space="preserve"> Sencor STM 3624RD </v>
          </cell>
          <cell r="E3807">
            <v>107.99</v>
          </cell>
          <cell r="F3807" t="str">
            <v>Sencor</v>
          </cell>
          <cell r="G3807">
            <v>210</v>
          </cell>
        </row>
        <row r="3808">
          <cell r="A3808">
            <v>3807</v>
          </cell>
          <cell r="B3808">
            <v>9672</v>
          </cell>
          <cell r="C3808">
            <v>18</v>
          </cell>
          <cell r="D3808" t="str">
            <v xml:space="preserve"> Russell Hobbs Performance Pro Foodprocessor </v>
          </cell>
          <cell r="E3808">
            <v>129</v>
          </cell>
          <cell r="F3808" t="str">
            <v>Russell</v>
          </cell>
          <cell r="G3808">
            <v>99</v>
          </cell>
        </row>
        <row r="3809">
          <cell r="A3809">
            <v>3808</v>
          </cell>
          <cell r="B3809">
            <v>9593</v>
          </cell>
          <cell r="C3809">
            <v>18</v>
          </cell>
          <cell r="D3809" t="str">
            <v xml:space="preserve"> ProfiCook MKM 1074 </v>
          </cell>
          <cell r="E3809">
            <v>249</v>
          </cell>
          <cell r="F3809" t="str">
            <v>ProfiCook</v>
          </cell>
          <cell r="G3809">
            <v>102</v>
          </cell>
        </row>
        <row r="3810">
          <cell r="A3810">
            <v>3809</v>
          </cell>
          <cell r="B3810">
            <v>6907</v>
          </cell>
          <cell r="C3810">
            <v>18</v>
          </cell>
          <cell r="D3810" t="str">
            <v xml:space="preserve"> Magimix Multifunctionele Pâtissier Zwart </v>
          </cell>
          <cell r="E3810">
            <v>759</v>
          </cell>
          <cell r="F3810" t="str">
            <v>Magimix</v>
          </cell>
          <cell r="G3810">
            <v>214</v>
          </cell>
        </row>
        <row r="3811">
          <cell r="A3811">
            <v>3810</v>
          </cell>
          <cell r="B3811">
            <v>7953</v>
          </cell>
          <cell r="C3811">
            <v>18</v>
          </cell>
          <cell r="D3811" t="str">
            <v xml:space="preserve"> Magimix Multifunctionele Pâtissier Rood </v>
          </cell>
          <cell r="E3811">
            <v>699</v>
          </cell>
          <cell r="F3811" t="str">
            <v>Magimix</v>
          </cell>
          <cell r="G3811">
            <v>170</v>
          </cell>
        </row>
        <row r="3812">
          <cell r="A3812">
            <v>3811</v>
          </cell>
          <cell r="B3812">
            <v>9239</v>
          </cell>
          <cell r="C3812">
            <v>18</v>
          </cell>
          <cell r="D3812" t="str">
            <v xml:space="preserve"> Magimix Multifunctionele Pâtissier Mat Chroom </v>
          </cell>
          <cell r="E3812">
            <v>799</v>
          </cell>
          <cell r="F3812" t="str">
            <v>Magimix</v>
          </cell>
          <cell r="G3812">
            <v>118</v>
          </cell>
        </row>
        <row r="3813">
          <cell r="A3813">
            <v>3812</v>
          </cell>
          <cell r="B3813">
            <v>11295</v>
          </cell>
          <cell r="C3813">
            <v>18</v>
          </cell>
          <cell r="D3813" t="str">
            <v xml:space="preserve"> Magimix Le Mini Plus Wit </v>
          </cell>
          <cell r="E3813">
            <v>159</v>
          </cell>
          <cell r="F3813" t="str">
            <v>Magimix</v>
          </cell>
          <cell r="G3813">
            <v>30</v>
          </cell>
        </row>
        <row r="3814">
          <cell r="A3814">
            <v>3813</v>
          </cell>
          <cell r="B3814">
            <v>6759</v>
          </cell>
          <cell r="C3814">
            <v>18</v>
          </cell>
          <cell r="D3814" t="str">
            <v xml:space="preserve"> Magimix Le Mini Plus Roze </v>
          </cell>
          <cell r="E3814">
            <v>152.99</v>
          </cell>
          <cell r="F3814" t="str">
            <v>Magimix</v>
          </cell>
          <cell r="G3814">
            <v>220</v>
          </cell>
        </row>
        <row r="3815">
          <cell r="A3815">
            <v>3814</v>
          </cell>
          <cell r="B3815">
            <v>10027</v>
          </cell>
          <cell r="C3815">
            <v>18</v>
          </cell>
          <cell r="D3815" t="str">
            <v xml:space="preserve"> Magimix Le Mini Plus Geel </v>
          </cell>
          <cell r="E3815">
            <v>153.99</v>
          </cell>
          <cell r="F3815" t="str">
            <v>Magimix</v>
          </cell>
          <cell r="G3815">
            <v>84</v>
          </cell>
        </row>
        <row r="3816">
          <cell r="A3816">
            <v>3815</v>
          </cell>
          <cell r="B3816">
            <v>11886</v>
          </cell>
          <cell r="C3816">
            <v>18</v>
          </cell>
          <cell r="D3816" t="str">
            <v xml:space="preserve"> Magimix Le Mini Plus Creme </v>
          </cell>
          <cell r="E3816">
            <v>159</v>
          </cell>
          <cell r="F3816" t="str">
            <v>Magimix</v>
          </cell>
          <cell r="G3816">
            <v>5</v>
          </cell>
        </row>
        <row r="3817">
          <cell r="A3817">
            <v>3816</v>
          </cell>
          <cell r="B3817">
            <v>10889</v>
          </cell>
          <cell r="C3817">
            <v>18</v>
          </cell>
          <cell r="D3817" t="str">
            <v xml:space="preserve"> Magimix Le Mini Plus Blauw </v>
          </cell>
          <cell r="E3817">
            <v>153.99</v>
          </cell>
          <cell r="F3817" t="str">
            <v>Magimix</v>
          </cell>
          <cell r="G3817">
            <v>47</v>
          </cell>
        </row>
        <row r="3818">
          <cell r="A3818">
            <v>3817</v>
          </cell>
          <cell r="B3818">
            <v>11742</v>
          </cell>
          <cell r="C3818">
            <v>18</v>
          </cell>
          <cell r="D3818" t="str">
            <v xml:space="preserve"> Magimix Cuisine Systeme 5200 XL Premium Oranje </v>
          </cell>
          <cell r="E3818">
            <v>549</v>
          </cell>
          <cell r="F3818" t="str">
            <v>Magimix</v>
          </cell>
          <cell r="G3818">
            <v>11</v>
          </cell>
        </row>
        <row r="3819">
          <cell r="A3819">
            <v>3818</v>
          </cell>
          <cell r="B3819">
            <v>7363</v>
          </cell>
          <cell r="C3819">
            <v>18</v>
          </cell>
          <cell r="D3819" t="str">
            <v xml:space="preserve"> Magimix Cuisine Systeme 5200 XL Premium Creme </v>
          </cell>
          <cell r="E3819">
            <v>549</v>
          </cell>
          <cell r="F3819" t="str">
            <v>Magimix</v>
          </cell>
          <cell r="G3819">
            <v>196</v>
          </cell>
        </row>
        <row r="3820">
          <cell r="A3820">
            <v>3819</v>
          </cell>
          <cell r="B3820">
            <v>11278</v>
          </cell>
          <cell r="C3820">
            <v>18</v>
          </cell>
          <cell r="D3820" t="str">
            <v xml:space="preserve"> Magimix Cook Expert Zwart </v>
          </cell>
          <cell r="E3820">
            <v>1199</v>
          </cell>
          <cell r="F3820" t="str">
            <v>Magimix</v>
          </cell>
          <cell r="G3820">
            <v>31</v>
          </cell>
        </row>
        <row r="3821">
          <cell r="A3821">
            <v>3820</v>
          </cell>
          <cell r="B3821">
            <v>6587</v>
          </cell>
          <cell r="C3821">
            <v>18</v>
          </cell>
          <cell r="D3821" t="str">
            <v xml:space="preserve"> Magimix Cook Expert Rood </v>
          </cell>
          <cell r="E3821">
            <v>1199</v>
          </cell>
          <cell r="F3821" t="str">
            <v>Magimix</v>
          </cell>
          <cell r="G3821">
            <v>226</v>
          </cell>
        </row>
        <row r="3822">
          <cell r="A3822">
            <v>3821</v>
          </cell>
          <cell r="B3822">
            <v>10191</v>
          </cell>
          <cell r="C3822">
            <v>18</v>
          </cell>
          <cell r="D3822" t="str">
            <v xml:space="preserve"> Magimix Compact 3200 XL Chroom </v>
          </cell>
          <cell r="E3822">
            <v>299</v>
          </cell>
          <cell r="F3822" t="str">
            <v>Magimix</v>
          </cell>
          <cell r="G3822">
            <v>77</v>
          </cell>
        </row>
        <row r="3823">
          <cell r="A3823">
            <v>3822</v>
          </cell>
          <cell r="B3823">
            <v>8713</v>
          </cell>
          <cell r="C3823">
            <v>18</v>
          </cell>
          <cell r="D3823" t="str">
            <v xml:space="preserve"> KitchenAid Foodprocessor Zilver 3,1 L </v>
          </cell>
          <cell r="E3823">
            <v>220.05</v>
          </cell>
          <cell r="F3823" t="str">
            <v>KitchenAid</v>
          </cell>
          <cell r="G3823">
            <v>139</v>
          </cell>
        </row>
        <row r="3824">
          <cell r="A3824">
            <v>3823</v>
          </cell>
          <cell r="B3824">
            <v>6807</v>
          </cell>
          <cell r="C3824">
            <v>18</v>
          </cell>
          <cell r="D3824" t="str">
            <v xml:space="preserve"> KitchenAid Foodprocessor Onyx Zwart 3,1 L </v>
          </cell>
          <cell r="E3824">
            <v>247.5</v>
          </cell>
          <cell r="F3824" t="str">
            <v>KitchenAid</v>
          </cell>
          <cell r="G3824">
            <v>218</v>
          </cell>
        </row>
        <row r="3825">
          <cell r="A3825">
            <v>3824</v>
          </cell>
          <cell r="B3825">
            <v>11635</v>
          </cell>
          <cell r="C3825">
            <v>18</v>
          </cell>
          <cell r="D3825" t="str">
            <v xml:space="preserve"> KitchenAid Foodprocessor Onyx Zwart 2,1 L </v>
          </cell>
          <cell r="E3825">
            <v>155</v>
          </cell>
          <cell r="F3825" t="str">
            <v>KitchenAid</v>
          </cell>
          <cell r="G3825">
            <v>15</v>
          </cell>
        </row>
        <row r="3826">
          <cell r="A3826">
            <v>3825</v>
          </cell>
          <cell r="B3826">
            <v>11952</v>
          </cell>
          <cell r="C3826">
            <v>18</v>
          </cell>
          <cell r="D3826" t="str">
            <v xml:space="preserve"> KitchenAid Foodprocessor Amandelwit 3,1 L </v>
          </cell>
          <cell r="E3826">
            <v>252.95</v>
          </cell>
          <cell r="F3826" t="str">
            <v>KitchenAid</v>
          </cell>
          <cell r="G3826">
            <v>2</v>
          </cell>
        </row>
        <row r="3827">
          <cell r="A3827">
            <v>3826</v>
          </cell>
          <cell r="B3827">
            <v>11231</v>
          </cell>
          <cell r="C3827">
            <v>18</v>
          </cell>
          <cell r="D3827" t="str">
            <v xml:space="preserve"> KitchenAid Artisan Mixer Bowl-Lift 6,9L Tingrijs </v>
          </cell>
          <cell r="E3827">
            <v>729</v>
          </cell>
          <cell r="F3827" t="str">
            <v>KitchenAid</v>
          </cell>
          <cell r="G3827">
            <v>33</v>
          </cell>
        </row>
        <row r="3828">
          <cell r="A3828">
            <v>3827</v>
          </cell>
          <cell r="B3828">
            <v>10510</v>
          </cell>
          <cell r="C3828">
            <v>18</v>
          </cell>
          <cell r="D3828" t="str">
            <v xml:space="preserve"> KitchenAid Artisan Mixer 5KSM175PS Wit </v>
          </cell>
          <cell r="E3828">
            <v>559</v>
          </cell>
          <cell r="F3828" t="str">
            <v>KitchenAid</v>
          </cell>
          <cell r="G3828">
            <v>64</v>
          </cell>
        </row>
        <row r="3829">
          <cell r="A3829">
            <v>3828</v>
          </cell>
          <cell r="B3829">
            <v>8739</v>
          </cell>
          <cell r="C3829">
            <v>18</v>
          </cell>
          <cell r="D3829" t="str">
            <v xml:space="preserve"> KitchenAid Artisan Mixer 5KSM175PS Pruim </v>
          </cell>
          <cell r="E3829">
            <v>599</v>
          </cell>
          <cell r="F3829" t="str">
            <v>KitchenAid</v>
          </cell>
          <cell r="G3829">
            <v>138</v>
          </cell>
        </row>
        <row r="3830">
          <cell r="A3830">
            <v>3829</v>
          </cell>
          <cell r="B3830">
            <v>6096</v>
          </cell>
          <cell r="C3830">
            <v>18</v>
          </cell>
          <cell r="D3830" t="str">
            <v xml:space="preserve"> KitchenAid Artisan Mixer 5KSM175PS Oranje </v>
          </cell>
          <cell r="E3830">
            <v>599</v>
          </cell>
          <cell r="F3830" t="str">
            <v>KitchenAid</v>
          </cell>
          <cell r="G3830">
            <v>247</v>
          </cell>
        </row>
        <row r="3831">
          <cell r="A3831">
            <v>3830</v>
          </cell>
          <cell r="B3831">
            <v>11040</v>
          </cell>
          <cell r="C3831">
            <v>18</v>
          </cell>
          <cell r="D3831" t="str">
            <v xml:space="preserve"> KitchenAid Artisan Mixer 5KSM175PS Geborsteld Nikkel </v>
          </cell>
          <cell r="E3831">
            <v>809</v>
          </cell>
          <cell r="F3831" t="str">
            <v>KitchenAid</v>
          </cell>
          <cell r="G3831">
            <v>41</v>
          </cell>
        </row>
        <row r="3832">
          <cell r="A3832">
            <v>3831</v>
          </cell>
          <cell r="B3832">
            <v>8795</v>
          </cell>
          <cell r="C3832">
            <v>18</v>
          </cell>
          <cell r="D3832" t="str">
            <v xml:space="preserve"> KitchenAid Artisan Mixer 5KSM175PS Fuchsia </v>
          </cell>
          <cell r="E3832">
            <v>569</v>
          </cell>
          <cell r="F3832" t="str">
            <v>KitchenAid</v>
          </cell>
          <cell r="G3832">
            <v>136</v>
          </cell>
        </row>
        <row r="3833">
          <cell r="A3833">
            <v>3832</v>
          </cell>
          <cell r="B3833">
            <v>9976</v>
          </cell>
          <cell r="C3833">
            <v>18</v>
          </cell>
          <cell r="D3833" t="str">
            <v xml:space="preserve"> KitchenAid Artisan Mixer 5KSM175PS Espresso </v>
          </cell>
          <cell r="E3833">
            <v>569</v>
          </cell>
          <cell r="F3833" t="str">
            <v>KitchenAid</v>
          </cell>
          <cell r="G3833">
            <v>87</v>
          </cell>
        </row>
        <row r="3834">
          <cell r="A3834">
            <v>3833</v>
          </cell>
          <cell r="B3834">
            <v>11554</v>
          </cell>
          <cell r="C3834">
            <v>18</v>
          </cell>
          <cell r="D3834" t="str">
            <v xml:space="preserve"> KitchenAid Artisan Mini Mixer 5KSM3311X Twilight Blue </v>
          </cell>
          <cell r="E3834">
            <v>499</v>
          </cell>
          <cell r="F3834" t="str">
            <v>KitchenAid</v>
          </cell>
          <cell r="G3834">
            <v>19</v>
          </cell>
        </row>
        <row r="3835">
          <cell r="A3835">
            <v>3834</v>
          </cell>
          <cell r="B3835">
            <v>10803</v>
          </cell>
          <cell r="C3835">
            <v>18</v>
          </cell>
          <cell r="D3835" t="str">
            <v xml:space="preserve"> KitchenAid Artisan Mini Mixer 5KSM3311X Mat Grijs </v>
          </cell>
          <cell r="E3835">
            <v>499</v>
          </cell>
          <cell r="F3835" t="str">
            <v>KitchenAid</v>
          </cell>
          <cell r="G3835">
            <v>51</v>
          </cell>
        </row>
        <row r="3836">
          <cell r="A3836">
            <v>3835</v>
          </cell>
          <cell r="B3836">
            <v>10047</v>
          </cell>
          <cell r="C3836">
            <v>18</v>
          </cell>
          <cell r="D3836" t="str">
            <v xml:space="preserve"> KitchenAid Artisan Mini Mixer 5KSM3311X Hot Sauce </v>
          </cell>
          <cell r="E3836">
            <v>499</v>
          </cell>
          <cell r="F3836" t="str">
            <v>KitchenAid</v>
          </cell>
          <cell r="G3836">
            <v>83</v>
          </cell>
        </row>
        <row r="3837">
          <cell r="A3837">
            <v>3836</v>
          </cell>
          <cell r="B3837">
            <v>9572</v>
          </cell>
          <cell r="C3837">
            <v>18</v>
          </cell>
          <cell r="D3837" t="str">
            <v xml:space="preserve"> KitchenAid Artisan Mini Mixer 5KSM3311X Honeydew </v>
          </cell>
          <cell r="E3837">
            <v>499</v>
          </cell>
          <cell r="F3837" t="str">
            <v>KitchenAid</v>
          </cell>
          <cell r="G3837">
            <v>103</v>
          </cell>
        </row>
        <row r="3838">
          <cell r="A3838">
            <v>3837</v>
          </cell>
          <cell r="B3838">
            <v>8948</v>
          </cell>
          <cell r="C3838">
            <v>18</v>
          </cell>
          <cell r="D3838" t="str">
            <v xml:space="preserve"> KitchenAid Artisan Mini Mixer 5KSM3311X Guava Glaze </v>
          </cell>
          <cell r="E3838">
            <v>499</v>
          </cell>
          <cell r="F3838" t="str">
            <v>KitchenAid</v>
          </cell>
          <cell r="G3838">
            <v>130</v>
          </cell>
        </row>
        <row r="3839">
          <cell r="A3839">
            <v>3838</v>
          </cell>
          <cell r="B3839">
            <v>6472</v>
          </cell>
          <cell r="C3839">
            <v>18</v>
          </cell>
          <cell r="D3839" t="str">
            <v xml:space="preserve"> KitchenAid Artisan Foodprocessor Parelmoer </v>
          </cell>
          <cell r="E3839">
            <v>499</v>
          </cell>
          <cell r="F3839" t="str">
            <v>KitchenAid</v>
          </cell>
          <cell r="G3839">
            <v>231</v>
          </cell>
        </row>
        <row r="3840">
          <cell r="A3840">
            <v>3839</v>
          </cell>
          <cell r="B3840">
            <v>6442</v>
          </cell>
          <cell r="C3840">
            <v>18</v>
          </cell>
          <cell r="D3840" t="str">
            <v xml:space="preserve"> KitchenAid Artisan Foodprocessor Amandelwit </v>
          </cell>
          <cell r="E3840">
            <v>461.95</v>
          </cell>
          <cell r="F3840" t="str">
            <v>KitchenAid</v>
          </cell>
          <cell r="G3840">
            <v>232</v>
          </cell>
        </row>
        <row r="3841">
          <cell r="A3841">
            <v>3840</v>
          </cell>
          <cell r="B3841">
            <v>9879</v>
          </cell>
          <cell r="C3841">
            <v>18</v>
          </cell>
          <cell r="D3841" t="str">
            <v xml:space="preserve"> KitchenAid Artisan Cookprocessor Onyx Zwart </v>
          </cell>
          <cell r="E3841">
            <v>799</v>
          </cell>
          <cell r="F3841" t="str">
            <v>KitchenAid</v>
          </cell>
          <cell r="G3841">
            <v>91</v>
          </cell>
        </row>
        <row r="3842">
          <cell r="A3842">
            <v>3841</v>
          </cell>
          <cell r="B3842">
            <v>8855</v>
          </cell>
          <cell r="C3842">
            <v>18</v>
          </cell>
          <cell r="D3842" t="str">
            <v xml:space="preserve"> KitchenAid Artisan Cookprocessor Keizerrood </v>
          </cell>
          <cell r="E3842">
            <v>899</v>
          </cell>
          <cell r="F3842" t="str">
            <v>KitchenAid</v>
          </cell>
          <cell r="G3842">
            <v>134</v>
          </cell>
        </row>
        <row r="3843">
          <cell r="A3843">
            <v>3842</v>
          </cell>
          <cell r="B3843">
            <v>8667</v>
          </cell>
          <cell r="C3843">
            <v>18</v>
          </cell>
          <cell r="D3843" t="str">
            <v xml:space="preserve"> KitchenAid Artisan Cookprocessor Appelrood </v>
          </cell>
          <cell r="E3843">
            <v>789</v>
          </cell>
          <cell r="F3843" t="str">
            <v>KitchenAid</v>
          </cell>
          <cell r="G3843">
            <v>141</v>
          </cell>
        </row>
        <row r="3844">
          <cell r="A3844">
            <v>3843</v>
          </cell>
          <cell r="B3844">
            <v>10511</v>
          </cell>
          <cell r="C3844">
            <v>18</v>
          </cell>
          <cell r="D3844" t="str">
            <v xml:space="preserve"> KitchenAid Artisan Cookprocessor Amandelwit </v>
          </cell>
          <cell r="E3844">
            <v>769</v>
          </cell>
          <cell r="F3844" t="str">
            <v>KitchenAid</v>
          </cell>
          <cell r="G3844">
            <v>64</v>
          </cell>
        </row>
        <row r="3845">
          <cell r="A3845">
            <v>3844</v>
          </cell>
          <cell r="B3845">
            <v>7661</v>
          </cell>
          <cell r="C3845">
            <v>18</v>
          </cell>
          <cell r="D3845" t="str">
            <v xml:space="preserve"> Kenwood kMix KMX50GR </v>
          </cell>
          <cell r="E3845">
            <v>289</v>
          </cell>
          <cell r="F3845" t="str">
            <v>Kenwood</v>
          </cell>
          <cell r="G3845">
            <v>183</v>
          </cell>
        </row>
        <row r="3846">
          <cell r="A3846">
            <v>3845</v>
          </cell>
          <cell r="B3846">
            <v>7291</v>
          </cell>
          <cell r="C3846">
            <v>18</v>
          </cell>
          <cell r="D3846" t="str">
            <v xml:space="preserve"> Kenwood kMix KMX50BL </v>
          </cell>
          <cell r="E3846">
            <v>299</v>
          </cell>
          <cell r="F3846" t="str">
            <v>Kenwood</v>
          </cell>
          <cell r="G3846">
            <v>199</v>
          </cell>
        </row>
        <row r="3847">
          <cell r="A3847">
            <v>3846</v>
          </cell>
          <cell r="B3847">
            <v>7933</v>
          </cell>
          <cell r="C3847">
            <v>18</v>
          </cell>
          <cell r="D3847" t="str">
            <v xml:space="preserve"> Kenwood KHH321WH Multione </v>
          </cell>
          <cell r="E3847">
            <v>279</v>
          </cell>
          <cell r="F3847" t="str">
            <v>Kenwood</v>
          </cell>
          <cell r="G3847">
            <v>171</v>
          </cell>
        </row>
        <row r="3848">
          <cell r="A3848">
            <v>3847</v>
          </cell>
          <cell r="B3848">
            <v>7832</v>
          </cell>
          <cell r="C3848">
            <v>18</v>
          </cell>
          <cell r="D3848" t="str">
            <v xml:space="preserve"> Kenwood KHH300WH Multione </v>
          </cell>
          <cell r="E3848">
            <v>209</v>
          </cell>
          <cell r="F3848" t="str">
            <v>Kenwood</v>
          </cell>
          <cell r="G3848">
            <v>175</v>
          </cell>
        </row>
        <row r="3849">
          <cell r="A3849">
            <v>3848</v>
          </cell>
          <cell r="B3849">
            <v>9550</v>
          </cell>
          <cell r="C3849">
            <v>18</v>
          </cell>
          <cell r="D3849" t="str">
            <v xml:space="preserve"> Kenwood CCC200WH kCook </v>
          </cell>
          <cell r="E3849">
            <v>249</v>
          </cell>
          <cell r="F3849" t="str">
            <v>Kenwood</v>
          </cell>
          <cell r="G3849">
            <v>104</v>
          </cell>
        </row>
        <row r="3850">
          <cell r="A3850">
            <v>3849</v>
          </cell>
          <cell r="B3850">
            <v>11279</v>
          </cell>
          <cell r="C3850">
            <v>18</v>
          </cell>
          <cell r="D3850" t="str">
            <v xml:space="preserve"> Domo DO9111KR zwart </v>
          </cell>
          <cell r="E3850">
            <v>135</v>
          </cell>
          <cell r="F3850" t="str">
            <v>Domo</v>
          </cell>
          <cell r="G3850">
            <v>31</v>
          </cell>
        </row>
        <row r="3851">
          <cell r="A3851">
            <v>3850</v>
          </cell>
          <cell r="B3851">
            <v>10192</v>
          </cell>
          <cell r="C3851">
            <v>18</v>
          </cell>
          <cell r="D3851" t="str">
            <v xml:space="preserve"> Domo DO9109KR rood </v>
          </cell>
          <cell r="E3851">
            <v>126.99</v>
          </cell>
          <cell r="F3851" t="str">
            <v>Domo</v>
          </cell>
          <cell r="G3851">
            <v>77</v>
          </cell>
        </row>
        <row r="3852">
          <cell r="A3852">
            <v>3851</v>
          </cell>
          <cell r="B3852">
            <v>11967</v>
          </cell>
          <cell r="C3852">
            <v>18</v>
          </cell>
          <cell r="D3852" t="str">
            <v xml:space="preserve"> Domo DO9075KR oranje </v>
          </cell>
          <cell r="E3852">
            <v>199</v>
          </cell>
          <cell r="F3852" t="str">
            <v>Domo</v>
          </cell>
          <cell r="G3852">
            <v>1</v>
          </cell>
        </row>
        <row r="3853">
          <cell r="A3853">
            <v>3852</v>
          </cell>
          <cell r="B3853">
            <v>10841</v>
          </cell>
          <cell r="C3853">
            <v>18</v>
          </cell>
          <cell r="D3853" t="str">
            <v xml:space="preserve"> Domo DO9074KR groen </v>
          </cell>
          <cell r="E3853">
            <v>179</v>
          </cell>
          <cell r="F3853" t="str">
            <v>Domo</v>
          </cell>
          <cell r="G3853">
            <v>49</v>
          </cell>
        </row>
        <row r="3854">
          <cell r="A3854">
            <v>3853</v>
          </cell>
          <cell r="B3854">
            <v>11507</v>
          </cell>
          <cell r="C3854">
            <v>18</v>
          </cell>
          <cell r="D3854" t="str">
            <v xml:space="preserve"> Braun FP5150BK </v>
          </cell>
          <cell r="E3854">
            <v>159</v>
          </cell>
          <cell r="F3854" t="str">
            <v>Braun</v>
          </cell>
          <cell r="G3854">
            <v>21</v>
          </cell>
        </row>
        <row r="3855">
          <cell r="A3855">
            <v>3854</v>
          </cell>
          <cell r="B3855">
            <v>7934</v>
          </cell>
          <cell r="C3855">
            <v>18</v>
          </cell>
          <cell r="D3855" t="str">
            <v xml:space="preserve"> Brabantia BBEK1113B </v>
          </cell>
          <cell r="E3855">
            <v>139</v>
          </cell>
          <cell r="F3855" t="str">
            <v>Brabantia</v>
          </cell>
          <cell r="G3855">
            <v>171</v>
          </cell>
        </row>
        <row r="3856">
          <cell r="A3856">
            <v>3855</v>
          </cell>
          <cell r="B3856">
            <v>7559</v>
          </cell>
          <cell r="C3856">
            <v>18</v>
          </cell>
          <cell r="D3856" t="str">
            <v xml:space="preserve"> Bosch MUM9Y35S12 </v>
          </cell>
          <cell r="E3856">
            <v>499</v>
          </cell>
          <cell r="F3856" t="str">
            <v>Bosch</v>
          </cell>
          <cell r="G3856">
            <v>188</v>
          </cell>
        </row>
        <row r="3857">
          <cell r="A3857">
            <v>3856</v>
          </cell>
          <cell r="B3857">
            <v>11371</v>
          </cell>
          <cell r="C3857">
            <v>18</v>
          </cell>
          <cell r="D3857" t="str">
            <v xml:space="preserve"> Bosch MUM58244 </v>
          </cell>
          <cell r="E3857">
            <v>279</v>
          </cell>
          <cell r="F3857" t="str">
            <v>Bosch</v>
          </cell>
          <cell r="G3857">
            <v>27</v>
          </cell>
        </row>
        <row r="3858">
          <cell r="A3858">
            <v>3857</v>
          </cell>
          <cell r="B3858">
            <v>6852</v>
          </cell>
          <cell r="C3858">
            <v>18</v>
          </cell>
          <cell r="D3858" t="str">
            <v xml:space="preserve"> Bestron AKM500 </v>
          </cell>
          <cell r="E3858">
            <v>84.99</v>
          </cell>
          <cell r="F3858" t="str">
            <v>Bestron</v>
          </cell>
          <cell r="G3858">
            <v>216</v>
          </cell>
        </row>
        <row r="3859">
          <cell r="A3859">
            <v>3858</v>
          </cell>
          <cell r="B3859">
            <v>8614</v>
          </cell>
          <cell r="C3859">
            <v>18</v>
          </cell>
          <cell r="D3859" t="str">
            <v xml:space="preserve"> AEG Ultramix KM4900 </v>
          </cell>
          <cell r="E3859">
            <v>349</v>
          </cell>
          <cell r="F3859" t="str">
            <v>AEG</v>
          </cell>
          <cell r="G3859">
            <v>143</v>
          </cell>
        </row>
        <row r="3860">
          <cell r="A3860">
            <v>3859</v>
          </cell>
          <cell r="B3860">
            <v>11181</v>
          </cell>
          <cell r="C3860">
            <v>19</v>
          </cell>
          <cell r="D3860" t="str">
            <v xml:space="preserve"> Canon EOS 1300D + 18-55mm IS II </v>
          </cell>
          <cell r="E3860">
            <v>355</v>
          </cell>
          <cell r="F3860" t="str">
            <v>Canon</v>
          </cell>
          <cell r="G3860">
            <v>35</v>
          </cell>
        </row>
        <row r="3861">
          <cell r="A3861">
            <v>3860</v>
          </cell>
          <cell r="B3861">
            <v>7049</v>
          </cell>
          <cell r="C3861">
            <v>19</v>
          </cell>
          <cell r="D3861" t="str">
            <v xml:space="preserve"> Canon 1300D + 18-55mm + Geheugen + Tas + Accu </v>
          </cell>
          <cell r="E3861">
            <v>426</v>
          </cell>
          <cell r="F3861" t="str">
            <v>Canon</v>
          </cell>
          <cell r="G3861">
            <v>208</v>
          </cell>
        </row>
        <row r="3862">
          <cell r="A3862">
            <v>3861</v>
          </cell>
          <cell r="B3862">
            <v>11932</v>
          </cell>
          <cell r="C3862">
            <v>19</v>
          </cell>
          <cell r="D3862" t="str">
            <v xml:space="preserve"> Nikon D3300 Zwart + AF-P DX 18-55mm F/3.5-5.6G VR </v>
          </cell>
          <cell r="E3862">
            <v>399</v>
          </cell>
          <cell r="F3862" t="str">
            <v>Nikon</v>
          </cell>
          <cell r="G3862">
            <v>3</v>
          </cell>
        </row>
        <row r="3863">
          <cell r="A3863">
            <v>3862</v>
          </cell>
          <cell r="B3863">
            <v>9758</v>
          </cell>
          <cell r="C3863">
            <v>19</v>
          </cell>
          <cell r="D3863" t="str">
            <v xml:space="preserve"> Nikon D3300 + AF-P DX 18-55mm + Geheugen + Tas </v>
          </cell>
          <cell r="E3863">
            <v>454</v>
          </cell>
          <cell r="F3863" t="str">
            <v>Nikon</v>
          </cell>
          <cell r="G3863">
            <v>96</v>
          </cell>
        </row>
        <row r="3864">
          <cell r="A3864">
            <v>3863</v>
          </cell>
          <cell r="B3864">
            <v>11532</v>
          </cell>
          <cell r="C3864">
            <v>19</v>
          </cell>
          <cell r="D3864" t="str">
            <v xml:space="preserve"> Canon EOS 1300D + 18-55mm III </v>
          </cell>
          <cell r="E3864">
            <v>323</v>
          </cell>
          <cell r="F3864" t="str">
            <v>Canon</v>
          </cell>
          <cell r="G3864">
            <v>20</v>
          </cell>
        </row>
        <row r="3865">
          <cell r="A3865">
            <v>3864</v>
          </cell>
          <cell r="B3865">
            <v>9372</v>
          </cell>
          <cell r="C3865">
            <v>19</v>
          </cell>
          <cell r="D3865" t="str">
            <v xml:space="preserve"> Canon EOS 80D Body </v>
          </cell>
          <cell r="E3865">
            <v>1019</v>
          </cell>
          <cell r="F3865" t="str">
            <v>Canon</v>
          </cell>
          <cell r="G3865">
            <v>112</v>
          </cell>
        </row>
        <row r="3866">
          <cell r="A3866">
            <v>3865</v>
          </cell>
          <cell r="B3866">
            <v>11887</v>
          </cell>
          <cell r="C3866">
            <v>19</v>
          </cell>
          <cell r="D3866" t="str">
            <v xml:space="preserve"> Nikon D3300 + AF-S 18-105mm f/3.5-5.6G ED VR </v>
          </cell>
          <cell r="E3866">
            <v>535</v>
          </cell>
          <cell r="F3866" t="str">
            <v>Nikon</v>
          </cell>
          <cell r="G3866">
            <v>5</v>
          </cell>
        </row>
        <row r="3867">
          <cell r="A3867">
            <v>3866</v>
          </cell>
          <cell r="B3867">
            <v>8970</v>
          </cell>
          <cell r="C3867">
            <v>19</v>
          </cell>
          <cell r="D3867" t="str">
            <v xml:space="preserve"> Nikon D5300 + AF-S 18-105mm f/3.5-5.6G ED VR </v>
          </cell>
          <cell r="E3867">
            <v>665</v>
          </cell>
          <cell r="F3867" t="str">
            <v>Nikon</v>
          </cell>
          <cell r="G3867">
            <v>129</v>
          </cell>
        </row>
        <row r="3868">
          <cell r="A3868">
            <v>3867</v>
          </cell>
          <cell r="B3868">
            <v>8229</v>
          </cell>
          <cell r="C3868">
            <v>19</v>
          </cell>
          <cell r="D3868" t="str">
            <v xml:space="preserve"> Canon EOS 80D + EF-S 18-135mm IS USM </v>
          </cell>
          <cell r="E3868">
            <v>1419</v>
          </cell>
          <cell r="F3868" t="str">
            <v>Canon</v>
          </cell>
          <cell r="G3868">
            <v>158</v>
          </cell>
        </row>
        <row r="3869">
          <cell r="A3869">
            <v>3868</v>
          </cell>
          <cell r="B3869">
            <v>9172</v>
          </cell>
          <cell r="C3869">
            <v>19</v>
          </cell>
          <cell r="D3869" t="str">
            <v xml:space="preserve"> Canon EOS 1300D Body </v>
          </cell>
          <cell r="E3869">
            <v>289</v>
          </cell>
          <cell r="F3869" t="str">
            <v>Canon</v>
          </cell>
          <cell r="G3869">
            <v>120</v>
          </cell>
        </row>
        <row r="3870">
          <cell r="A3870">
            <v>3869</v>
          </cell>
          <cell r="B3870">
            <v>11390</v>
          </cell>
          <cell r="C3870">
            <v>19</v>
          </cell>
          <cell r="D3870" t="str">
            <v xml:space="preserve"> Nikon D3400 AF-P + 18-55mm VR </v>
          </cell>
          <cell r="E3870">
            <v>464</v>
          </cell>
          <cell r="F3870" t="str">
            <v>Nikon</v>
          </cell>
          <cell r="G3870">
            <v>26</v>
          </cell>
        </row>
        <row r="3871">
          <cell r="A3871">
            <v>3870</v>
          </cell>
          <cell r="B3871">
            <v>6641</v>
          </cell>
          <cell r="C3871">
            <v>19</v>
          </cell>
          <cell r="D3871" t="str">
            <v xml:space="preserve"> Nikon D3300 Rood + AF-P DX 18-55mm F/3.5-5.6G VR </v>
          </cell>
          <cell r="E3871">
            <v>399</v>
          </cell>
          <cell r="F3871" t="str">
            <v>Nikon</v>
          </cell>
          <cell r="G3871">
            <v>224</v>
          </cell>
        </row>
        <row r="3872">
          <cell r="A3872">
            <v>3871</v>
          </cell>
          <cell r="B3872">
            <v>7530</v>
          </cell>
          <cell r="C3872">
            <v>19</v>
          </cell>
          <cell r="D3872" t="str">
            <v xml:space="preserve"> Canon EOS 750D Body </v>
          </cell>
          <cell r="E3872">
            <v>609</v>
          </cell>
          <cell r="F3872" t="str">
            <v>Canon</v>
          </cell>
          <cell r="G3872">
            <v>189</v>
          </cell>
        </row>
        <row r="3873">
          <cell r="A3873">
            <v>3872</v>
          </cell>
          <cell r="B3873">
            <v>9784</v>
          </cell>
          <cell r="C3873">
            <v>19</v>
          </cell>
          <cell r="D3873" t="str">
            <v xml:space="preserve"> Nikon D7200 Body </v>
          </cell>
          <cell r="E3873">
            <v>949</v>
          </cell>
          <cell r="F3873" t="str">
            <v>Nikon</v>
          </cell>
          <cell r="G3873">
            <v>95</v>
          </cell>
        </row>
        <row r="3874">
          <cell r="A3874">
            <v>3873</v>
          </cell>
          <cell r="B3874">
            <v>11864</v>
          </cell>
          <cell r="C3874">
            <v>19</v>
          </cell>
          <cell r="D3874" t="str">
            <v xml:space="preserve"> Canon EOS 80D + EF-S 18-55mm IS STM </v>
          </cell>
          <cell r="E3874">
            <v>1119</v>
          </cell>
          <cell r="F3874" t="str">
            <v>Canon</v>
          </cell>
          <cell r="G3874">
            <v>6</v>
          </cell>
        </row>
        <row r="3875">
          <cell r="A3875">
            <v>3874</v>
          </cell>
          <cell r="B3875">
            <v>6044</v>
          </cell>
          <cell r="C3875">
            <v>19</v>
          </cell>
          <cell r="D3875" t="str">
            <v xml:space="preserve"> Canon EOS 760D Body </v>
          </cell>
          <cell r="E3875">
            <v>674</v>
          </cell>
          <cell r="F3875" t="str">
            <v>Canon</v>
          </cell>
          <cell r="G3875">
            <v>249</v>
          </cell>
        </row>
        <row r="3876">
          <cell r="A3876">
            <v>3875</v>
          </cell>
          <cell r="B3876">
            <v>9350</v>
          </cell>
          <cell r="C3876">
            <v>19</v>
          </cell>
          <cell r="D3876" t="str">
            <v xml:space="preserve"> Nikon D5600 Kit + AF-S DX 18-105 VR </v>
          </cell>
          <cell r="E3876">
            <v>987.5</v>
          </cell>
          <cell r="F3876" t="str">
            <v>Nikon</v>
          </cell>
          <cell r="G3876">
            <v>113</v>
          </cell>
        </row>
        <row r="3877">
          <cell r="A3877">
            <v>3876</v>
          </cell>
          <cell r="B3877">
            <v>10451</v>
          </cell>
          <cell r="C3877">
            <v>19</v>
          </cell>
          <cell r="D3877" t="str">
            <v xml:space="preserve"> Nikon D3300 Grijs + AF-P DX 18-55mm F/3.5-5.6G VR </v>
          </cell>
          <cell r="E3877">
            <v>399</v>
          </cell>
          <cell r="F3877" t="str">
            <v>Nikon</v>
          </cell>
          <cell r="G3877">
            <v>66</v>
          </cell>
        </row>
        <row r="3878">
          <cell r="A3878">
            <v>3877</v>
          </cell>
          <cell r="B3878">
            <v>6347</v>
          </cell>
          <cell r="C3878">
            <v>19</v>
          </cell>
          <cell r="D3878" t="str">
            <v xml:space="preserve"> Canon EOS 750D + EF-S 18-135MM F/3.5-5.6 IS STM </v>
          </cell>
          <cell r="E3878">
            <v>849</v>
          </cell>
          <cell r="F3878" t="str">
            <v>Canon</v>
          </cell>
          <cell r="G3878">
            <v>236</v>
          </cell>
        </row>
        <row r="3879">
          <cell r="A3879">
            <v>3878</v>
          </cell>
          <cell r="B3879">
            <v>10534</v>
          </cell>
          <cell r="C3879">
            <v>19</v>
          </cell>
          <cell r="D3879" t="str">
            <v xml:space="preserve"> Nikon D750 Body </v>
          </cell>
          <cell r="E3879">
            <v>2149</v>
          </cell>
          <cell r="F3879" t="str">
            <v>Nikon</v>
          </cell>
          <cell r="G3879">
            <v>63</v>
          </cell>
        </row>
        <row r="3880">
          <cell r="A3880">
            <v>3879</v>
          </cell>
          <cell r="B3880">
            <v>7050</v>
          </cell>
          <cell r="C3880">
            <v>19</v>
          </cell>
          <cell r="D3880" t="str">
            <v xml:space="preserve"> Nikon D5500 + AF-S 18-105mm f/3.5-5.6 ED VR </v>
          </cell>
          <cell r="E3880">
            <v>889</v>
          </cell>
          <cell r="F3880" t="str">
            <v>Nikon</v>
          </cell>
          <cell r="G3880">
            <v>208</v>
          </cell>
        </row>
        <row r="3881">
          <cell r="A3881">
            <v>3880</v>
          </cell>
          <cell r="B3881">
            <v>9152</v>
          </cell>
          <cell r="C3881">
            <v>19</v>
          </cell>
          <cell r="D3881" t="str">
            <v xml:space="preserve"> Canon EOS 700D + EF-S 18-135mm f/3.5-5.6 IS STM </v>
          </cell>
          <cell r="E3881">
            <v>673</v>
          </cell>
          <cell r="F3881" t="str">
            <v>Canon</v>
          </cell>
          <cell r="G3881">
            <v>121</v>
          </cell>
        </row>
        <row r="3882">
          <cell r="A3882">
            <v>3881</v>
          </cell>
          <cell r="B3882">
            <v>11324</v>
          </cell>
          <cell r="C3882">
            <v>19</v>
          </cell>
          <cell r="D3882" t="str">
            <v xml:space="preserve"> Nikon D5600 Kit + AF-P 18-55 VR </v>
          </cell>
          <cell r="E3882">
            <v>847.5</v>
          </cell>
          <cell r="F3882" t="str">
            <v>Nikon</v>
          </cell>
          <cell r="G3882">
            <v>29</v>
          </cell>
        </row>
        <row r="3883">
          <cell r="A3883">
            <v>3882</v>
          </cell>
          <cell r="B3883">
            <v>6673</v>
          </cell>
          <cell r="C3883">
            <v>19</v>
          </cell>
          <cell r="D3883" t="str">
            <v xml:space="preserve"> Nikon D3400 AF-S + 18-105 mm VR </v>
          </cell>
          <cell r="E3883">
            <v>625</v>
          </cell>
          <cell r="F3883" t="str">
            <v>Nikon</v>
          </cell>
          <cell r="G3883">
            <v>223</v>
          </cell>
        </row>
        <row r="3884">
          <cell r="A3884">
            <v>3883</v>
          </cell>
          <cell r="B3884">
            <v>8714</v>
          </cell>
          <cell r="C3884">
            <v>19</v>
          </cell>
          <cell r="D3884" t="str">
            <v xml:space="preserve"> Canon EOS 5D Mark IV Body </v>
          </cell>
          <cell r="E3884">
            <v>4129</v>
          </cell>
          <cell r="F3884" t="str">
            <v>Canon</v>
          </cell>
          <cell r="G3884">
            <v>139</v>
          </cell>
        </row>
        <row r="3885">
          <cell r="A3885">
            <v>3884</v>
          </cell>
          <cell r="B3885">
            <v>11041</v>
          </cell>
          <cell r="C3885">
            <v>19</v>
          </cell>
          <cell r="D3885" t="str">
            <v xml:space="preserve"> Nikon D7200 + AF-S 18-140mm f/3.5-5.6 G ED VR </v>
          </cell>
          <cell r="E3885">
            <v>1259</v>
          </cell>
          <cell r="F3885" t="str">
            <v>Nikon</v>
          </cell>
          <cell r="G3885">
            <v>41</v>
          </cell>
        </row>
        <row r="3886">
          <cell r="A3886">
            <v>3885</v>
          </cell>
          <cell r="B3886">
            <v>8381</v>
          </cell>
          <cell r="C3886">
            <v>19</v>
          </cell>
          <cell r="D3886" t="str">
            <v xml:space="preserve"> Nikon D5500 AF-P 18-55 VR+55-200 VR II+16GB+Tas </v>
          </cell>
          <cell r="E3886">
            <v>949</v>
          </cell>
          <cell r="F3886" t="str">
            <v>Nikon</v>
          </cell>
          <cell r="G3886">
            <v>152</v>
          </cell>
        </row>
        <row r="3887">
          <cell r="A3887">
            <v>3886</v>
          </cell>
          <cell r="B3887">
            <v>10817</v>
          </cell>
          <cell r="C3887">
            <v>19</v>
          </cell>
          <cell r="D3887" t="str">
            <v xml:space="preserve"> Nikon D5300 body rood </v>
          </cell>
          <cell r="E3887">
            <v>478</v>
          </cell>
          <cell r="F3887" t="str">
            <v>Nikon</v>
          </cell>
          <cell r="G3887">
            <v>50</v>
          </cell>
        </row>
        <row r="3888">
          <cell r="A3888">
            <v>3887</v>
          </cell>
          <cell r="B3888">
            <v>6827</v>
          </cell>
          <cell r="C3888">
            <v>19</v>
          </cell>
          <cell r="D3888" t="str">
            <v xml:space="preserve"> Nikon D3300 Body Rood </v>
          </cell>
          <cell r="E3888">
            <v>349</v>
          </cell>
          <cell r="F3888" t="str">
            <v>Nikon</v>
          </cell>
          <cell r="G3888">
            <v>217</v>
          </cell>
        </row>
        <row r="3889">
          <cell r="A3889">
            <v>3888</v>
          </cell>
          <cell r="B3889">
            <v>8692</v>
          </cell>
          <cell r="C3889">
            <v>19</v>
          </cell>
          <cell r="D3889" t="str">
            <v xml:space="preserve"> Canon EOS 5D Mark III Body </v>
          </cell>
          <cell r="E3889">
            <v>2599</v>
          </cell>
          <cell r="F3889" t="str">
            <v>Canon</v>
          </cell>
          <cell r="G3889">
            <v>140</v>
          </cell>
        </row>
        <row r="3890">
          <cell r="A3890">
            <v>3889</v>
          </cell>
          <cell r="B3890">
            <v>11743</v>
          </cell>
          <cell r="C3890">
            <v>19</v>
          </cell>
          <cell r="D3890" t="str">
            <v xml:space="preserve"> Sony Alpha A68 Body </v>
          </cell>
          <cell r="E3890">
            <v>529</v>
          </cell>
          <cell r="F3890" t="str">
            <v>Sony</v>
          </cell>
          <cell r="G3890">
            <v>11</v>
          </cell>
        </row>
        <row r="3891">
          <cell r="A3891">
            <v>3890</v>
          </cell>
          <cell r="B3891">
            <v>8467</v>
          </cell>
          <cell r="C3891">
            <v>19</v>
          </cell>
          <cell r="D3891" t="str">
            <v xml:space="preserve"> Nikon D610 Body </v>
          </cell>
          <cell r="E3891">
            <v>1449</v>
          </cell>
          <cell r="F3891" t="str">
            <v>Nikon</v>
          </cell>
          <cell r="G3891">
            <v>149</v>
          </cell>
        </row>
        <row r="3892">
          <cell r="A3892">
            <v>3891</v>
          </cell>
          <cell r="B3892">
            <v>6182</v>
          </cell>
          <cell r="C3892">
            <v>19</v>
          </cell>
          <cell r="D3892" t="str">
            <v xml:space="preserve"> Nikon D5300 Rood + AF-P DX 18-55mm F/3.5-5.6G VR </v>
          </cell>
          <cell r="E3892">
            <v>598</v>
          </cell>
          <cell r="F3892" t="str">
            <v>Nikon</v>
          </cell>
          <cell r="G3892">
            <v>243</v>
          </cell>
        </row>
        <row r="3893">
          <cell r="A3893">
            <v>3892</v>
          </cell>
          <cell r="B3893">
            <v>9642</v>
          </cell>
          <cell r="C3893">
            <v>19</v>
          </cell>
          <cell r="D3893" t="str">
            <v xml:space="preserve"> Canon EOS 6D Body </v>
          </cell>
          <cell r="E3893">
            <v>1544</v>
          </cell>
          <cell r="F3893" t="str">
            <v>Canon</v>
          </cell>
          <cell r="G3893">
            <v>100</v>
          </cell>
        </row>
        <row r="3894">
          <cell r="A3894">
            <v>3893</v>
          </cell>
          <cell r="B3894">
            <v>7150</v>
          </cell>
          <cell r="C3894">
            <v>19</v>
          </cell>
          <cell r="D3894" t="str">
            <v xml:space="preserve"> Canon EOS 1300D BLACK + EF-S 18-55 DC III + 50MM 1.8 STM </v>
          </cell>
          <cell r="E3894">
            <v>469</v>
          </cell>
          <cell r="F3894" t="str">
            <v>Canon</v>
          </cell>
          <cell r="G3894">
            <v>204</v>
          </cell>
        </row>
        <row r="3895">
          <cell r="A3895">
            <v>3894</v>
          </cell>
          <cell r="B3895">
            <v>10981</v>
          </cell>
          <cell r="C3895">
            <v>19</v>
          </cell>
          <cell r="D3895" t="str">
            <v xml:space="preserve"> Pentax K-S2 + 18-50mm WR zwart </v>
          </cell>
          <cell r="E3895">
            <v>569</v>
          </cell>
          <cell r="F3895" t="str">
            <v>Pentax</v>
          </cell>
          <cell r="G3895">
            <v>43</v>
          </cell>
        </row>
        <row r="3896">
          <cell r="A3896">
            <v>3895</v>
          </cell>
          <cell r="B3896">
            <v>6443</v>
          </cell>
          <cell r="C3896">
            <v>19</v>
          </cell>
          <cell r="D3896" t="str">
            <v xml:space="preserve"> Nikon D7100 + AF-S DX VR 18-105mm </v>
          </cell>
          <cell r="E3896">
            <v>869</v>
          </cell>
          <cell r="F3896" t="str">
            <v>Nikon</v>
          </cell>
          <cell r="G3896">
            <v>232</v>
          </cell>
        </row>
        <row r="3897">
          <cell r="A3897">
            <v>3896</v>
          </cell>
          <cell r="B3897">
            <v>11182</v>
          </cell>
          <cell r="C3897">
            <v>19</v>
          </cell>
          <cell r="D3897" t="str">
            <v xml:space="preserve"> Nikon D500 Body </v>
          </cell>
          <cell r="E3897">
            <v>1998</v>
          </cell>
          <cell r="F3897" t="str">
            <v>Nikon</v>
          </cell>
          <cell r="G3897">
            <v>35</v>
          </cell>
        </row>
        <row r="3898">
          <cell r="A3898">
            <v>3897</v>
          </cell>
          <cell r="B3898">
            <v>7022</v>
          </cell>
          <cell r="C3898">
            <v>19</v>
          </cell>
          <cell r="D3898" t="str">
            <v xml:space="preserve"> Nikon D5600 Body </v>
          </cell>
          <cell r="E3898">
            <v>775</v>
          </cell>
          <cell r="F3898" t="str">
            <v>Nikon</v>
          </cell>
          <cell r="G3898">
            <v>209</v>
          </cell>
        </row>
        <row r="3899">
          <cell r="A3899">
            <v>3898</v>
          </cell>
          <cell r="B3899">
            <v>11391</v>
          </cell>
          <cell r="C3899">
            <v>19</v>
          </cell>
          <cell r="D3899" t="str">
            <v xml:space="preserve"> Nikon D3400 Rood AF-P + 18-55mm VR </v>
          </cell>
          <cell r="E3899">
            <v>499</v>
          </cell>
          <cell r="F3899" t="str">
            <v>Nikon</v>
          </cell>
          <cell r="G3899">
            <v>26</v>
          </cell>
        </row>
        <row r="3900">
          <cell r="A3900">
            <v>3899</v>
          </cell>
          <cell r="B3900">
            <v>7211</v>
          </cell>
          <cell r="C3900">
            <v>19</v>
          </cell>
          <cell r="D3900" t="str">
            <v xml:space="preserve"> Canon EOS 7D Mark II Body </v>
          </cell>
          <cell r="E3900">
            <v>1475</v>
          </cell>
          <cell r="F3900" t="str">
            <v>Canon</v>
          </cell>
          <cell r="G3900">
            <v>202</v>
          </cell>
        </row>
        <row r="3901">
          <cell r="A3901">
            <v>3900</v>
          </cell>
          <cell r="B3901">
            <v>8588</v>
          </cell>
          <cell r="C3901">
            <v>19</v>
          </cell>
          <cell r="D3901" t="str">
            <v xml:space="preserve"> Sony Alpha SLT-A77II + 18-135mm f/3.5-5.6 </v>
          </cell>
          <cell r="E3901">
            <v>1289</v>
          </cell>
          <cell r="F3901" t="str">
            <v>Sony</v>
          </cell>
          <cell r="G3901">
            <v>144</v>
          </cell>
        </row>
        <row r="3902">
          <cell r="A3902">
            <v>3901</v>
          </cell>
          <cell r="B3902">
            <v>9173</v>
          </cell>
          <cell r="C3902">
            <v>19</v>
          </cell>
          <cell r="D3902" t="str">
            <v xml:space="preserve"> Sony Alpha SLT-A77II + 16-50mm f/2.8-22 </v>
          </cell>
          <cell r="E3902">
            <v>1590</v>
          </cell>
          <cell r="F3902" t="str">
            <v>Sony</v>
          </cell>
          <cell r="G3902">
            <v>120</v>
          </cell>
        </row>
        <row r="3903">
          <cell r="A3903">
            <v>3902</v>
          </cell>
          <cell r="B3903">
            <v>8971</v>
          </cell>
          <cell r="C3903">
            <v>19</v>
          </cell>
          <cell r="D3903" t="str">
            <v xml:space="preserve"> Sony Alpha SLT-A77II </v>
          </cell>
          <cell r="E3903">
            <v>999</v>
          </cell>
          <cell r="F3903" t="str">
            <v>Sony</v>
          </cell>
          <cell r="G3903">
            <v>129</v>
          </cell>
        </row>
        <row r="3904">
          <cell r="A3904">
            <v>3903</v>
          </cell>
          <cell r="B3904">
            <v>9485</v>
          </cell>
          <cell r="C3904">
            <v>19</v>
          </cell>
          <cell r="D3904" t="str">
            <v xml:space="preserve"> Sony Alpha A68 + DT 18-55mm f/3.5-5.6 SAM II </v>
          </cell>
          <cell r="E3904">
            <v>629</v>
          </cell>
          <cell r="F3904" t="str">
            <v>Sony</v>
          </cell>
          <cell r="G3904">
            <v>107</v>
          </cell>
        </row>
        <row r="3905">
          <cell r="A3905">
            <v>3904</v>
          </cell>
          <cell r="B3905">
            <v>8024</v>
          </cell>
          <cell r="C3905">
            <v>19</v>
          </cell>
          <cell r="D3905" t="str">
            <v xml:space="preserve"> Pentax KP Body Zwart </v>
          </cell>
          <cell r="E3905">
            <v>1299</v>
          </cell>
          <cell r="F3905" t="str">
            <v>Pentax</v>
          </cell>
          <cell r="G3905">
            <v>167</v>
          </cell>
        </row>
        <row r="3906">
          <cell r="A3906">
            <v>3905</v>
          </cell>
          <cell r="B3906">
            <v>10907</v>
          </cell>
          <cell r="C3906">
            <v>19</v>
          </cell>
          <cell r="D3906" t="str">
            <v xml:space="preserve"> Pentax KP Body Zilver </v>
          </cell>
          <cell r="E3906">
            <v>1299</v>
          </cell>
          <cell r="F3906" t="str">
            <v>Pentax</v>
          </cell>
          <cell r="G3906">
            <v>46</v>
          </cell>
        </row>
        <row r="3907">
          <cell r="A3907">
            <v>3906</v>
          </cell>
          <cell r="B3907">
            <v>8117</v>
          </cell>
          <cell r="C3907">
            <v>19</v>
          </cell>
          <cell r="D3907" t="str">
            <v xml:space="preserve"> Pentax K-S2 body zwart </v>
          </cell>
          <cell r="E3907">
            <v>599</v>
          </cell>
          <cell r="F3907" t="str">
            <v>Pentax</v>
          </cell>
          <cell r="G3907">
            <v>163</v>
          </cell>
        </row>
        <row r="3908">
          <cell r="A3908">
            <v>3907</v>
          </cell>
          <cell r="B3908">
            <v>8452</v>
          </cell>
          <cell r="C3908">
            <v>19</v>
          </cell>
          <cell r="D3908" t="str">
            <v xml:space="preserve"> Pentax K-70 Zwart + SMC DA 18-135mm F/3.5-5.6 ED AL DC WR </v>
          </cell>
          <cell r="E3908">
            <v>999</v>
          </cell>
          <cell r="F3908" t="str">
            <v>Pentax</v>
          </cell>
          <cell r="G3908">
            <v>150</v>
          </cell>
        </row>
        <row r="3909">
          <cell r="A3909">
            <v>3908</v>
          </cell>
          <cell r="B3909">
            <v>8637</v>
          </cell>
          <cell r="C3909">
            <v>19</v>
          </cell>
          <cell r="D3909" t="str">
            <v xml:space="preserve"> Pentax K-70 Body Zwart </v>
          </cell>
          <cell r="E3909">
            <v>699</v>
          </cell>
          <cell r="F3909" t="str">
            <v>Pentax</v>
          </cell>
          <cell r="G3909">
            <v>142</v>
          </cell>
        </row>
        <row r="3910">
          <cell r="A3910">
            <v>3909</v>
          </cell>
          <cell r="B3910">
            <v>9240</v>
          </cell>
          <cell r="C3910">
            <v>19</v>
          </cell>
          <cell r="D3910" t="str">
            <v xml:space="preserve"> Pentax K-3 + 18-55mm f/3.5-5.6 + 50-200mm f/4-5.6 </v>
          </cell>
          <cell r="E3910">
            <v>1139</v>
          </cell>
          <cell r="F3910" t="str">
            <v>Pentax</v>
          </cell>
          <cell r="G3910">
            <v>118</v>
          </cell>
        </row>
        <row r="3911">
          <cell r="A3911">
            <v>3910</v>
          </cell>
          <cell r="B3911">
            <v>6722</v>
          </cell>
          <cell r="C3911">
            <v>19</v>
          </cell>
          <cell r="D3911" t="str">
            <v xml:space="preserve"> Pentax K-1 Body </v>
          </cell>
          <cell r="E3911">
            <v>2099</v>
          </cell>
          <cell r="F3911" t="str">
            <v>Pentax</v>
          </cell>
          <cell r="G3911">
            <v>221</v>
          </cell>
        </row>
        <row r="3912">
          <cell r="A3912">
            <v>3911</v>
          </cell>
          <cell r="B3912">
            <v>6540</v>
          </cell>
          <cell r="C3912">
            <v>19</v>
          </cell>
          <cell r="D3912" t="str">
            <v xml:space="preserve"> Nikon D7200 + AF-S 18-105mm f/3.5-5.6 G ED VR </v>
          </cell>
          <cell r="E3912">
            <v>1164</v>
          </cell>
          <cell r="F3912" t="str">
            <v>Nikon</v>
          </cell>
          <cell r="G3912">
            <v>228</v>
          </cell>
        </row>
        <row r="3913">
          <cell r="A3913">
            <v>3912</v>
          </cell>
          <cell r="B3913">
            <v>9174</v>
          </cell>
          <cell r="C3913">
            <v>19</v>
          </cell>
          <cell r="D3913" t="str">
            <v xml:space="preserve"> Nikon D610 + AF-S 24-85mm f/3.5-4.5G ED VR </v>
          </cell>
          <cell r="E3913">
            <v>1998</v>
          </cell>
          <cell r="F3913" t="str">
            <v>Nikon</v>
          </cell>
          <cell r="G3913">
            <v>120</v>
          </cell>
        </row>
        <row r="3914">
          <cell r="A3914">
            <v>3913</v>
          </cell>
          <cell r="B3914">
            <v>9069</v>
          </cell>
          <cell r="C3914">
            <v>19</v>
          </cell>
          <cell r="D3914" t="str">
            <v xml:space="preserve"> Nikon D500 + AF-S DX 16-80mm </v>
          </cell>
          <cell r="E3914">
            <v>2901</v>
          </cell>
          <cell r="F3914" t="str">
            <v>Nikon</v>
          </cell>
          <cell r="G3914">
            <v>125</v>
          </cell>
        </row>
        <row r="3915">
          <cell r="A3915">
            <v>3914</v>
          </cell>
          <cell r="B3915">
            <v>11816</v>
          </cell>
          <cell r="C3915">
            <v>19</v>
          </cell>
          <cell r="D3915" t="str">
            <v xml:space="preserve"> Canon EOS 7D Mark II Body + W-E1 wifi adapter </v>
          </cell>
          <cell r="E3915">
            <v>1475</v>
          </cell>
          <cell r="F3915" t="str">
            <v>Canon</v>
          </cell>
          <cell r="G3915">
            <v>8</v>
          </cell>
        </row>
        <row r="3916">
          <cell r="A3916">
            <v>3915</v>
          </cell>
          <cell r="B3916">
            <v>7096</v>
          </cell>
          <cell r="C3916">
            <v>19</v>
          </cell>
          <cell r="D3916" t="str">
            <v xml:space="preserve"> Canon EOS 6D + 24-105mm IS STM </v>
          </cell>
          <cell r="E3916">
            <v>1722</v>
          </cell>
          <cell r="F3916" t="str">
            <v>Canon</v>
          </cell>
          <cell r="G3916">
            <v>206</v>
          </cell>
        </row>
        <row r="3917">
          <cell r="A3917">
            <v>3916</v>
          </cell>
          <cell r="B3917">
            <v>8073</v>
          </cell>
          <cell r="C3917">
            <v>20</v>
          </cell>
          <cell r="D3917" t="str">
            <v xml:space="preserve"> Samsung microSDXC Evo+ 128 GB Class 10 + SD Adapter </v>
          </cell>
          <cell r="E3917">
            <v>64.95</v>
          </cell>
          <cell r="F3917" t="str">
            <v>Samsung</v>
          </cell>
          <cell r="G3917">
            <v>165</v>
          </cell>
        </row>
        <row r="3918">
          <cell r="A3918">
            <v>3917</v>
          </cell>
          <cell r="B3918">
            <v>7736</v>
          </cell>
          <cell r="C3918">
            <v>20</v>
          </cell>
          <cell r="D3918" t="str">
            <v xml:space="preserve"> SanDisk microSDHC Ultra 32 GB Class 10 + SD Adapter </v>
          </cell>
          <cell r="E3918">
            <v>21.99</v>
          </cell>
          <cell r="F3918" t="str">
            <v>SanDisk</v>
          </cell>
          <cell r="G3918">
            <v>180</v>
          </cell>
        </row>
        <row r="3919">
          <cell r="A3919">
            <v>3918</v>
          </cell>
          <cell r="B3919">
            <v>11865</v>
          </cell>
          <cell r="C3919">
            <v>20</v>
          </cell>
          <cell r="D3919" t="str">
            <v xml:space="preserve"> 2 X SanDisk microSDHC Ultra 32 GB Class 10 </v>
          </cell>
          <cell r="E3919">
            <v>38.99</v>
          </cell>
          <cell r="F3919">
            <v>2</v>
          </cell>
          <cell r="G3919">
            <v>6</v>
          </cell>
        </row>
        <row r="3920">
          <cell r="A3920">
            <v>3919</v>
          </cell>
          <cell r="B3920">
            <v>8638</v>
          </cell>
          <cell r="C3920">
            <v>20</v>
          </cell>
          <cell r="D3920" t="str">
            <v xml:space="preserve"> SanDisk microSDHC Ultra 16 GB Class 10 + SD Adapter </v>
          </cell>
          <cell r="E3920">
            <v>14.99</v>
          </cell>
          <cell r="F3920" t="str">
            <v>SanDisk</v>
          </cell>
          <cell r="G3920">
            <v>142</v>
          </cell>
        </row>
        <row r="3921">
          <cell r="A3921">
            <v>3920</v>
          </cell>
          <cell r="B3921">
            <v>9153</v>
          </cell>
          <cell r="C3921">
            <v>20</v>
          </cell>
          <cell r="D3921" t="str">
            <v xml:space="preserve"> SanDisk microSDHC 16 GB + SD Adapter Duo Pack </v>
          </cell>
          <cell r="E3921">
            <v>24.99</v>
          </cell>
          <cell r="F3921" t="str">
            <v>SanDisk</v>
          </cell>
          <cell r="G3921">
            <v>121</v>
          </cell>
        </row>
        <row r="3922">
          <cell r="A3922">
            <v>3921</v>
          </cell>
          <cell r="B3922">
            <v>7560</v>
          </cell>
          <cell r="C3922">
            <v>20</v>
          </cell>
          <cell r="D3922" t="str">
            <v xml:space="preserve"> Sandisk SDHC Ultra 32GB 48MB/s Class 10 </v>
          </cell>
          <cell r="E3922">
            <v>19.989999999999998</v>
          </cell>
          <cell r="F3922" t="str">
            <v>Sandisk</v>
          </cell>
          <cell r="G3922">
            <v>188</v>
          </cell>
        </row>
        <row r="3923">
          <cell r="A3923">
            <v>3922</v>
          </cell>
          <cell r="B3923">
            <v>9785</v>
          </cell>
          <cell r="C3923">
            <v>20</v>
          </cell>
          <cell r="D3923" t="str">
            <v xml:space="preserve"> Sandisk SDHC Extreme 32GB 90MB/s Class 10 </v>
          </cell>
          <cell r="E3923">
            <v>29.99</v>
          </cell>
          <cell r="F3923" t="str">
            <v>Sandisk</v>
          </cell>
          <cell r="G3923">
            <v>95</v>
          </cell>
        </row>
        <row r="3924">
          <cell r="A3924">
            <v>3923</v>
          </cell>
          <cell r="B3924">
            <v>10149</v>
          </cell>
          <cell r="C3924">
            <v>20</v>
          </cell>
          <cell r="D3924" t="str">
            <v xml:space="preserve"> SanDisk MicroSDXC Extreme 64 GB Class 10 </v>
          </cell>
          <cell r="E3924">
            <v>44.99</v>
          </cell>
          <cell r="F3924" t="str">
            <v>SanDisk</v>
          </cell>
          <cell r="G3924">
            <v>79</v>
          </cell>
        </row>
        <row r="3925">
          <cell r="A3925">
            <v>3924</v>
          </cell>
          <cell r="B3925">
            <v>7051</v>
          </cell>
          <cell r="C3925">
            <v>20</v>
          </cell>
          <cell r="D3925" t="str">
            <v xml:space="preserve"> Samsung microSDXC Evo+ 64 GB Class 10 + SD Adapter </v>
          </cell>
          <cell r="E3925">
            <v>34.99</v>
          </cell>
          <cell r="F3925" t="str">
            <v>Samsung</v>
          </cell>
          <cell r="G3925">
            <v>208</v>
          </cell>
        </row>
        <row r="3926">
          <cell r="A3926">
            <v>3925</v>
          </cell>
          <cell r="B3926">
            <v>9861</v>
          </cell>
          <cell r="C3926">
            <v>20</v>
          </cell>
          <cell r="D3926" t="str">
            <v xml:space="preserve"> SanDisk MicroSDHC Extreme 32GB 90MB/s Class 10 </v>
          </cell>
          <cell r="E3926">
            <v>27.99</v>
          </cell>
          <cell r="F3926" t="str">
            <v>SanDisk</v>
          </cell>
          <cell r="G3926">
            <v>92</v>
          </cell>
        </row>
        <row r="3927">
          <cell r="A3927">
            <v>3926</v>
          </cell>
          <cell r="B3927">
            <v>9486</v>
          </cell>
          <cell r="C3927">
            <v>20</v>
          </cell>
          <cell r="D3927" t="str">
            <v xml:space="preserve"> Sandisk SDHC Ultra 16GB 48MB/s Class 10 </v>
          </cell>
          <cell r="E3927">
            <v>14.99</v>
          </cell>
          <cell r="F3927" t="str">
            <v>Sandisk</v>
          </cell>
          <cell r="G3927">
            <v>107</v>
          </cell>
        </row>
        <row r="3928">
          <cell r="A3928">
            <v>3927</v>
          </cell>
          <cell r="B3928">
            <v>11042</v>
          </cell>
          <cell r="C3928">
            <v>20</v>
          </cell>
          <cell r="D3928" t="str">
            <v xml:space="preserve"> Samsung micro SDHC Evo+ 32 GB Class 10 + SD Adapter </v>
          </cell>
          <cell r="E3928">
            <v>23.99</v>
          </cell>
          <cell r="F3928" t="str">
            <v>Samsung</v>
          </cell>
          <cell r="G3928">
            <v>41</v>
          </cell>
        </row>
        <row r="3929">
          <cell r="A3929">
            <v>3928</v>
          </cell>
          <cell r="B3929">
            <v>9613</v>
          </cell>
          <cell r="C3929">
            <v>20</v>
          </cell>
          <cell r="D3929" t="str">
            <v xml:space="preserve"> Sandisk SDXC Extreme 64GB 90MB/s Class 10 </v>
          </cell>
          <cell r="E3929">
            <v>44.95</v>
          </cell>
          <cell r="F3929" t="str">
            <v>Sandisk</v>
          </cell>
          <cell r="G3929">
            <v>101</v>
          </cell>
        </row>
        <row r="3930">
          <cell r="A3930">
            <v>3929</v>
          </cell>
          <cell r="B3930">
            <v>11157</v>
          </cell>
          <cell r="C3930">
            <v>20</v>
          </cell>
          <cell r="D3930" t="str">
            <v xml:space="preserve"> SanDisk microSDXC Ultra 64 GB Class 10 + SD Adapter </v>
          </cell>
          <cell r="E3930">
            <v>32.99</v>
          </cell>
          <cell r="F3930" t="str">
            <v>SanDisk</v>
          </cell>
          <cell r="G3930">
            <v>36</v>
          </cell>
        </row>
        <row r="3931">
          <cell r="A3931">
            <v>3930</v>
          </cell>
          <cell r="B3931">
            <v>9673</v>
          </cell>
          <cell r="C3931">
            <v>20</v>
          </cell>
          <cell r="D3931" t="str">
            <v xml:space="preserve"> SanDisk microSDXC Ultra 128 GB Class 10 + SD Adapter </v>
          </cell>
          <cell r="E3931">
            <v>59.99</v>
          </cell>
          <cell r="F3931" t="str">
            <v>SanDisk</v>
          </cell>
          <cell r="G3931">
            <v>99</v>
          </cell>
        </row>
        <row r="3932">
          <cell r="A3932">
            <v>3931</v>
          </cell>
          <cell r="B3932">
            <v>10305</v>
          </cell>
          <cell r="C3932">
            <v>20</v>
          </cell>
          <cell r="D3932" t="str">
            <v xml:space="preserve"> Sandisk SDXC Ultra 64GB 48MB/s Class 10 </v>
          </cell>
          <cell r="E3932">
            <v>29.99</v>
          </cell>
          <cell r="F3932" t="str">
            <v>Sandisk</v>
          </cell>
          <cell r="G3932">
            <v>72</v>
          </cell>
        </row>
        <row r="3933">
          <cell r="A3933">
            <v>3932</v>
          </cell>
          <cell r="B3933">
            <v>11685</v>
          </cell>
          <cell r="C3933">
            <v>20</v>
          </cell>
          <cell r="D3933" t="str">
            <v xml:space="preserve"> Samsung microSDHC Evo 16 GB Class 10 + SD Adapter </v>
          </cell>
          <cell r="E3933">
            <v>14.99</v>
          </cell>
          <cell r="F3933" t="str">
            <v>Samsung</v>
          </cell>
          <cell r="G3933">
            <v>13</v>
          </cell>
        </row>
        <row r="3934">
          <cell r="A3934">
            <v>3933</v>
          </cell>
          <cell r="B3934">
            <v>10306</v>
          </cell>
          <cell r="C3934">
            <v>20</v>
          </cell>
          <cell r="D3934" t="str">
            <v xml:space="preserve"> Sandisk MicroSDXC Extreme 128GB 90MB/s CL10 </v>
          </cell>
          <cell r="E3934">
            <v>89</v>
          </cell>
          <cell r="F3934" t="str">
            <v>Sandisk</v>
          </cell>
          <cell r="G3934">
            <v>72</v>
          </cell>
        </row>
        <row r="3935">
          <cell r="A3935">
            <v>3934</v>
          </cell>
          <cell r="B3935">
            <v>6390</v>
          </cell>
          <cell r="C3935">
            <v>20</v>
          </cell>
          <cell r="D3935" t="str">
            <v xml:space="preserve"> Sandisk SDHC Extreme Pro 32GB 95MB/S Class 10 </v>
          </cell>
          <cell r="E3935">
            <v>34.99</v>
          </cell>
          <cell r="F3935" t="str">
            <v>Sandisk</v>
          </cell>
          <cell r="G3935">
            <v>234</v>
          </cell>
        </row>
        <row r="3936">
          <cell r="A3936">
            <v>3935</v>
          </cell>
          <cell r="B3936">
            <v>9373</v>
          </cell>
          <cell r="C3936">
            <v>20</v>
          </cell>
          <cell r="D3936" t="str">
            <v xml:space="preserve"> Sandisk SDXC Extreme Pro 64GB 95MB/S Class 10 </v>
          </cell>
          <cell r="E3936">
            <v>54.99</v>
          </cell>
          <cell r="F3936" t="str">
            <v>Sandisk</v>
          </cell>
          <cell r="G3936">
            <v>112</v>
          </cell>
        </row>
        <row r="3937">
          <cell r="A3937">
            <v>3936</v>
          </cell>
          <cell r="B3937">
            <v>9241</v>
          </cell>
          <cell r="C3937">
            <v>20</v>
          </cell>
          <cell r="D3937" t="str">
            <v xml:space="preserve"> Sandisk SDHC Extreme 16GB 90MB/s Class 10 </v>
          </cell>
          <cell r="E3937">
            <v>19.989999999999998</v>
          </cell>
          <cell r="F3937" t="str">
            <v>Sandisk</v>
          </cell>
          <cell r="G3937">
            <v>118</v>
          </cell>
        </row>
        <row r="3938">
          <cell r="A3938">
            <v>3937</v>
          </cell>
          <cell r="B3938">
            <v>10100</v>
          </cell>
          <cell r="C3938">
            <v>20</v>
          </cell>
          <cell r="D3938" t="str">
            <v xml:space="preserve"> Samsung microSDXC Pro Plus 64 GB Class 10 + SD Adapter </v>
          </cell>
          <cell r="E3938">
            <v>59.95</v>
          </cell>
          <cell r="F3938" t="str">
            <v>Samsung</v>
          </cell>
          <cell r="G3938">
            <v>81</v>
          </cell>
        </row>
        <row r="3939">
          <cell r="A3939">
            <v>3938</v>
          </cell>
          <cell r="B3939">
            <v>10125</v>
          </cell>
          <cell r="C3939">
            <v>20</v>
          </cell>
          <cell r="D3939" t="str">
            <v xml:space="preserve"> Sandisk SDXC Extreme 128GB 90MB/s Class 10 </v>
          </cell>
          <cell r="E3939">
            <v>79.95</v>
          </cell>
          <cell r="F3939" t="str">
            <v>Sandisk</v>
          </cell>
          <cell r="G3939">
            <v>80</v>
          </cell>
        </row>
        <row r="3940">
          <cell r="A3940">
            <v>3939</v>
          </cell>
          <cell r="B3940">
            <v>7797</v>
          </cell>
          <cell r="C3940">
            <v>20</v>
          </cell>
          <cell r="D3940" t="str">
            <v xml:space="preserve"> Sandisk SDXC Extreme Pro 128GB 95MB/S Class 10 </v>
          </cell>
          <cell r="E3940">
            <v>89.99</v>
          </cell>
          <cell r="F3940" t="str">
            <v>Sandisk</v>
          </cell>
          <cell r="G3940">
            <v>177</v>
          </cell>
        </row>
        <row r="3941">
          <cell r="A3941">
            <v>3940</v>
          </cell>
          <cell r="B3941">
            <v>9759</v>
          </cell>
          <cell r="C3941">
            <v>21</v>
          </cell>
          <cell r="D3941" t="str">
            <v xml:space="preserve"> Bresser Hunter 10x25 Dakkant </v>
          </cell>
          <cell r="E3941">
            <v>24.99</v>
          </cell>
          <cell r="F3941" t="str">
            <v>Bresser</v>
          </cell>
          <cell r="G3941">
            <v>96</v>
          </cell>
        </row>
        <row r="3942">
          <cell r="A3942">
            <v>3941</v>
          </cell>
          <cell r="B3942">
            <v>9726</v>
          </cell>
          <cell r="C3942">
            <v>21</v>
          </cell>
          <cell r="D3942" t="str">
            <v xml:space="preserve"> Bresser Hunter 10x50 Porro </v>
          </cell>
          <cell r="E3942">
            <v>42.99</v>
          </cell>
          <cell r="F3942" t="str">
            <v>Bresser</v>
          </cell>
          <cell r="G3942">
            <v>97</v>
          </cell>
        </row>
        <row r="3943">
          <cell r="A3943">
            <v>3942</v>
          </cell>
          <cell r="B3943">
            <v>11555</v>
          </cell>
          <cell r="C3943">
            <v>21</v>
          </cell>
          <cell r="D3943" t="str">
            <v xml:space="preserve"> Vortex Diamondback 8x42 Nieuw </v>
          </cell>
          <cell r="E3943">
            <v>179</v>
          </cell>
          <cell r="F3943" t="str">
            <v>Vortex</v>
          </cell>
          <cell r="G3943">
            <v>19</v>
          </cell>
        </row>
        <row r="3944">
          <cell r="A3944">
            <v>3943</v>
          </cell>
          <cell r="B3944">
            <v>10354</v>
          </cell>
          <cell r="C3944">
            <v>21</v>
          </cell>
          <cell r="D3944" t="str">
            <v xml:space="preserve"> Vortex Solo 10x36 </v>
          </cell>
          <cell r="E3944">
            <v>95</v>
          </cell>
          <cell r="F3944" t="str">
            <v>Vortex</v>
          </cell>
          <cell r="G3944">
            <v>70</v>
          </cell>
        </row>
        <row r="3945">
          <cell r="A3945">
            <v>3944</v>
          </cell>
          <cell r="B3945">
            <v>6014</v>
          </cell>
          <cell r="C3945">
            <v>21</v>
          </cell>
          <cell r="D3945" t="str">
            <v xml:space="preserve"> Barr &amp; Stroud Sahara 8x42 </v>
          </cell>
          <cell r="E3945">
            <v>129</v>
          </cell>
          <cell r="F3945" t="str">
            <v>Barr</v>
          </cell>
          <cell r="G3945">
            <v>250</v>
          </cell>
        </row>
        <row r="3946">
          <cell r="A3946">
            <v>3945</v>
          </cell>
          <cell r="B3946">
            <v>6723</v>
          </cell>
          <cell r="C3946">
            <v>21</v>
          </cell>
          <cell r="D3946" t="str">
            <v xml:space="preserve"> Bresser Hunter 16x50 Porro </v>
          </cell>
          <cell r="E3946">
            <v>53.99</v>
          </cell>
          <cell r="F3946" t="str">
            <v>Bresser</v>
          </cell>
          <cell r="G3946">
            <v>221</v>
          </cell>
        </row>
        <row r="3947">
          <cell r="A3947">
            <v>3946</v>
          </cell>
          <cell r="B3947">
            <v>7023</v>
          </cell>
          <cell r="C3947">
            <v>21</v>
          </cell>
          <cell r="D3947" t="str">
            <v xml:space="preserve"> Barr &amp; Stroud Skyline 10x42 </v>
          </cell>
          <cell r="E3947">
            <v>94.99</v>
          </cell>
          <cell r="F3947" t="str">
            <v>Barr</v>
          </cell>
          <cell r="G3947">
            <v>209</v>
          </cell>
        </row>
        <row r="3948">
          <cell r="A3948">
            <v>3947</v>
          </cell>
          <cell r="B3948">
            <v>7737</v>
          </cell>
          <cell r="C3948">
            <v>21</v>
          </cell>
          <cell r="D3948" t="str">
            <v xml:space="preserve"> Olympus Classic 10x50 DPS-I </v>
          </cell>
          <cell r="E3948">
            <v>78.989999999999995</v>
          </cell>
          <cell r="F3948" t="str">
            <v>Olympus</v>
          </cell>
          <cell r="G3948">
            <v>180</v>
          </cell>
        </row>
        <row r="3949">
          <cell r="A3949">
            <v>3948</v>
          </cell>
          <cell r="B3949">
            <v>9831</v>
          </cell>
          <cell r="C3949">
            <v>21</v>
          </cell>
          <cell r="D3949" t="str">
            <v xml:space="preserve"> Vortex Solo 8x36 </v>
          </cell>
          <cell r="E3949">
            <v>89</v>
          </cell>
          <cell r="F3949" t="str">
            <v>Vortex</v>
          </cell>
          <cell r="G3949">
            <v>93</v>
          </cell>
        </row>
        <row r="3950">
          <cell r="A3950">
            <v>3949</v>
          </cell>
          <cell r="B3950">
            <v>6097</v>
          </cell>
          <cell r="C3950">
            <v>21</v>
          </cell>
          <cell r="D3950" t="str">
            <v xml:space="preserve"> Bushnell Legend Ultra HD ED 8x42 </v>
          </cell>
          <cell r="E3950">
            <v>349</v>
          </cell>
          <cell r="F3950" t="str">
            <v>Bushnell</v>
          </cell>
          <cell r="G3950">
            <v>247</v>
          </cell>
        </row>
        <row r="3951">
          <cell r="A3951">
            <v>3950</v>
          </cell>
          <cell r="B3951">
            <v>7339</v>
          </cell>
          <cell r="C3951">
            <v>21</v>
          </cell>
          <cell r="D3951" t="str">
            <v xml:space="preserve"> Olympus DPS I 8x40 </v>
          </cell>
          <cell r="E3951">
            <v>66.95</v>
          </cell>
          <cell r="F3951" t="str">
            <v>Olympus</v>
          </cell>
          <cell r="G3951">
            <v>197</v>
          </cell>
        </row>
        <row r="3952">
          <cell r="A3952">
            <v>3951</v>
          </cell>
          <cell r="B3952">
            <v>9270</v>
          </cell>
          <cell r="C3952">
            <v>21</v>
          </cell>
          <cell r="D3952" t="str">
            <v xml:space="preserve"> Vortex Diamondback 10x42 Nieuw </v>
          </cell>
          <cell r="E3952">
            <v>179</v>
          </cell>
          <cell r="F3952" t="str">
            <v>Vortex</v>
          </cell>
          <cell r="G3952">
            <v>117</v>
          </cell>
        </row>
        <row r="3953">
          <cell r="A3953">
            <v>3952</v>
          </cell>
          <cell r="B3953">
            <v>8453</v>
          </cell>
          <cell r="C3953">
            <v>21</v>
          </cell>
          <cell r="D3953" t="str">
            <v xml:space="preserve"> Konus Titanium Evo OH 8x42 WP </v>
          </cell>
          <cell r="E3953">
            <v>83.99</v>
          </cell>
          <cell r="F3953" t="str">
            <v>Konus</v>
          </cell>
          <cell r="G3953">
            <v>150</v>
          </cell>
        </row>
        <row r="3954">
          <cell r="A3954">
            <v>3953</v>
          </cell>
          <cell r="B3954">
            <v>7561</v>
          </cell>
          <cell r="C3954">
            <v>21</v>
          </cell>
          <cell r="D3954" t="str">
            <v xml:space="preserve"> Barr &amp; Stroud Sierra 8x42 </v>
          </cell>
          <cell r="E3954">
            <v>149</v>
          </cell>
          <cell r="F3954" t="str">
            <v>Barr</v>
          </cell>
          <cell r="G3954">
            <v>188</v>
          </cell>
        </row>
        <row r="3955">
          <cell r="A3955">
            <v>3954</v>
          </cell>
          <cell r="B3955">
            <v>6319</v>
          </cell>
          <cell r="C3955">
            <v>21</v>
          </cell>
          <cell r="D3955" t="str">
            <v xml:space="preserve"> Nikon Prostaff 7S 8x30 </v>
          </cell>
          <cell r="E3955">
            <v>136.99</v>
          </cell>
          <cell r="F3955" t="str">
            <v>Nikon</v>
          </cell>
          <cell r="G3955">
            <v>237</v>
          </cell>
        </row>
        <row r="3956">
          <cell r="A3956">
            <v>3955</v>
          </cell>
          <cell r="B3956">
            <v>11802</v>
          </cell>
          <cell r="C3956">
            <v>21</v>
          </cell>
          <cell r="D3956" t="str">
            <v xml:space="preserve"> Nikon Aculon A211 10x42 </v>
          </cell>
          <cell r="E3956">
            <v>94.99</v>
          </cell>
          <cell r="F3956" t="str">
            <v>Nikon</v>
          </cell>
          <cell r="G3956">
            <v>9</v>
          </cell>
        </row>
        <row r="3957">
          <cell r="A3957">
            <v>3956</v>
          </cell>
          <cell r="B3957">
            <v>6967</v>
          </cell>
          <cell r="C3957">
            <v>21</v>
          </cell>
          <cell r="D3957" t="str">
            <v xml:space="preserve"> Vortex Solo 8x25 </v>
          </cell>
          <cell r="E3957">
            <v>52.99</v>
          </cell>
          <cell r="F3957" t="str">
            <v>Vortex</v>
          </cell>
          <cell r="G3957">
            <v>211</v>
          </cell>
        </row>
        <row r="3958">
          <cell r="A3958">
            <v>3957</v>
          </cell>
          <cell r="B3958">
            <v>6616</v>
          </cell>
          <cell r="C3958">
            <v>21</v>
          </cell>
          <cell r="D3958" t="str">
            <v xml:space="preserve"> Barr &amp; Stroud Sahara 12x50 </v>
          </cell>
          <cell r="E3958">
            <v>149</v>
          </cell>
          <cell r="F3958" t="str">
            <v>Barr</v>
          </cell>
          <cell r="G3958">
            <v>225</v>
          </cell>
        </row>
        <row r="3959">
          <cell r="A3959">
            <v>3958</v>
          </cell>
          <cell r="B3959">
            <v>9204</v>
          </cell>
          <cell r="C3959">
            <v>21</v>
          </cell>
          <cell r="D3959" t="str">
            <v xml:space="preserve"> Steiner Safari UltraSharp 10x26 </v>
          </cell>
          <cell r="E3959">
            <v>105.95</v>
          </cell>
          <cell r="F3959" t="str">
            <v>Steiner</v>
          </cell>
          <cell r="G3959">
            <v>119</v>
          </cell>
        </row>
        <row r="3960">
          <cell r="A3960">
            <v>3959</v>
          </cell>
          <cell r="B3960">
            <v>6928</v>
          </cell>
          <cell r="C3960">
            <v>21</v>
          </cell>
          <cell r="D3960" t="str">
            <v xml:space="preserve"> Steiner Navigator Pro 7x50 </v>
          </cell>
          <cell r="E3960">
            <v>439</v>
          </cell>
          <cell r="F3960" t="str">
            <v>Steiner</v>
          </cell>
          <cell r="G3960">
            <v>213</v>
          </cell>
        </row>
        <row r="3961">
          <cell r="A3961">
            <v>3960</v>
          </cell>
          <cell r="B3961">
            <v>7182</v>
          </cell>
          <cell r="C3961">
            <v>21</v>
          </cell>
          <cell r="D3961" t="str">
            <v xml:space="preserve"> Bresser Hunter 8x21 Dakkant </v>
          </cell>
          <cell r="E3961">
            <v>29.99</v>
          </cell>
          <cell r="F3961" t="str">
            <v>Bresser</v>
          </cell>
          <cell r="G3961">
            <v>203</v>
          </cell>
        </row>
        <row r="3962">
          <cell r="A3962">
            <v>3961</v>
          </cell>
          <cell r="B3962">
            <v>7798</v>
          </cell>
          <cell r="C3962">
            <v>21</v>
          </cell>
          <cell r="D3962" t="str">
            <v xml:space="preserve"> Vortex Crossfire 10x50 </v>
          </cell>
          <cell r="E3962">
            <v>211</v>
          </cell>
          <cell r="F3962" t="str">
            <v>Vortex</v>
          </cell>
          <cell r="G3962">
            <v>177</v>
          </cell>
        </row>
        <row r="3963">
          <cell r="A3963">
            <v>3962</v>
          </cell>
          <cell r="B3963">
            <v>7562</v>
          </cell>
          <cell r="C3963">
            <v>21</v>
          </cell>
          <cell r="D3963" t="str">
            <v xml:space="preserve"> Yukon Night Vision Scope Exelon 4x50 </v>
          </cell>
          <cell r="E3963">
            <v>349</v>
          </cell>
          <cell r="F3963" t="str">
            <v>Yukon</v>
          </cell>
          <cell r="G3963">
            <v>188</v>
          </cell>
        </row>
        <row r="3964">
          <cell r="A3964">
            <v>3963</v>
          </cell>
          <cell r="B3964">
            <v>10559</v>
          </cell>
          <cell r="C3964">
            <v>21</v>
          </cell>
          <cell r="D3964" t="str">
            <v xml:space="preserve"> Pentax Papilio II 6,5x21 </v>
          </cell>
          <cell r="E3964">
            <v>159</v>
          </cell>
          <cell r="F3964" t="str">
            <v>Pentax</v>
          </cell>
          <cell r="G3964">
            <v>62</v>
          </cell>
        </row>
        <row r="3965">
          <cell r="A3965">
            <v>3964</v>
          </cell>
          <cell r="B3965">
            <v>6122</v>
          </cell>
          <cell r="C3965">
            <v>21</v>
          </cell>
          <cell r="D3965" t="str">
            <v xml:space="preserve"> Nikon Monarch 7 8x42 </v>
          </cell>
          <cell r="E3965">
            <v>369</v>
          </cell>
          <cell r="F3965" t="str">
            <v>Nikon</v>
          </cell>
          <cell r="G3965">
            <v>246</v>
          </cell>
        </row>
        <row r="3966">
          <cell r="A3966">
            <v>3965</v>
          </cell>
          <cell r="B3966">
            <v>9271</v>
          </cell>
          <cell r="C3966">
            <v>21</v>
          </cell>
          <cell r="D3966" t="str">
            <v xml:space="preserve"> Vortex Vulture HD 8x56 </v>
          </cell>
          <cell r="E3966">
            <v>299</v>
          </cell>
          <cell r="F3966" t="str">
            <v>Vortex</v>
          </cell>
          <cell r="G3966">
            <v>117</v>
          </cell>
        </row>
        <row r="3967">
          <cell r="A3967">
            <v>3966</v>
          </cell>
          <cell r="B3967">
            <v>7833</v>
          </cell>
          <cell r="C3967">
            <v>21</v>
          </cell>
          <cell r="D3967" t="str">
            <v xml:space="preserve"> Vortex Diamondback 8x32 Nieuw </v>
          </cell>
          <cell r="E3967">
            <v>166.95</v>
          </cell>
          <cell r="F3967" t="str">
            <v>Vortex</v>
          </cell>
          <cell r="G3967">
            <v>175</v>
          </cell>
        </row>
        <row r="3968">
          <cell r="A3968">
            <v>3967</v>
          </cell>
          <cell r="B3968">
            <v>8177</v>
          </cell>
          <cell r="C3968">
            <v>21</v>
          </cell>
          <cell r="D3968" t="str">
            <v xml:space="preserve"> Optisan Litec R 10x42 </v>
          </cell>
          <cell r="E3968">
            <v>112.95</v>
          </cell>
          <cell r="F3968" t="str">
            <v>Optisan</v>
          </cell>
          <cell r="G3968">
            <v>160</v>
          </cell>
        </row>
        <row r="3969">
          <cell r="A3969">
            <v>3968</v>
          </cell>
          <cell r="B3969">
            <v>8302</v>
          </cell>
          <cell r="C3969">
            <v>21</v>
          </cell>
          <cell r="D3969" t="str">
            <v xml:space="preserve"> Nikon Prostaff 7S 10x30 </v>
          </cell>
          <cell r="E3969">
            <v>149</v>
          </cell>
          <cell r="F3969" t="str">
            <v>Nikon</v>
          </cell>
          <cell r="G3969">
            <v>155</v>
          </cell>
        </row>
        <row r="3970">
          <cell r="A3970">
            <v>3969</v>
          </cell>
          <cell r="B3970">
            <v>9995</v>
          </cell>
          <cell r="C3970">
            <v>21</v>
          </cell>
          <cell r="D3970" t="str">
            <v xml:space="preserve"> Nikon Prostaff 5 10x42 </v>
          </cell>
          <cell r="E3970">
            <v>159</v>
          </cell>
          <cell r="F3970" t="str">
            <v>Nikon</v>
          </cell>
          <cell r="G3970">
            <v>86</v>
          </cell>
        </row>
        <row r="3971">
          <cell r="A3971">
            <v>3970</v>
          </cell>
          <cell r="B3971">
            <v>11043</v>
          </cell>
          <cell r="C3971">
            <v>21</v>
          </cell>
          <cell r="D3971" t="str">
            <v xml:space="preserve"> Nikon Monarch 5 10x42 </v>
          </cell>
          <cell r="E3971">
            <v>279</v>
          </cell>
          <cell r="F3971" t="str">
            <v>Nikon</v>
          </cell>
          <cell r="G3971">
            <v>41</v>
          </cell>
        </row>
        <row r="3972">
          <cell r="A3972">
            <v>3971</v>
          </cell>
          <cell r="B3972">
            <v>9242</v>
          </cell>
          <cell r="C3972">
            <v>21</v>
          </cell>
          <cell r="D3972" t="str">
            <v xml:space="preserve"> Konus Supreme-2 8x26 </v>
          </cell>
          <cell r="E3972">
            <v>84.99</v>
          </cell>
          <cell r="F3972" t="str">
            <v>Konus</v>
          </cell>
          <cell r="G3972">
            <v>118</v>
          </cell>
        </row>
        <row r="3973">
          <cell r="A3973">
            <v>3972</v>
          </cell>
          <cell r="B3973">
            <v>11508</v>
          </cell>
          <cell r="C3973">
            <v>21</v>
          </cell>
          <cell r="D3973" t="str">
            <v xml:space="preserve"> Helios Fieldmaster 12x50 </v>
          </cell>
          <cell r="E3973">
            <v>78</v>
          </cell>
          <cell r="F3973" t="str">
            <v>Helios</v>
          </cell>
          <cell r="G3973">
            <v>21</v>
          </cell>
        </row>
        <row r="3974">
          <cell r="A3974">
            <v>3973</v>
          </cell>
          <cell r="B3974">
            <v>6123</v>
          </cell>
          <cell r="C3974">
            <v>21</v>
          </cell>
          <cell r="D3974" t="str">
            <v xml:space="preserve"> Denver NVI-500 5x40 monoculair </v>
          </cell>
          <cell r="E3974">
            <v>169.95</v>
          </cell>
          <cell r="F3974" t="str">
            <v>Denver</v>
          </cell>
          <cell r="G3974">
            <v>246</v>
          </cell>
        </row>
        <row r="3975">
          <cell r="A3975">
            <v>3974</v>
          </cell>
          <cell r="B3975">
            <v>9643</v>
          </cell>
          <cell r="C3975">
            <v>21</v>
          </cell>
          <cell r="D3975" t="str">
            <v xml:space="preserve"> Bynolyt Stork 8x42 </v>
          </cell>
          <cell r="E3975">
            <v>259</v>
          </cell>
          <cell r="F3975" t="str">
            <v>Bynolyt</v>
          </cell>
          <cell r="G3975">
            <v>100</v>
          </cell>
        </row>
        <row r="3976">
          <cell r="A3976">
            <v>3975</v>
          </cell>
          <cell r="B3976">
            <v>10890</v>
          </cell>
          <cell r="C3976">
            <v>21</v>
          </cell>
          <cell r="D3976" t="str">
            <v xml:space="preserve"> Bynolyt Sparrow WPR 8x32 </v>
          </cell>
          <cell r="E3976">
            <v>159</v>
          </cell>
          <cell r="F3976" t="str">
            <v>Bynolyt</v>
          </cell>
          <cell r="G3976">
            <v>47</v>
          </cell>
        </row>
        <row r="3977">
          <cell r="A3977">
            <v>3976</v>
          </cell>
          <cell r="B3977">
            <v>6473</v>
          </cell>
          <cell r="C3977">
            <v>21</v>
          </cell>
          <cell r="D3977" t="str">
            <v xml:space="preserve"> Bresser Spotting Scope Pirsch 20-60x80 </v>
          </cell>
          <cell r="E3977">
            <v>319</v>
          </cell>
          <cell r="F3977" t="str">
            <v>Bresser</v>
          </cell>
          <cell r="G3977">
            <v>231</v>
          </cell>
        </row>
        <row r="3978">
          <cell r="A3978">
            <v>3977</v>
          </cell>
          <cell r="B3978">
            <v>7834</v>
          </cell>
          <cell r="C3978">
            <v>21</v>
          </cell>
          <cell r="D3978" t="str">
            <v xml:space="preserve"> Bresser Hunter 8x40 Porro </v>
          </cell>
          <cell r="E3978">
            <v>46.99</v>
          </cell>
          <cell r="F3978" t="str">
            <v>Bresser</v>
          </cell>
          <cell r="G3978">
            <v>175</v>
          </cell>
        </row>
        <row r="3979">
          <cell r="A3979">
            <v>3978</v>
          </cell>
          <cell r="B3979">
            <v>11686</v>
          </cell>
          <cell r="C3979">
            <v>21</v>
          </cell>
          <cell r="D3979" t="str">
            <v xml:space="preserve"> Bresser Hunter 7x50 Porro </v>
          </cell>
          <cell r="E3979">
            <v>46.99</v>
          </cell>
          <cell r="F3979" t="str">
            <v>Bresser</v>
          </cell>
          <cell r="G3979">
            <v>13</v>
          </cell>
        </row>
        <row r="3980">
          <cell r="A3980">
            <v>3979</v>
          </cell>
          <cell r="B3980">
            <v>9205</v>
          </cell>
          <cell r="C3980">
            <v>21</v>
          </cell>
          <cell r="D3980" t="str">
            <v xml:space="preserve"> Barr &amp; Stroud Sahara 20-60x80 </v>
          </cell>
          <cell r="E3980">
            <v>199</v>
          </cell>
          <cell r="F3980" t="str">
            <v>Barr</v>
          </cell>
          <cell r="G3980">
            <v>119</v>
          </cell>
        </row>
        <row r="3981">
          <cell r="A3981">
            <v>3980</v>
          </cell>
          <cell r="B3981">
            <v>9996</v>
          </cell>
          <cell r="C3981">
            <v>21</v>
          </cell>
          <cell r="D3981" t="str">
            <v xml:space="preserve"> Optisan Litec R 8x42 </v>
          </cell>
          <cell r="E3981">
            <v>107.95</v>
          </cell>
          <cell r="F3981" t="str">
            <v>Optisan</v>
          </cell>
          <cell r="G3981">
            <v>86</v>
          </cell>
        </row>
        <row r="3982">
          <cell r="A3982">
            <v>3981</v>
          </cell>
          <cell r="B3982">
            <v>11601</v>
          </cell>
          <cell r="C3982">
            <v>21</v>
          </cell>
          <cell r="D3982" t="str">
            <v xml:space="preserve"> Nikon Aculon A211 7x50 </v>
          </cell>
          <cell r="E3982">
            <v>89.99</v>
          </cell>
          <cell r="F3982" t="str">
            <v>Nikon</v>
          </cell>
          <cell r="G3982">
            <v>17</v>
          </cell>
        </row>
        <row r="3983">
          <cell r="A3983">
            <v>3982</v>
          </cell>
          <cell r="B3983">
            <v>10646</v>
          </cell>
          <cell r="C3983">
            <v>21</v>
          </cell>
          <cell r="D3983" t="str">
            <v xml:space="preserve"> Nikon Sportstar EX 8x25 Zwart </v>
          </cell>
          <cell r="E3983">
            <v>85.99</v>
          </cell>
          <cell r="F3983" t="str">
            <v>Nikon</v>
          </cell>
          <cell r="G3983">
            <v>58</v>
          </cell>
        </row>
        <row r="3984">
          <cell r="A3984">
            <v>3983</v>
          </cell>
          <cell r="B3984">
            <v>8094</v>
          </cell>
          <cell r="C3984">
            <v>21</v>
          </cell>
          <cell r="D3984" t="str">
            <v xml:space="preserve"> Vortex Viper HD 10x42 </v>
          </cell>
          <cell r="E3984">
            <v>439</v>
          </cell>
          <cell r="F3984" t="str">
            <v>Vortex</v>
          </cell>
          <cell r="G3984">
            <v>164</v>
          </cell>
        </row>
        <row r="3985">
          <cell r="A3985">
            <v>3984</v>
          </cell>
          <cell r="B3985">
            <v>11296</v>
          </cell>
          <cell r="C3985">
            <v>21</v>
          </cell>
          <cell r="D3985" t="str">
            <v xml:space="preserve"> Vortex Vanquish 8x26 </v>
          </cell>
          <cell r="E3985">
            <v>89</v>
          </cell>
          <cell r="F3985" t="str">
            <v>Vortex</v>
          </cell>
          <cell r="G3985">
            <v>30</v>
          </cell>
        </row>
        <row r="3986">
          <cell r="A3986">
            <v>3985</v>
          </cell>
          <cell r="B3986">
            <v>11556</v>
          </cell>
          <cell r="C3986">
            <v>21</v>
          </cell>
          <cell r="D3986" t="str">
            <v xml:space="preserve"> Vortex Crossfire 10x42 </v>
          </cell>
          <cell r="E3986">
            <v>199</v>
          </cell>
          <cell r="F3986" t="str">
            <v>Vortex</v>
          </cell>
          <cell r="G3986">
            <v>19</v>
          </cell>
        </row>
        <row r="3987">
          <cell r="A3987">
            <v>3986</v>
          </cell>
          <cell r="B3987">
            <v>6760</v>
          </cell>
          <cell r="C3987">
            <v>21</v>
          </cell>
          <cell r="D3987" t="str">
            <v xml:space="preserve"> Olympus PCI 8x25 </v>
          </cell>
          <cell r="E3987">
            <v>74.989999999999995</v>
          </cell>
          <cell r="F3987" t="str">
            <v>Olympus</v>
          </cell>
          <cell r="G3987">
            <v>220</v>
          </cell>
        </row>
        <row r="3988">
          <cell r="A3988">
            <v>3987</v>
          </cell>
          <cell r="B3988">
            <v>10954</v>
          </cell>
          <cell r="C3988">
            <v>21</v>
          </cell>
          <cell r="D3988" t="str">
            <v xml:space="preserve"> Nikon Prostaff 5 8x42 </v>
          </cell>
          <cell r="E3988">
            <v>134.94999999999999</v>
          </cell>
          <cell r="F3988" t="str">
            <v>Nikon</v>
          </cell>
          <cell r="G3988">
            <v>44</v>
          </cell>
        </row>
        <row r="3989">
          <cell r="A3989">
            <v>3988</v>
          </cell>
          <cell r="B3989">
            <v>7151</v>
          </cell>
          <cell r="C3989">
            <v>21</v>
          </cell>
          <cell r="D3989" t="str">
            <v xml:space="preserve"> Nikon Prostaff 5 10x50 </v>
          </cell>
          <cell r="E3989">
            <v>179</v>
          </cell>
          <cell r="F3989" t="str">
            <v>Nikon</v>
          </cell>
          <cell r="G3989">
            <v>204</v>
          </cell>
        </row>
        <row r="3990">
          <cell r="A3990">
            <v>3989</v>
          </cell>
          <cell r="B3990">
            <v>7152</v>
          </cell>
          <cell r="C3990">
            <v>21</v>
          </cell>
          <cell r="D3990" t="str">
            <v xml:space="preserve"> Nikon Aculon T01 8x21 white </v>
          </cell>
          <cell r="E3990">
            <v>52.99</v>
          </cell>
          <cell r="F3990" t="str">
            <v>Nikon</v>
          </cell>
          <cell r="G3990">
            <v>204</v>
          </cell>
        </row>
        <row r="3991">
          <cell r="A3991">
            <v>3990</v>
          </cell>
          <cell r="B3991">
            <v>8740</v>
          </cell>
          <cell r="C3991">
            <v>21</v>
          </cell>
          <cell r="D3991" t="str">
            <v xml:space="preserve"> Konus Titanium Evo OH 10x42 WP </v>
          </cell>
          <cell r="E3991">
            <v>115.99</v>
          </cell>
          <cell r="F3991" t="str">
            <v>Konus</v>
          </cell>
          <cell r="G3991">
            <v>138</v>
          </cell>
        </row>
        <row r="3992">
          <cell r="A3992">
            <v>3991</v>
          </cell>
          <cell r="B3992">
            <v>7153</v>
          </cell>
          <cell r="C3992">
            <v>21</v>
          </cell>
          <cell r="D3992" t="str">
            <v xml:space="preserve"> Bushnell Legend L-series 8x42 </v>
          </cell>
          <cell r="E3992">
            <v>429</v>
          </cell>
          <cell r="F3992" t="str">
            <v>Bushnell</v>
          </cell>
          <cell r="G3992">
            <v>204</v>
          </cell>
        </row>
        <row r="3993">
          <cell r="A3993">
            <v>3992</v>
          </cell>
          <cell r="B3993">
            <v>7000</v>
          </cell>
          <cell r="C3993">
            <v>21</v>
          </cell>
          <cell r="D3993" t="str">
            <v xml:space="preserve"> Bresser Scala 3x25 LBC Toneelkijker </v>
          </cell>
          <cell r="E3993">
            <v>51.99</v>
          </cell>
          <cell r="F3993" t="str">
            <v>Bresser</v>
          </cell>
          <cell r="G3993">
            <v>210</v>
          </cell>
        </row>
        <row r="3994">
          <cell r="A3994">
            <v>3993</v>
          </cell>
          <cell r="B3994">
            <v>6391</v>
          </cell>
          <cell r="C3994">
            <v>21</v>
          </cell>
          <cell r="D3994" t="str">
            <v xml:space="preserve"> Barr &amp; Stroud Sierra 10x42 </v>
          </cell>
          <cell r="E3994">
            <v>164</v>
          </cell>
          <cell r="F3994" t="str">
            <v>Barr</v>
          </cell>
          <cell r="G3994">
            <v>234</v>
          </cell>
        </row>
        <row r="3995">
          <cell r="A3995">
            <v>3994</v>
          </cell>
          <cell r="B3995">
            <v>8879</v>
          </cell>
          <cell r="C3995">
            <v>21</v>
          </cell>
          <cell r="D3995" t="str">
            <v xml:space="preserve"> Barr &amp; Stroud Sahara 10x42 </v>
          </cell>
          <cell r="E3995">
            <v>134</v>
          </cell>
          <cell r="F3995" t="str">
            <v>Barr</v>
          </cell>
          <cell r="G3995">
            <v>133</v>
          </cell>
        </row>
        <row r="3996">
          <cell r="A3996">
            <v>3995</v>
          </cell>
          <cell r="B3996">
            <v>8178</v>
          </cell>
          <cell r="C3996">
            <v>21</v>
          </cell>
          <cell r="D3996" t="str">
            <v xml:space="preserve"> Barr &amp; Stroud Sahara 10x25 </v>
          </cell>
          <cell r="E3996">
            <v>105.99</v>
          </cell>
          <cell r="F3996" t="str">
            <v>Barr</v>
          </cell>
          <cell r="G3996">
            <v>160</v>
          </cell>
        </row>
        <row r="3997">
          <cell r="A3997">
            <v>3996</v>
          </cell>
          <cell r="B3997">
            <v>9243</v>
          </cell>
          <cell r="C3997">
            <v>21</v>
          </cell>
          <cell r="D3997" t="str">
            <v xml:space="preserve"> Vortex Crossfire 12x50 </v>
          </cell>
          <cell r="E3997">
            <v>209</v>
          </cell>
          <cell r="F3997" t="str">
            <v>Vortex</v>
          </cell>
          <cell r="G3997">
            <v>118</v>
          </cell>
        </row>
        <row r="3998">
          <cell r="A3998">
            <v>3997</v>
          </cell>
          <cell r="B3998">
            <v>7482</v>
          </cell>
          <cell r="C3998">
            <v>21</v>
          </cell>
          <cell r="D3998" t="str">
            <v xml:space="preserve"> Nikon Prostaff 5 12x50 </v>
          </cell>
          <cell r="E3998">
            <v>184</v>
          </cell>
          <cell r="F3998" t="str">
            <v>Nikon</v>
          </cell>
          <cell r="G3998">
            <v>191</v>
          </cell>
        </row>
        <row r="3999">
          <cell r="A3999">
            <v>3998</v>
          </cell>
          <cell r="B3999">
            <v>8972</v>
          </cell>
          <cell r="C3999">
            <v>21</v>
          </cell>
          <cell r="D3999" t="str">
            <v xml:space="preserve"> Vortex Solo Tactical R/T 8x36 </v>
          </cell>
          <cell r="E3999">
            <v>138.99</v>
          </cell>
          <cell r="F3999" t="str">
            <v>Vortex</v>
          </cell>
          <cell r="G3999">
            <v>129</v>
          </cell>
        </row>
        <row r="4000">
          <cell r="A4000">
            <v>3999</v>
          </cell>
          <cell r="B4000">
            <v>7713</v>
          </cell>
          <cell r="C4000">
            <v>21</v>
          </cell>
          <cell r="D4000" t="str">
            <v xml:space="preserve"> Vortex Solo 10x25 </v>
          </cell>
          <cell r="E4000">
            <v>52.95</v>
          </cell>
          <cell r="F4000" t="str">
            <v>Vortex</v>
          </cell>
          <cell r="G4000">
            <v>181</v>
          </cell>
        </row>
        <row r="4001">
          <cell r="A4001">
            <v>4000</v>
          </cell>
          <cell r="B4001">
            <v>10254</v>
          </cell>
          <cell r="C4001">
            <v>21</v>
          </cell>
          <cell r="D4001" t="str">
            <v xml:space="preserve"> Steiner Safari UltraSharp 8x22 </v>
          </cell>
          <cell r="E4001">
            <v>125.95</v>
          </cell>
          <cell r="F4001" t="str">
            <v>Steiner</v>
          </cell>
          <cell r="G4001">
            <v>74</v>
          </cell>
        </row>
        <row r="4002">
          <cell r="A4002">
            <v>4001</v>
          </cell>
          <cell r="B4002">
            <v>10715</v>
          </cell>
          <cell r="C4002">
            <v>21</v>
          </cell>
          <cell r="D4002" t="str">
            <v xml:space="preserve"> Steiner Ranger Xtreme 8x56 </v>
          </cell>
          <cell r="E4002">
            <v>749</v>
          </cell>
          <cell r="F4002" t="str">
            <v>Steiner</v>
          </cell>
          <cell r="G4002">
            <v>55</v>
          </cell>
        </row>
        <row r="4003">
          <cell r="A4003">
            <v>4002</v>
          </cell>
          <cell r="B4003">
            <v>7466</v>
          </cell>
          <cell r="C4003">
            <v>21</v>
          </cell>
          <cell r="D4003" t="str">
            <v xml:space="preserve"> Optisan Litec CR 8x22 </v>
          </cell>
          <cell r="E4003">
            <v>52.99</v>
          </cell>
          <cell r="F4003" t="str">
            <v>Optisan</v>
          </cell>
          <cell r="G4003">
            <v>192</v>
          </cell>
        </row>
        <row r="4004">
          <cell r="A4004">
            <v>4003</v>
          </cell>
          <cell r="B4004">
            <v>9957</v>
          </cell>
          <cell r="C4004">
            <v>21</v>
          </cell>
          <cell r="D4004" t="str">
            <v xml:space="preserve"> Olympus 10x21 DPC I Silver </v>
          </cell>
          <cell r="E4004">
            <v>54.95</v>
          </cell>
          <cell r="F4004" t="str">
            <v>Olympus</v>
          </cell>
          <cell r="G4004">
            <v>88</v>
          </cell>
        </row>
        <row r="4005">
          <cell r="A4005">
            <v>4004</v>
          </cell>
          <cell r="B4005">
            <v>11615</v>
          </cell>
          <cell r="C4005">
            <v>21</v>
          </cell>
          <cell r="D4005" t="str">
            <v xml:space="preserve"> Nikon Sportstar EX 10x25 Zwart </v>
          </cell>
          <cell r="E4005">
            <v>89.99</v>
          </cell>
          <cell r="F4005" t="str">
            <v>Nikon</v>
          </cell>
          <cell r="G4005">
            <v>16</v>
          </cell>
        </row>
        <row r="4006">
          <cell r="A4006">
            <v>4005</v>
          </cell>
          <cell r="B4006">
            <v>11072</v>
          </cell>
          <cell r="C4006">
            <v>21</v>
          </cell>
          <cell r="D4006" t="str">
            <v xml:space="preserve"> Nikon Aculon A211 8x42 </v>
          </cell>
          <cell r="E4006">
            <v>89</v>
          </cell>
          <cell r="F4006" t="str">
            <v>Nikon</v>
          </cell>
          <cell r="G4006">
            <v>40</v>
          </cell>
        </row>
        <row r="4007">
          <cell r="A4007">
            <v>4006</v>
          </cell>
          <cell r="B4007">
            <v>8485</v>
          </cell>
          <cell r="C4007">
            <v>21</v>
          </cell>
          <cell r="D4007" t="str">
            <v xml:space="preserve"> Meopta MeoPro 10x42 HD </v>
          </cell>
          <cell r="E4007">
            <v>589</v>
          </cell>
          <cell r="F4007" t="str">
            <v>Meopta</v>
          </cell>
          <cell r="G4007">
            <v>148</v>
          </cell>
        </row>
        <row r="4008">
          <cell r="A4008">
            <v>4007</v>
          </cell>
          <cell r="B4008">
            <v>8770</v>
          </cell>
          <cell r="C4008">
            <v>21</v>
          </cell>
          <cell r="D4008" t="str">
            <v xml:space="preserve"> Konus Konusvue 7x50 </v>
          </cell>
          <cell r="E4008">
            <v>43.99</v>
          </cell>
          <cell r="F4008" t="str">
            <v>Konus</v>
          </cell>
          <cell r="G4008">
            <v>137</v>
          </cell>
        </row>
        <row r="4009">
          <cell r="A4009">
            <v>4008</v>
          </cell>
          <cell r="B4009">
            <v>6968</v>
          </cell>
          <cell r="C4009">
            <v>21</v>
          </cell>
          <cell r="D4009" t="str">
            <v xml:space="preserve"> Konus Basic 8x21 </v>
          </cell>
          <cell r="E4009">
            <v>22.99</v>
          </cell>
          <cell r="F4009" t="str">
            <v>Konus</v>
          </cell>
          <cell r="G4009">
            <v>211</v>
          </cell>
        </row>
        <row r="4010">
          <cell r="A4010">
            <v>4009</v>
          </cell>
          <cell r="B4010">
            <v>8002</v>
          </cell>
          <cell r="C4010">
            <v>21</v>
          </cell>
          <cell r="D4010" t="str">
            <v xml:space="preserve"> Bynolyt Tern 10x45 </v>
          </cell>
          <cell r="E4010">
            <v>369</v>
          </cell>
          <cell r="F4010" t="str">
            <v>Bynolyt</v>
          </cell>
          <cell r="G4010">
            <v>168</v>
          </cell>
        </row>
        <row r="4011">
          <cell r="A4011">
            <v>4010</v>
          </cell>
          <cell r="B4011">
            <v>8503</v>
          </cell>
          <cell r="C4011">
            <v>21</v>
          </cell>
          <cell r="D4011" t="str">
            <v xml:space="preserve"> Bushnell Legend Ultra HD ED 10x42 </v>
          </cell>
          <cell r="E4011">
            <v>399</v>
          </cell>
          <cell r="F4011" t="str">
            <v>Bushnell</v>
          </cell>
          <cell r="G4011">
            <v>147</v>
          </cell>
        </row>
        <row r="4012">
          <cell r="A4012">
            <v>4011</v>
          </cell>
          <cell r="B4012">
            <v>7097</v>
          </cell>
          <cell r="C4012">
            <v>21</v>
          </cell>
          <cell r="D4012" t="str">
            <v xml:space="preserve"> Barr &amp; Stroud Sierra 10x50 </v>
          </cell>
          <cell r="E4012">
            <v>179</v>
          </cell>
          <cell r="F4012" t="str">
            <v>Barr</v>
          </cell>
          <cell r="G4012">
            <v>206</v>
          </cell>
        </row>
        <row r="4013">
          <cell r="A4013">
            <v>4012</v>
          </cell>
          <cell r="B4013">
            <v>11713</v>
          </cell>
          <cell r="C4013">
            <v>21</v>
          </cell>
          <cell r="D4013" t="str">
            <v xml:space="preserve"> Yukon NVMT Spartan 1x24 </v>
          </cell>
          <cell r="E4013">
            <v>249</v>
          </cell>
          <cell r="F4013" t="str">
            <v>Yukon</v>
          </cell>
          <cell r="G4013">
            <v>12</v>
          </cell>
        </row>
        <row r="4014">
          <cell r="A4014">
            <v>4013</v>
          </cell>
          <cell r="B4014">
            <v>11073</v>
          </cell>
          <cell r="C4014">
            <v>21</v>
          </cell>
          <cell r="D4014" t="str">
            <v xml:space="preserve"> Vortex Vulture HD 10x56 </v>
          </cell>
          <cell r="E4014">
            <v>329</v>
          </cell>
          <cell r="F4014" t="str">
            <v>Vortex</v>
          </cell>
          <cell r="G4014">
            <v>40</v>
          </cell>
        </row>
        <row r="4015">
          <cell r="A4015">
            <v>4014</v>
          </cell>
          <cell r="B4015">
            <v>8202</v>
          </cell>
          <cell r="C4015">
            <v>21</v>
          </cell>
          <cell r="D4015" t="str">
            <v xml:space="preserve"> Vortex Vanquish 10x26 </v>
          </cell>
          <cell r="E4015">
            <v>109.99</v>
          </cell>
          <cell r="F4015" t="str">
            <v>Vortex</v>
          </cell>
          <cell r="G4015">
            <v>159</v>
          </cell>
        </row>
        <row r="4016">
          <cell r="A4016">
            <v>4015</v>
          </cell>
          <cell r="B4016">
            <v>6724</v>
          </cell>
          <cell r="C4016">
            <v>21</v>
          </cell>
          <cell r="D4016" t="str">
            <v xml:space="preserve"> Vortex Talon HD 8x42 </v>
          </cell>
          <cell r="E4016">
            <v>399</v>
          </cell>
          <cell r="F4016" t="str">
            <v>Vortex</v>
          </cell>
          <cell r="G4016">
            <v>221</v>
          </cell>
        </row>
        <row r="4017">
          <cell r="A4017">
            <v>4016</v>
          </cell>
          <cell r="B4017">
            <v>6045</v>
          </cell>
          <cell r="C4017">
            <v>21</v>
          </cell>
          <cell r="D4017" t="str">
            <v xml:space="preserve"> Vortex Talon HD 10x42 </v>
          </cell>
          <cell r="E4017">
            <v>389</v>
          </cell>
          <cell r="F4017" t="str">
            <v>Vortex</v>
          </cell>
          <cell r="G4017">
            <v>249</v>
          </cell>
        </row>
        <row r="4018">
          <cell r="A4018">
            <v>4017</v>
          </cell>
          <cell r="B4018">
            <v>6520</v>
          </cell>
          <cell r="C4018">
            <v>21</v>
          </cell>
          <cell r="D4018" t="str">
            <v xml:space="preserve"> Vortex Raptor 8,5x32 </v>
          </cell>
          <cell r="E4018">
            <v>94.99</v>
          </cell>
          <cell r="F4018" t="str">
            <v>Vortex</v>
          </cell>
          <cell r="G4018">
            <v>229</v>
          </cell>
        </row>
        <row r="4019">
          <cell r="A4019">
            <v>4018</v>
          </cell>
          <cell r="B4019">
            <v>7935</v>
          </cell>
          <cell r="C4019">
            <v>21</v>
          </cell>
          <cell r="D4019" t="str">
            <v xml:space="preserve"> Vortex Raptor 6,5x32 </v>
          </cell>
          <cell r="E4019">
            <v>89</v>
          </cell>
          <cell r="F4019" t="str">
            <v>Vortex</v>
          </cell>
          <cell r="G4019">
            <v>171</v>
          </cell>
        </row>
        <row r="4020">
          <cell r="A4020">
            <v>4019</v>
          </cell>
          <cell r="B4020">
            <v>8303</v>
          </cell>
          <cell r="C4020">
            <v>21</v>
          </cell>
          <cell r="D4020" t="str">
            <v xml:space="preserve"> Vortex Diamondback 8x28 Nieuw </v>
          </cell>
          <cell r="E4020">
            <v>149</v>
          </cell>
          <cell r="F4020" t="str">
            <v>Vortex</v>
          </cell>
          <cell r="G4020">
            <v>155</v>
          </cell>
        </row>
        <row r="4021">
          <cell r="A4021">
            <v>4020</v>
          </cell>
          <cell r="B4021">
            <v>9328</v>
          </cell>
          <cell r="C4021">
            <v>21</v>
          </cell>
          <cell r="D4021" t="str">
            <v xml:space="preserve"> Vortex Diamondback 12x50 Nieuw </v>
          </cell>
          <cell r="E4021">
            <v>289</v>
          </cell>
          <cell r="F4021" t="str">
            <v>Vortex</v>
          </cell>
          <cell r="G4021">
            <v>114</v>
          </cell>
        </row>
        <row r="4022">
          <cell r="A4022">
            <v>4021</v>
          </cell>
          <cell r="B4022">
            <v>8256</v>
          </cell>
          <cell r="C4022">
            <v>21</v>
          </cell>
          <cell r="D4022" t="str">
            <v xml:space="preserve"> Vortex Diamondback 10x28 Nieuw </v>
          </cell>
          <cell r="E4022">
            <v>126.95</v>
          </cell>
          <cell r="F4022" t="str">
            <v>Vortex</v>
          </cell>
          <cell r="G4022">
            <v>157</v>
          </cell>
        </row>
        <row r="4023">
          <cell r="A4023">
            <v>4022</v>
          </cell>
          <cell r="B4023">
            <v>9760</v>
          </cell>
          <cell r="C4023">
            <v>21</v>
          </cell>
          <cell r="D4023" t="str">
            <v xml:space="preserve"> Vortex Crossfire 8x42 </v>
          </cell>
          <cell r="E4023">
            <v>184</v>
          </cell>
          <cell r="F4023" t="str">
            <v>Vortex</v>
          </cell>
          <cell r="G4023">
            <v>96</v>
          </cell>
        </row>
        <row r="4024">
          <cell r="A4024">
            <v>4023</v>
          </cell>
          <cell r="B4024">
            <v>8693</v>
          </cell>
          <cell r="C4024">
            <v>21</v>
          </cell>
          <cell r="D4024" t="str">
            <v xml:space="preserve"> Steiner Wildlife XP 10,5x28 </v>
          </cell>
          <cell r="E4024">
            <v>289</v>
          </cell>
          <cell r="F4024" t="str">
            <v>Steiner</v>
          </cell>
          <cell r="G4024">
            <v>140</v>
          </cell>
        </row>
        <row r="4025">
          <cell r="A4025">
            <v>4024</v>
          </cell>
          <cell r="B4025">
            <v>8556</v>
          </cell>
          <cell r="C4025">
            <v>21</v>
          </cell>
          <cell r="D4025" t="str">
            <v xml:space="preserve"> Steiner SkyHawk 3.0 8x32 </v>
          </cell>
          <cell r="E4025">
            <v>379</v>
          </cell>
          <cell r="F4025" t="str">
            <v>Steiner</v>
          </cell>
          <cell r="G4025">
            <v>145</v>
          </cell>
        </row>
        <row r="4026">
          <cell r="A4026">
            <v>4025</v>
          </cell>
          <cell r="B4026">
            <v>9206</v>
          </cell>
          <cell r="C4026">
            <v>21</v>
          </cell>
          <cell r="D4026" t="str">
            <v xml:space="preserve"> Steiner SkyHawk 3.0 10x42 </v>
          </cell>
          <cell r="E4026">
            <v>449</v>
          </cell>
          <cell r="F4026" t="str">
            <v>Steiner</v>
          </cell>
          <cell r="G4026">
            <v>119</v>
          </cell>
        </row>
        <row r="4027">
          <cell r="A4027">
            <v>4026</v>
          </cell>
          <cell r="B4027">
            <v>10577</v>
          </cell>
          <cell r="C4027">
            <v>21</v>
          </cell>
          <cell r="D4027" t="str">
            <v xml:space="preserve"> Steiner Safari UltraSharp 8x30 </v>
          </cell>
          <cell r="E4027">
            <v>179</v>
          </cell>
          <cell r="F4027" t="str">
            <v>Steiner</v>
          </cell>
          <cell r="G4027">
            <v>61</v>
          </cell>
        </row>
        <row r="4028">
          <cell r="A4028">
            <v>4027</v>
          </cell>
          <cell r="B4028">
            <v>7483</v>
          </cell>
          <cell r="C4028">
            <v>21</v>
          </cell>
          <cell r="D4028" t="str">
            <v xml:space="preserve"> Steiner Safari UltraSharp 10x30 </v>
          </cell>
          <cell r="E4028">
            <v>239</v>
          </cell>
          <cell r="F4028" t="str">
            <v>Steiner</v>
          </cell>
          <cell r="G4028">
            <v>191</v>
          </cell>
        </row>
        <row r="4029">
          <cell r="A4029">
            <v>4028</v>
          </cell>
          <cell r="B4029">
            <v>9115</v>
          </cell>
          <cell r="C4029">
            <v>21</v>
          </cell>
          <cell r="D4029" t="str">
            <v xml:space="preserve"> Steiner Ranger Xtreme 8x42 </v>
          </cell>
          <cell r="E4029">
            <v>619</v>
          </cell>
          <cell r="F4029" t="str">
            <v>Steiner</v>
          </cell>
          <cell r="G4029">
            <v>123</v>
          </cell>
        </row>
        <row r="4030">
          <cell r="A4030">
            <v>4029</v>
          </cell>
          <cell r="B4030">
            <v>8589</v>
          </cell>
          <cell r="C4030">
            <v>21</v>
          </cell>
          <cell r="D4030" t="str">
            <v xml:space="preserve"> Steiner Ranger Xtreme 8x32 </v>
          </cell>
          <cell r="E4030">
            <v>465</v>
          </cell>
          <cell r="F4030" t="str">
            <v>Steiner</v>
          </cell>
          <cell r="G4030">
            <v>144</v>
          </cell>
        </row>
        <row r="4031">
          <cell r="A4031">
            <v>4030</v>
          </cell>
          <cell r="B4031">
            <v>8557</v>
          </cell>
          <cell r="C4031">
            <v>21</v>
          </cell>
          <cell r="D4031" t="str">
            <v xml:space="preserve"> Steiner Ranger Xtreme 10x42 </v>
          </cell>
          <cell r="E4031">
            <v>639</v>
          </cell>
          <cell r="F4031" t="str">
            <v>Steiner</v>
          </cell>
          <cell r="G4031">
            <v>145</v>
          </cell>
        </row>
        <row r="4032">
          <cell r="A4032">
            <v>4031</v>
          </cell>
          <cell r="B4032">
            <v>11439</v>
          </cell>
          <cell r="C4032">
            <v>21</v>
          </cell>
          <cell r="D4032" t="str">
            <v xml:space="preserve"> Steiner Navigator Pro 7x50 Kompas Z2 </v>
          </cell>
          <cell r="E4032">
            <v>499</v>
          </cell>
          <cell r="F4032" t="str">
            <v>Steiner</v>
          </cell>
          <cell r="G4032">
            <v>24</v>
          </cell>
        </row>
        <row r="4033">
          <cell r="A4033">
            <v>4032</v>
          </cell>
          <cell r="B4033">
            <v>7738</v>
          </cell>
          <cell r="C4033">
            <v>21</v>
          </cell>
          <cell r="D4033" t="str">
            <v xml:space="preserve"> Steiner Navigator Pro 7x30 Kompas Z2 </v>
          </cell>
          <cell r="E4033">
            <v>349</v>
          </cell>
          <cell r="F4033" t="str">
            <v>Steiner</v>
          </cell>
          <cell r="G4033">
            <v>180</v>
          </cell>
        </row>
        <row r="4034">
          <cell r="A4034">
            <v>4033</v>
          </cell>
          <cell r="B4034">
            <v>7835</v>
          </cell>
          <cell r="C4034">
            <v>21</v>
          </cell>
          <cell r="D4034" t="str">
            <v xml:space="preserve"> Steiner Commander 7x50 Kompas </v>
          </cell>
          <cell r="E4034">
            <v>1049</v>
          </cell>
          <cell r="F4034" t="str">
            <v>Steiner</v>
          </cell>
          <cell r="G4034">
            <v>175</v>
          </cell>
        </row>
        <row r="4035">
          <cell r="A4035">
            <v>4034</v>
          </cell>
          <cell r="B4035">
            <v>11258</v>
          </cell>
          <cell r="C4035">
            <v>21</v>
          </cell>
          <cell r="D4035" t="str">
            <v xml:space="preserve"> Steiner Commander 7x50 </v>
          </cell>
          <cell r="E4035">
            <v>899</v>
          </cell>
          <cell r="F4035" t="str">
            <v>Steiner</v>
          </cell>
          <cell r="G4035">
            <v>32</v>
          </cell>
        </row>
        <row r="4036">
          <cell r="A4036">
            <v>4035</v>
          </cell>
          <cell r="B4036">
            <v>6444</v>
          </cell>
          <cell r="C4036">
            <v>21</v>
          </cell>
          <cell r="D4036" t="str">
            <v xml:space="preserve"> Pentax SP 8x40 </v>
          </cell>
          <cell r="E4036">
            <v>109</v>
          </cell>
          <cell r="F4036" t="str">
            <v>Pentax</v>
          </cell>
          <cell r="G4036">
            <v>232</v>
          </cell>
        </row>
        <row r="4037">
          <cell r="A4037">
            <v>4036</v>
          </cell>
          <cell r="B4037">
            <v>10842</v>
          </cell>
          <cell r="C4037">
            <v>21</v>
          </cell>
          <cell r="D4037" t="str">
            <v xml:space="preserve"> Pentax SP 16x50 </v>
          </cell>
          <cell r="E4037">
            <v>175.95</v>
          </cell>
          <cell r="F4037" t="str">
            <v>Pentax</v>
          </cell>
          <cell r="G4037">
            <v>49</v>
          </cell>
        </row>
        <row r="4038">
          <cell r="A4038">
            <v>4037</v>
          </cell>
          <cell r="B4038">
            <v>8741</v>
          </cell>
          <cell r="C4038">
            <v>21</v>
          </cell>
          <cell r="D4038" t="str">
            <v xml:space="preserve"> Optisan Litec P 7x50 </v>
          </cell>
          <cell r="E4038">
            <v>81.99</v>
          </cell>
          <cell r="F4038" t="str">
            <v>Optisan</v>
          </cell>
          <cell r="G4038">
            <v>138</v>
          </cell>
        </row>
        <row r="4039">
          <cell r="A4039">
            <v>4038</v>
          </cell>
          <cell r="B4039">
            <v>8074</v>
          </cell>
          <cell r="C4039">
            <v>21</v>
          </cell>
          <cell r="D4039" t="str">
            <v xml:space="preserve"> Optisan Litec CR 8x32 </v>
          </cell>
          <cell r="E4039">
            <v>62.99</v>
          </cell>
          <cell r="F4039" t="str">
            <v>Optisan</v>
          </cell>
          <cell r="G4039">
            <v>165</v>
          </cell>
        </row>
        <row r="4040">
          <cell r="A4040">
            <v>4039</v>
          </cell>
          <cell r="B4040">
            <v>9727</v>
          </cell>
          <cell r="C4040">
            <v>21</v>
          </cell>
          <cell r="D4040" t="str">
            <v xml:space="preserve"> Olympus WP II 10x25 </v>
          </cell>
          <cell r="E4040">
            <v>84.95</v>
          </cell>
          <cell r="F4040" t="str">
            <v>Olympus</v>
          </cell>
          <cell r="G4040">
            <v>97</v>
          </cell>
        </row>
        <row r="4041">
          <cell r="A4041">
            <v>4040</v>
          </cell>
          <cell r="B4041">
            <v>9244</v>
          </cell>
          <cell r="C4041">
            <v>21</v>
          </cell>
          <cell r="D4041" t="str">
            <v xml:space="preserve"> Olympus Premium 10x42 EXPS I </v>
          </cell>
          <cell r="E4041">
            <v>139</v>
          </cell>
          <cell r="F4041" t="str">
            <v>Olympus</v>
          </cell>
          <cell r="G4041">
            <v>118</v>
          </cell>
        </row>
        <row r="4042">
          <cell r="A4042">
            <v>4041</v>
          </cell>
          <cell r="B4042">
            <v>9977</v>
          </cell>
          <cell r="C4042">
            <v>21</v>
          </cell>
          <cell r="D4042" t="str">
            <v xml:space="preserve"> Olympus 10x21RC II WP </v>
          </cell>
          <cell r="E4042">
            <v>89.99</v>
          </cell>
          <cell r="F4042" t="str">
            <v>Olympus</v>
          </cell>
          <cell r="G4042">
            <v>87</v>
          </cell>
        </row>
        <row r="4043">
          <cell r="A4043">
            <v>4042</v>
          </cell>
          <cell r="B4043">
            <v>7777</v>
          </cell>
          <cell r="C4043">
            <v>21</v>
          </cell>
          <cell r="D4043" t="str">
            <v xml:space="preserve"> Olympus 10-30x25 Zoom PC I </v>
          </cell>
          <cell r="E4043">
            <v>99.99</v>
          </cell>
          <cell r="F4043" t="str">
            <v>Olympus</v>
          </cell>
          <cell r="G4043">
            <v>178</v>
          </cell>
        </row>
        <row r="4044">
          <cell r="A4044">
            <v>4043</v>
          </cell>
          <cell r="B4044">
            <v>9021</v>
          </cell>
          <cell r="C4044">
            <v>21</v>
          </cell>
          <cell r="D4044" t="str">
            <v xml:space="preserve"> Nikon Prostaff 7S 8x42 </v>
          </cell>
          <cell r="E4044">
            <v>173</v>
          </cell>
          <cell r="F4044" t="str">
            <v>Nikon</v>
          </cell>
          <cell r="G4044">
            <v>127</v>
          </cell>
        </row>
        <row r="4045">
          <cell r="A4045">
            <v>4044</v>
          </cell>
          <cell r="B4045">
            <v>10818</v>
          </cell>
          <cell r="C4045">
            <v>21</v>
          </cell>
          <cell r="D4045" t="str">
            <v xml:space="preserve"> Nikon Monarch 7 10x42 </v>
          </cell>
          <cell r="E4045">
            <v>419</v>
          </cell>
          <cell r="F4045" t="str">
            <v>Nikon</v>
          </cell>
          <cell r="G4045">
            <v>50</v>
          </cell>
        </row>
        <row r="4046">
          <cell r="A4046">
            <v>4045</v>
          </cell>
          <cell r="B4046">
            <v>10101</v>
          </cell>
          <cell r="C4046">
            <v>21</v>
          </cell>
          <cell r="D4046" t="str">
            <v xml:space="preserve"> Nikon Monarch 5 8x42 </v>
          </cell>
          <cell r="E4046">
            <v>269</v>
          </cell>
          <cell r="F4046" t="str">
            <v>Nikon</v>
          </cell>
          <cell r="G4046">
            <v>81</v>
          </cell>
        </row>
        <row r="4047">
          <cell r="A4047">
            <v>4046</v>
          </cell>
          <cell r="B4047">
            <v>8796</v>
          </cell>
          <cell r="C4047">
            <v>21</v>
          </cell>
          <cell r="D4047" t="str">
            <v xml:space="preserve"> Nikon Aculon T01 8x21 Orange </v>
          </cell>
          <cell r="E4047">
            <v>52.99</v>
          </cell>
          <cell r="F4047" t="str">
            <v>Nikon</v>
          </cell>
          <cell r="G4047">
            <v>136</v>
          </cell>
        </row>
        <row r="4048">
          <cell r="A4048">
            <v>4047</v>
          </cell>
          <cell r="B4048">
            <v>11687</v>
          </cell>
          <cell r="C4048">
            <v>21</v>
          </cell>
          <cell r="D4048" t="str">
            <v xml:space="preserve"> Nikon Aculon T01 8x21 Blue </v>
          </cell>
          <cell r="E4048">
            <v>52.99</v>
          </cell>
          <cell r="F4048" t="str">
            <v>Nikon</v>
          </cell>
          <cell r="G4048">
            <v>13</v>
          </cell>
        </row>
        <row r="4049">
          <cell r="A4049">
            <v>4048</v>
          </cell>
          <cell r="B4049">
            <v>11953</v>
          </cell>
          <cell r="C4049">
            <v>21</v>
          </cell>
          <cell r="D4049" t="str">
            <v xml:space="preserve"> Nikon Aculon T01 10x21 Zwart </v>
          </cell>
          <cell r="E4049">
            <v>59.99</v>
          </cell>
          <cell r="F4049" t="str">
            <v>Nikon</v>
          </cell>
          <cell r="G4049">
            <v>2</v>
          </cell>
        </row>
        <row r="4050">
          <cell r="A4050">
            <v>4049</v>
          </cell>
          <cell r="B4050">
            <v>9531</v>
          </cell>
          <cell r="C4050">
            <v>21</v>
          </cell>
          <cell r="D4050" t="str">
            <v xml:space="preserve"> Nikon Aculon T01 10x21 Red </v>
          </cell>
          <cell r="E4050">
            <v>57.99</v>
          </cell>
          <cell r="F4050" t="str">
            <v>Nikon</v>
          </cell>
          <cell r="G4050">
            <v>105</v>
          </cell>
        </row>
        <row r="4051">
          <cell r="A4051">
            <v>4050</v>
          </cell>
          <cell r="B4051">
            <v>7739</v>
          </cell>
          <cell r="C4051">
            <v>21</v>
          </cell>
          <cell r="D4051" t="str">
            <v xml:space="preserve"> Leica Trinovid 8x42 HD </v>
          </cell>
          <cell r="E4051">
            <v>1049</v>
          </cell>
          <cell r="F4051" t="str">
            <v>Leica</v>
          </cell>
          <cell r="G4051">
            <v>180</v>
          </cell>
        </row>
        <row r="4052">
          <cell r="A4052">
            <v>4051</v>
          </cell>
          <cell r="B4052">
            <v>6320</v>
          </cell>
          <cell r="C4052">
            <v>21</v>
          </cell>
          <cell r="D4052" t="str">
            <v xml:space="preserve"> Leica Trinovid 10x42 HD </v>
          </cell>
          <cell r="E4052">
            <v>1099</v>
          </cell>
          <cell r="F4052" t="str">
            <v>Leica</v>
          </cell>
          <cell r="G4052">
            <v>237</v>
          </cell>
        </row>
        <row r="4053">
          <cell r="A4053">
            <v>4052</v>
          </cell>
          <cell r="B4053">
            <v>11557</v>
          </cell>
          <cell r="C4053">
            <v>21</v>
          </cell>
          <cell r="D4053" t="str">
            <v xml:space="preserve"> Konus Supreme-2 10x26 </v>
          </cell>
          <cell r="E4053">
            <v>79.95</v>
          </cell>
          <cell r="F4053" t="str">
            <v>Konus</v>
          </cell>
          <cell r="G4053">
            <v>19</v>
          </cell>
        </row>
        <row r="4054">
          <cell r="A4054">
            <v>4053</v>
          </cell>
          <cell r="B4054">
            <v>9704</v>
          </cell>
          <cell r="C4054">
            <v>21</v>
          </cell>
          <cell r="D4054" t="str">
            <v xml:space="preserve"> Konus Spotting Scope Konuspot-80 20-60x80 </v>
          </cell>
          <cell r="E4054">
            <v>255</v>
          </cell>
          <cell r="F4054" t="str">
            <v>Konus</v>
          </cell>
          <cell r="G4054">
            <v>98</v>
          </cell>
        </row>
        <row r="4055">
          <cell r="A4055">
            <v>4054</v>
          </cell>
          <cell r="B4055">
            <v>10512</v>
          </cell>
          <cell r="C4055">
            <v>21</v>
          </cell>
          <cell r="D4055" t="str">
            <v xml:space="preserve"> Konus Sporty 7x50 Fix Focus </v>
          </cell>
          <cell r="E4055">
            <v>48.99</v>
          </cell>
          <cell r="F4055" t="str">
            <v>Konus</v>
          </cell>
          <cell r="G4055">
            <v>64</v>
          </cell>
        </row>
        <row r="4056">
          <cell r="A4056">
            <v>4055</v>
          </cell>
          <cell r="B4056">
            <v>11714</v>
          </cell>
          <cell r="C4056">
            <v>21</v>
          </cell>
          <cell r="D4056" t="str">
            <v xml:space="preserve"> Konus Giant 20x80 </v>
          </cell>
          <cell r="E4056">
            <v>144.99</v>
          </cell>
          <cell r="F4056" t="str">
            <v>Konus</v>
          </cell>
          <cell r="G4056">
            <v>12</v>
          </cell>
        </row>
        <row r="4057">
          <cell r="A4057">
            <v>4056</v>
          </cell>
          <cell r="B4057">
            <v>9133</v>
          </cell>
          <cell r="C4057">
            <v>21</v>
          </cell>
          <cell r="D4057" t="str">
            <v xml:space="preserve"> Konus Basic 10x25 </v>
          </cell>
          <cell r="E4057">
            <v>24.99</v>
          </cell>
          <cell r="F4057" t="str">
            <v>Konus</v>
          </cell>
          <cell r="G4057">
            <v>122</v>
          </cell>
        </row>
        <row r="4058">
          <cell r="A4058">
            <v>4057</v>
          </cell>
          <cell r="B4058">
            <v>10210</v>
          </cell>
          <cell r="C4058">
            <v>21</v>
          </cell>
          <cell r="D4058" t="str">
            <v xml:space="preserve"> Helios Fieldmaster 16x50 </v>
          </cell>
          <cell r="E4058">
            <v>79</v>
          </cell>
          <cell r="F4058" t="str">
            <v>Helios</v>
          </cell>
          <cell r="G4058">
            <v>76</v>
          </cell>
        </row>
        <row r="4059">
          <cell r="A4059">
            <v>4058</v>
          </cell>
          <cell r="B4059">
            <v>8590</v>
          </cell>
          <cell r="C4059">
            <v>21</v>
          </cell>
          <cell r="D4059" t="str">
            <v xml:space="preserve"> Bynolyt Stork 10x42 </v>
          </cell>
          <cell r="E4059">
            <v>259</v>
          </cell>
          <cell r="F4059" t="str">
            <v>Bynolyt</v>
          </cell>
          <cell r="G4059">
            <v>144</v>
          </cell>
        </row>
        <row r="4060">
          <cell r="A4060">
            <v>4059</v>
          </cell>
          <cell r="B4060">
            <v>9705</v>
          </cell>
          <cell r="C4060">
            <v>21</v>
          </cell>
          <cell r="D4060" t="str">
            <v xml:space="preserve"> Bynolyt Sparrow WPR 10x32 </v>
          </cell>
          <cell r="E4060">
            <v>169.99</v>
          </cell>
          <cell r="F4060" t="str">
            <v>Bynolyt</v>
          </cell>
          <cell r="G4060">
            <v>98</v>
          </cell>
        </row>
        <row r="4061">
          <cell r="A4061">
            <v>4060</v>
          </cell>
          <cell r="B4061">
            <v>10763</v>
          </cell>
          <cell r="C4061">
            <v>21</v>
          </cell>
          <cell r="D4061" t="str">
            <v xml:space="preserve"> Bynolyt Sparrow WPR 10x25 </v>
          </cell>
          <cell r="E4061">
            <v>89.95</v>
          </cell>
          <cell r="F4061" t="str">
            <v>Bynolyt</v>
          </cell>
          <cell r="G4061">
            <v>53</v>
          </cell>
        </row>
        <row r="4062">
          <cell r="A4062">
            <v>4061</v>
          </cell>
          <cell r="B4062">
            <v>11259</v>
          </cell>
          <cell r="C4062">
            <v>21</v>
          </cell>
          <cell r="D4062" t="str">
            <v xml:space="preserve"> Bushnell Powerview 8x42 </v>
          </cell>
          <cell r="E4062">
            <v>136.99</v>
          </cell>
          <cell r="F4062" t="str">
            <v>Bushnell</v>
          </cell>
          <cell r="G4062">
            <v>32</v>
          </cell>
        </row>
        <row r="4063">
          <cell r="A4063">
            <v>4062</v>
          </cell>
          <cell r="B4063">
            <v>6828</v>
          </cell>
          <cell r="C4063">
            <v>21</v>
          </cell>
          <cell r="D4063" t="str">
            <v xml:space="preserve"> Bushnell Powerview 8x32 </v>
          </cell>
          <cell r="E4063">
            <v>79</v>
          </cell>
          <cell r="F4063" t="str">
            <v>Bushnell</v>
          </cell>
          <cell r="G4063">
            <v>217</v>
          </cell>
        </row>
        <row r="4064">
          <cell r="A4064">
            <v>4063</v>
          </cell>
          <cell r="B4064">
            <v>10578</v>
          </cell>
          <cell r="C4064">
            <v>21</v>
          </cell>
          <cell r="D4064" t="str">
            <v xml:space="preserve"> Bushnell Legend M-series 8x42 </v>
          </cell>
          <cell r="E4064">
            <v>549</v>
          </cell>
          <cell r="F4064" t="str">
            <v>Bushnell</v>
          </cell>
          <cell r="G4064">
            <v>61</v>
          </cell>
        </row>
        <row r="4065">
          <cell r="A4065">
            <v>4064</v>
          </cell>
          <cell r="B4065">
            <v>11888</v>
          </cell>
          <cell r="C4065">
            <v>21</v>
          </cell>
          <cell r="D4065" t="str">
            <v xml:space="preserve"> Bushnell Legend E-series 8x42 </v>
          </cell>
          <cell r="E4065">
            <v>349</v>
          </cell>
          <cell r="F4065" t="str">
            <v>Bushnell</v>
          </cell>
          <cell r="G4065">
            <v>5</v>
          </cell>
        </row>
        <row r="4066">
          <cell r="A4066">
            <v>4065</v>
          </cell>
          <cell r="B4066">
            <v>9329</v>
          </cell>
          <cell r="C4066">
            <v>21</v>
          </cell>
          <cell r="D4066" t="str">
            <v xml:space="preserve"> Bushnell Legend E-series 10x42 </v>
          </cell>
          <cell r="E4066">
            <v>369</v>
          </cell>
          <cell r="F4066" t="str">
            <v>Bushnell</v>
          </cell>
          <cell r="G4066">
            <v>114</v>
          </cell>
        </row>
        <row r="4067">
          <cell r="A4067">
            <v>4066</v>
          </cell>
          <cell r="B4067">
            <v>8179</v>
          </cell>
          <cell r="C4067">
            <v>21</v>
          </cell>
          <cell r="D4067" t="str">
            <v xml:space="preserve"> Bushnell H2O 8x42 </v>
          </cell>
          <cell r="E4067">
            <v>179</v>
          </cell>
          <cell r="F4067" t="str">
            <v>Bushnell</v>
          </cell>
          <cell r="G4067">
            <v>160</v>
          </cell>
        </row>
        <row r="4068">
          <cell r="A4068">
            <v>4067</v>
          </cell>
          <cell r="B4068">
            <v>8417</v>
          </cell>
          <cell r="C4068">
            <v>21</v>
          </cell>
          <cell r="D4068" t="str">
            <v xml:space="preserve"> Bushnell H2O 10x42 </v>
          </cell>
          <cell r="E4068">
            <v>199</v>
          </cell>
          <cell r="F4068" t="str">
            <v>Bushnell</v>
          </cell>
          <cell r="G4068">
            <v>151</v>
          </cell>
        </row>
        <row r="4069">
          <cell r="A4069">
            <v>4068</v>
          </cell>
          <cell r="B4069">
            <v>7183</v>
          </cell>
          <cell r="C4069">
            <v>21</v>
          </cell>
          <cell r="D4069" t="str">
            <v xml:space="preserve"> Bushnell Excursion HD 8x42 </v>
          </cell>
          <cell r="E4069">
            <v>319</v>
          </cell>
          <cell r="F4069" t="str">
            <v>Bushnell</v>
          </cell>
          <cell r="G4069">
            <v>203</v>
          </cell>
        </row>
        <row r="4070">
          <cell r="A4070">
            <v>4069</v>
          </cell>
          <cell r="B4070">
            <v>6046</v>
          </cell>
          <cell r="C4070">
            <v>21</v>
          </cell>
          <cell r="D4070" t="str">
            <v xml:space="preserve"> Bushnell Excursion HD 10x42 </v>
          </cell>
          <cell r="E4070">
            <v>339</v>
          </cell>
          <cell r="F4070" t="str">
            <v>Bushnell</v>
          </cell>
          <cell r="G4070">
            <v>249</v>
          </cell>
        </row>
        <row r="4071">
          <cell r="A4071">
            <v>4070</v>
          </cell>
          <cell r="B4071">
            <v>8534</v>
          </cell>
          <cell r="C4071">
            <v>21</v>
          </cell>
          <cell r="D4071" t="str">
            <v xml:space="preserve"> Bushnell 10X42 Legend M-Series Zwart </v>
          </cell>
          <cell r="E4071">
            <v>579</v>
          </cell>
          <cell r="F4071" t="str">
            <v>Bushnell</v>
          </cell>
          <cell r="G4071">
            <v>146</v>
          </cell>
        </row>
        <row r="4072">
          <cell r="A4072">
            <v>4071</v>
          </cell>
          <cell r="B4072">
            <v>6369</v>
          </cell>
          <cell r="C4072">
            <v>21</v>
          </cell>
          <cell r="D4072" t="str">
            <v xml:space="preserve"> Bushnell 10X42 Legend L-Series Zwart </v>
          </cell>
          <cell r="E4072">
            <v>449</v>
          </cell>
          <cell r="F4072" t="str">
            <v>Bushnell</v>
          </cell>
          <cell r="G4072">
            <v>235</v>
          </cell>
        </row>
        <row r="4073">
          <cell r="A4073">
            <v>4072</v>
          </cell>
          <cell r="B4073">
            <v>10010</v>
          </cell>
          <cell r="C4073">
            <v>21</v>
          </cell>
          <cell r="D4073" t="str">
            <v xml:space="preserve"> Bresser Spezial-Jagd 8x56 </v>
          </cell>
          <cell r="E4073">
            <v>165.95</v>
          </cell>
          <cell r="F4073" t="str">
            <v>Bresser</v>
          </cell>
          <cell r="G4073">
            <v>85</v>
          </cell>
        </row>
        <row r="4074">
          <cell r="A4074">
            <v>4073</v>
          </cell>
          <cell r="B4074">
            <v>11817</v>
          </cell>
          <cell r="C4074">
            <v>21</v>
          </cell>
          <cell r="D4074" t="str">
            <v xml:space="preserve"> Bresser Scala 3x27 GB Toneelkijker </v>
          </cell>
          <cell r="E4074">
            <v>49</v>
          </cell>
          <cell r="F4074" t="str">
            <v>Bresser</v>
          </cell>
          <cell r="G4074">
            <v>8</v>
          </cell>
        </row>
        <row r="4075">
          <cell r="A4075">
            <v>4074</v>
          </cell>
          <cell r="B4075">
            <v>6445</v>
          </cell>
          <cell r="C4075">
            <v>21</v>
          </cell>
          <cell r="D4075" t="str">
            <v xml:space="preserve"> Bresser Condor 8x56 </v>
          </cell>
          <cell r="E4075">
            <v>219</v>
          </cell>
          <cell r="F4075" t="str">
            <v>Bresser</v>
          </cell>
          <cell r="G4075">
            <v>232</v>
          </cell>
        </row>
        <row r="4076">
          <cell r="A4076">
            <v>4075</v>
          </cell>
          <cell r="B4076">
            <v>6908</v>
          </cell>
          <cell r="C4076">
            <v>21</v>
          </cell>
          <cell r="D4076" t="str">
            <v xml:space="preserve"> Bresser Condor 10x50 </v>
          </cell>
          <cell r="E4076">
            <v>219</v>
          </cell>
          <cell r="F4076" t="str">
            <v>Bresser</v>
          </cell>
          <cell r="G4076">
            <v>214</v>
          </cell>
        </row>
        <row r="4077">
          <cell r="A4077">
            <v>4076</v>
          </cell>
          <cell r="B4077">
            <v>7531</v>
          </cell>
          <cell r="C4077">
            <v>21</v>
          </cell>
          <cell r="D4077" t="str">
            <v xml:space="preserve"> Bresser Condor 10x42 </v>
          </cell>
          <cell r="E4077">
            <v>184.99</v>
          </cell>
          <cell r="F4077" t="str">
            <v>Bresser</v>
          </cell>
          <cell r="G4077">
            <v>189</v>
          </cell>
        </row>
        <row r="4078">
          <cell r="A4078">
            <v>4077</v>
          </cell>
          <cell r="B4078">
            <v>9728</v>
          </cell>
          <cell r="C4078">
            <v>21</v>
          </cell>
          <cell r="D4078" t="str">
            <v xml:space="preserve"> Barr &amp; Stroud Sierra 10x32 </v>
          </cell>
          <cell r="E4078">
            <v>154</v>
          </cell>
          <cell r="F4078" t="str">
            <v>Barr</v>
          </cell>
          <cell r="G4078">
            <v>97</v>
          </cell>
        </row>
        <row r="4079">
          <cell r="A4079">
            <v>4078</v>
          </cell>
          <cell r="B4079">
            <v>10747</v>
          </cell>
          <cell r="C4079">
            <v>21</v>
          </cell>
          <cell r="D4079" t="str">
            <v xml:space="preserve"> Barr &amp; Stroud Series4 8x42 ED </v>
          </cell>
          <cell r="E4079">
            <v>229</v>
          </cell>
          <cell r="F4079" t="str">
            <v>Barr</v>
          </cell>
          <cell r="G4079">
            <v>54</v>
          </cell>
        </row>
        <row r="4080">
          <cell r="A4080">
            <v>4079</v>
          </cell>
          <cell r="B4080">
            <v>9022</v>
          </cell>
          <cell r="C4080">
            <v>21</v>
          </cell>
          <cell r="D4080" t="str">
            <v xml:space="preserve"> Barr &amp; Stroud Series4 10x42 ED </v>
          </cell>
          <cell r="E4080">
            <v>249</v>
          </cell>
          <cell r="F4080" t="str">
            <v>Barr</v>
          </cell>
          <cell r="G4080">
            <v>127</v>
          </cell>
        </row>
        <row r="4081">
          <cell r="A4081">
            <v>4080</v>
          </cell>
          <cell r="B4081">
            <v>11509</v>
          </cell>
          <cell r="C4081">
            <v>21</v>
          </cell>
          <cell r="D4081" t="str">
            <v xml:space="preserve"> Barr &amp; Stroud Savannah 12x56 </v>
          </cell>
          <cell r="E4081">
            <v>229</v>
          </cell>
          <cell r="F4081" t="str">
            <v>Barr</v>
          </cell>
          <cell r="G4081">
            <v>21</v>
          </cell>
        </row>
        <row r="4082">
          <cell r="A4082">
            <v>4081</v>
          </cell>
          <cell r="B4082">
            <v>7265</v>
          </cell>
          <cell r="C4082">
            <v>22</v>
          </cell>
          <cell r="D4082" t="str">
            <v xml:space="preserve"> Polar M400 Black HR </v>
          </cell>
          <cell r="E4082">
            <v>139</v>
          </cell>
          <cell r="F4082" t="str">
            <v>Polar</v>
          </cell>
          <cell r="G4082">
            <v>200</v>
          </cell>
        </row>
        <row r="4083">
          <cell r="A4083">
            <v>4082</v>
          </cell>
          <cell r="B4083">
            <v>6015</v>
          </cell>
          <cell r="C4083">
            <v>22</v>
          </cell>
          <cell r="D4083" t="str">
            <v xml:space="preserve"> Garmin Vivoactive HR Zwart </v>
          </cell>
          <cell r="E4083">
            <v>229.95</v>
          </cell>
          <cell r="F4083" t="str">
            <v>Garmin</v>
          </cell>
          <cell r="G4083">
            <v>250</v>
          </cell>
        </row>
        <row r="4084">
          <cell r="A4084">
            <v>4083</v>
          </cell>
          <cell r="B4084">
            <v>11183</v>
          </cell>
          <cell r="C4084">
            <v>22</v>
          </cell>
          <cell r="D4084" t="str">
            <v xml:space="preserve"> TomTom Runner Black </v>
          </cell>
          <cell r="E4084">
            <v>69.95</v>
          </cell>
          <cell r="F4084" t="str">
            <v>TomTom</v>
          </cell>
          <cell r="G4084">
            <v>35</v>
          </cell>
        </row>
        <row r="4085">
          <cell r="A4085">
            <v>4084</v>
          </cell>
          <cell r="B4085">
            <v>10485</v>
          </cell>
          <cell r="C4085">
            <v>22</v>
          </cell>
          <cell r="D4085" t="str">
            <v xml:space="preserve"> Garmin Forerunner 235 HRM Zwart/Grijs </v>
          </cell>
          <cell r="E4085">
            <v>289</v>
          </cell>
          <cell r="F4085" t="str">
            <v>Garmin</v>
          </cell>
          <cell r="G4085">
            <v>65</v>
          </cell>
        </row>
        <row r="4086">
          <cell r="A4086">
            <v>4085</v>
          </cell>
          <cell r="B4086">
            <v>9644</v>
          </cell>
          <cell r="C4086">
            <v>22</v>
          </cell>
          <cell r="D4086" t="str">
            <v xml:space="preserve"> TomTom Runner 3 Cardio Black/Green - L </v>
          </cell>
          <cell r="E4086">
            <v>183.99</v>
          </cell>
          <cell r="F4086" t="str">
            <v>TomTom</v>
          </cell>
          <cell r="G4086">
            <v>100</v>
          </cell>
        </row>
        <row r="4087">
          <cell r="A4087">
            <v>4086</v>
          </cell>
          <cell r="B4087">
            <v>10307</v>
          </cell>
          <cell r="C4087">
            <v>22</v>
          </cell>
          <cell r="D4087" t="str">
            <v xml:space="preserve"> Polar M400 Red HR </v>
          </cell>
          <cell r="E4087">
            <v>119</v>
          </cell>
          <cell r="F4087" t="str">
            <v>Polar</v>
          </cell>
          <cell r="G4087">
            <v>72</v>
          </cell>
        </row>
        <row r="4088">
          <cell r="A4088">
            <v>4087</v>
          </cell>
          <cell r="B4088">
            <v>7682</v>
          </cell>
          <cell r="C4088">
            <v>22</v>
          </cell>
          <cell r="D4088" t="str">
            <v xml:space="preserve"> TomTom Runner 2 Cardio + Music Black/Anthracite - L </v>
          </cell>
          <cell r="E4088">
            <v>159.94999999999999</v>
          </cell>
          <cell r="F4088" t="str">
            <v>TomTom</v>
          </cell>
          <cell r="G4088">
            <v>182</v>
          </cell>
        </row>
        <row r="4089">
          <cell r="A4089">
            <v>4088</v>
          </cell>
          <cell r="B4089">
            <v>9614</v>
          </cell>
          <cell r="C4089">
            <v>22</v>
          </cell>
          <cell r="D4089" t="str">
            <v xml:space="preserve"> Polar M400 Black </v>
          </cell>
          <cell r="E4089">
            <v>119</v>
          </cell>
          <cell r="F4089" t="str">
            <v>Polar</v>
          </cell>
          <cell r="G4089">
            <v>101</v>
          </cell>
        </row>
        <row r="4090">
          <cell r="A4090">
            <v>4089</v>
          </cell>
          <cell r="B4090">
            <v>7903</v>
          </cell>
          <cell r="C4090">
            <v>22</v>
          </cell>
          <cell r="D4090" t="str">
            <v xml:space="preserve"> TomTom Spark Multisport HRM </v>
          </cell>
          <cell r="E4090">
            <v>109</v>
          </cell>
          <cell r="F4090" t="str">
            <v>TomTom</v>
          </cell>
          <cell r="G4090">
            <v>172</v>
          </cell>
        </row>
        <row r="4091">
          <cell r="A4091">
            <v>4090</v>
          </cell>
          <cell r="B4091">
            <v>8418</v>
          </cell>
          <cell r="C4091">
            <v>22</v>
          </cell>
          <cell r="D4091" t="str">
            <v xml:space="preserve"> Garmin Vivoactive HR Zwart - XL </v>
          </cell>
          <cell r="E4091">
            <v>229.95</v>
          </cell>
          <cell r="F4091" t="str">
            <v>Garmin</v>
          </cell>
          <cell r="G4091">
            <v>151</v>
          </cell>
        </row>
        <row r="4092">
          <cell r="A4092">
            <v>4091</v>
          </cell>
          <cell r="B4092">
            <v>9674</v>
          </cell>
          <cell r="C4092">
            <v>22</v>
          </cell>
          <cell r="D4092" t="str">
            <v xml:space="preserve"> Polar M400 White HR </v>
          </cell>
          <cell r="E4092">
            <v>139</v>
          </cell>
          <cell r="F4092" t="str">
            <v>Polar</v>
          </cell>
          <cell r="G4092">
            <v>99</v>
          </cell>
        </row>
        <row r="4093">
          <cell r="A4093">
            <v>4092</v>
          </cell>
          <cell r="B4093">
            <v>7237</v>
          </cell>
          <cell r="C4093">
            <v>22</v>
          </cell>
          <cell r="D4093" t="str">
            <v xml:space="preserve"> Polar M200 Black </v>
          </cell>
          <cell r="E4093">
            <v>148.99</v>
          </cell>
          <cell r="F4093" t="str">
            <v>Polar</v>
          </cell>
          <cell r="G4093">
            <v>201</v>
          </cell>
        </row>
        <row r="4094">
          <cell r="A4094">
            <v>4093</v>
          </cell>
          <cell r="B4094">
            <v>10234</v>
          </cell>
          <cell r="C4094">
            <v>22</v>
          </cell>
          <cell r="D4094" t="str">
            <v xml:space="preserve"> Polar FT1 </v>
          </cell>
          <cell r="E4094">
            <v>44.95</v>
          </cell>
          <cell r="F4094" t="str">
            <v>Polar</v>
          </cell>
          <cell r="G4094">
            <v>75</v>
          </cell>
        </row>
        <row r="4095">
          <cell r="A4095">
            <v>4094</v>
          </cell>
          <cell r="B4095">
            <v>6348</v>
          </cell>
          <cell r="C4095">
            <v>22</v>
          </cell>
          <cell r="D4095" t="str">
            <v xml:space="preserve"> TomTom Runner 2 Cardio + Music + Headphones Sky Captain - L </v>
          </cell>
          <cell r="E4095">
            <v>179</v>
          </cell>
          <cell r="F4095" t="str">
            <v>TomTom</v>
          </cell>
          <cell r="G4095">
            <v>236</v>
          </cell>
        </row>
        <row r="4096">
          <cell r="A4096">
            <v>4095</v>
          </cell>
          <cell r="B4096">
            <v>7238</v>
          </cell>
          <cell r="C4096">
            <v>22</v>
          </cell>
          <cell r="D4096" t="str">
            <v xml:space="preserve"> TomTom Spark 3 Cardio Black - L </v>
          </cell>
          <cell r="E4096">
            <v>179</v>
          </cell>
          <cell r="F4096" t="str">
            <v>TomTom</v>
          </cell>
          <cell r="G4096">
            <v>201</v>
          </cell>
        </row>
        <row r="4097">
          <cell r="A4097">
            <v>4096</v>
          </cell>
          <cell r="B4097">
            <v>9958</v>
          </cell>
          <cell r="C4097">
            <v>22</v>
          </cell>
          <cell r="D4097" t="str">
            <v xml:space="preserve"> TomTom Runner 3 Black/Green - L </v>
          </cell>
          <cell r="E4097">
            <v>129</v>
          </cell>
          <cell r="F4097" t="str">
            <v>TomTom</v>
          </cell>
          <cell r="G4097">
            <v>88</v>
          </cell>
        </row>
        <row r="4098">
          <cell r="A4098">
            <v>4097</v>
          </cell>
          <cell r="B4098">
            <v>7859</v>
          </cell>
          <cell r="C4098">
            <v>22</v>
          </cell>
          <cell r="D4098" t="str">
            <v xml:space="preserve"> Polar M600 Black </v>
          </cell>
          <cell r="E4098">
            <v>349</v>
          </cell>
          <cell r="F4098" t="str">
            <v>Polar</v>
          </cell>
          <cell r="G4098">
            <v>174</v>
          </cell>
        </row>
        <row r="4099">
          <cell r="A4099">
            <v>4098</v>
          </cell>
          <cell r="B4099">
            <v>11510</v>
          </cell>
          <cell r="C4099">
            <v>22</v>
          </cell>
          <cell r="D4099" t="str">
            <v xml:space="preserve"> TomTom Adventurer Black </v>
          </cell>
          <cell r="E4099">
            <v>299</v>
          </cell>
          <cell r="F4099" t="str">
            <v>TomTom</v>
          </cell>
          <cell r="G4099">
            <v>21</v>
          </cell>
        </row>
        <row r="4100">
          <cell r="A4100">
            <v>4099</v>
          </cell>
          <cell r="B4100">
            <v>10716</v>
          </cell>
          <cell r="C4100">
            <v>22</v>
          </cell>
          <cell r="D4100" t="str">
            <v xml:space="preserve"> Garmin Fenix 3 HR Silver </v>
          </cell>
          <cell r="E4100">
            <v>459</v>
          </cell>
          <cell r="F4100" t="str">
            <v>Garmin</v>
          </cell>
          <cell r="G4100">
            <v>55</v>
          </cell>
        </row>
        <row r="4101">
          <cell r="A4101">
            <v>4100</v>
          </cell>
          <cell r="B4101">
            <v>6349</v>
          </cell>
          <cell r="C4101">
            <v>22</v>
          </cell>
          <cell r="D4101" t="str">
            <v xml:space="preserve"> TomTom Runner 3 Cardio Black/Green - S </v>
          </cell>
          <cell r="E4101">
            <v>183.99</v>
          </cell>
          <cell r="F4101" t="str">
            <v>TomTom</v>
          </cell>
          <cell r="G4101">
            <v>236</v>
          </cell>
        </row>
        <row r="4102">
          <cell r="A4102">
            <v>4101</v>
          </cell>
          <cell r="B4102">
            <v>8419</v>
          </cell>
          <cell r="C4102">
            <v>22</v>
          </cell>
          <cell r="D4102" t="str">
            <v xml:space="preserve"> TomTom Runner 3 Cardio Dark Pink/Orange - S </v>
          </cell>
          <cell r="E4102">
            <v>183.99</v>
          </cell>
          <cell r="F4102" t="str">
            <v>TomTom</v>
          </cell>
          <cell r="G4102">
            <v>151</v>
          </cell>
        </row>
        <row r="4103">
          <cell r="A4103">
            <v>4102</v>
          </cell>
          <cell r="B4103">
            <v>6267</v>
          </cell>
          <cell r="C4103">
            <v>22</v>
          </cell>
          <cell r="D4103" t="str">
            <v xml:space="preserve"> TomTom Runner 3 Cardio + Music + Headphone Black/Green - L </v>
          </cell>
          <cell r="E4103">
            <v>267.5</v>
          </cell>
          <cell r="F4103" t="str">
            <v>TomTom</v>
          </cell>
          <cell r="G4103">
            <v>239</v>
          </cell>
        </row>
        <row r="4104">
          <cell r="A4104">
            <v>4103</v>
          </cell>
          <cell r="B4104">
            <v>10255</v>
          </cell>
          <cell r="C4104">
            <v>22</v>
          </cell>
          <cell r="D4104" t="str">
            <v xml:space="preserve"> Polar M400 Blue HR </v>
          </cell>
          <cell r="E4104">
            <v>139</v>
          </cell>
          <cell r="F4104" t="str">
            <v>Polar</v>
          </cell>
          <cell r="G4104">
            <v>74</v>
          </cell>
        </row>
        <row r="4105">
          <cell r="A4105">
            <v>4104</v>
          </cell>
          <cell r="B4105">
            <v>9070</v>
          </cell>
          <cell r="C4105">
            <v>22</v>
          </cell>
          <cell r="D4105" t="str">
            <v xml:space="preserve"> Garmin Forerunner 25 HRM Zwart/Blauw - Large </v>
          </cell>
          <cell r="E4105">
            <v>129</v>
          </cell>
          <cell r="F4105" t="str">
            <v>Garmin</v>
          </cell>
          <cell r="G4105">
            <v>125</v>
          </cell>
        </row>
        <row r="4106">
          <cell r="A4106">
            <v>4105</v>
          </cell>
          <cell r="B4106">
            <v>9071</v>
          </cell>
          <cell r="C4106">
            <v>22</v>
          </cell>
          <cell r="D4106" t="str">
            <v xml:space="preserve"> TomTom Runner 3 Cardio + Music Dark Pink/Orange -S </v>
          </cell>
          <cell r="E4106">
            <v>249</v>
          </cell>
          <cell r="F4106" t="str">
            <v>TomTom</v>
          </cell>
          <cell r="G4106">
            <v>125</v>
          </cell>
        </row>
        <row r="4107">
          <cell r="A4107">
            <v>4106</v>
          </cell>
          <cell r="B4107">
            <v>10932</v>
          </cell>
          <cell r="C4107">
            <v>22</v>
          </cell>
          <cell r="D4107" t="str">
            <v xml:space="preserve"> Polar A300 Black HR </v>
          </cell>
          <cell r="E4107">
            <v>99.95</v>
          </cell>
          <cell r="F4107" t="str">
            <v>Polar</v>
          </cell>
          <cell r="G4107">
            <v>45</v>
          </cell>
        </row>
        <row r="4108">
          <cell r="A4108">
            <v>4107</v>
          </cell>
          <cell r="B4108">
            <v>8336</v>
          </cell>
          <cell r="C4108">
            <v>22</v>
          </cell>
          <cell r="D4108" t="str">
            <v xml:space="preserve"> TomTom Spark 3 Cardio Black - S </v>
          </cell>
          <cell r="E4108">
            <v>178</v>
          </cell>
          <cell r="F4108" t="str">
            <v>TomTom</v>
          </cell>
          <cell r="G4108">
            <v>154</v>
          </cell>
        </row>
        <row r="4109">
          <cell r="A4109">
            <v>4108</v>
          </cell>
          <cell r="B4109">
            <v>11688</v>
          </cell>
          <cell r="C4109">
            <v>22</v>
          </cell>
          <cell r="D4109" t="str">
            <v xml:space="preserve"> TomTom Adventurer Orange </v>
          </cell>
          <cell r="E4109">
            <v>299</v>
          </cell>
          <cell r="F4109" t="str">
            <v>TomTom</v>
          </cell>
          <cell r="G4109">
            <v>13</v>
          </cell>
        </row>
        <row r="4110">
          <cell r="A4110">
            <v>4109</v>
          </cell>
          <cell r="B4110">
            <v>9512</v>
          </cell>
          <cell r="C4110">
            <v>22</v>
          </cell>
          <cell r="D4110" t="str">
            <v xml:space="preserve"> Garmin Forerunner 235 HRM IJsblauw/Zwart </v>
          </cell>
          <cell r="E4110">
            <v>294.7</v>
          </cell>
          <cell r="F4110" t="str">
            <v>Garmin</v>
          </cell>
          <cell r="G4110">
            <v>106</v>
          </cell>
        </row>
        <row r="4111">
          <cell r="A4111">
            <v>4110</v>
          </cell>
          <cell r="B4111">
            <v>9551</v>
          </cell>
          <cell r="C4111">
            <v>22</v>
          </cell>
          <cell r="D4111" t="str">
            <v xml:space="preserve"> Garmin Forerunner 35 Frost Blue </v>
          </cell>
          <cell r="E4111">
            <v>179</v>
          </cell>
          <cell r="F4111" t="str">
            <v>Garmin</v>
          </cell>
          <cell r="G4111">
            <v>104</v>
          </cell>
        </row>
        <row r="4112">
          <cell r="A4112">
            <v>4111</v>
          </cell>
          <cell r="B4112">
            <v>9729</v>
          </cell>
          <cell r="C4112">
            <v>22</v>
          </cell>
          <cell r="D4112" t="str">
            <v xml:space="preserve"> TomTom Spark 3 Music + Headphones Black - S </v>
          </cell>
          <cell r="E4112">
            <v>163</v>
          </cell>
          <cell r="F4112" t="str">
            <v>TomTom</v>
          </cell>
          <cell r="G4112">
            <v>97</v>
          </cell>
        </row>
        <row r="4113">
          <cell r="A4113">
            <v>4112</v>
          </cell>
          <cell r="B4113">
            <v>11232</v>
          </cell>
          <cell r="C4113">
            <v>22</v>
          </cell>
          <cell r="D4113" t="str">
            <v xml:space="preserve"> TomTom Runner 3 Music + Headphones Black/Green - L </v>
          </cell>
          <cell r="E4113">
            <v>177.4</v>
          </cell>
          <cell r="F4113" t="str">
            <v>TomTom</v>
          </cell>
          <cell r="G4113">
            <v>33</v>
          </cell>
        </row>
        <row r="4114">
          <cell r="A4114">
            <v>4113</v>
          </cell>
          <cell r="B4114">
            <v>10662</v>
          </cell>
          <cell r="C4114">
            <v>22</v>
          </cell>
          <cell r="D4114" t="str">
            <v xml:space="preserve"> Suunto Ambit3 Peak Black HR </v>
          </cell>
          <cell r="E4114">
            <v>308.99</v>
          </cell>
          <cell r="F4114" t="str">
            <v>Suunto</v>
          </cell>
          <cell r="G4114">
            <v>57</v>
          </cell>
        </row>
        <row r="4115">
          <cell r="A4115">
            <v>4114</v>
          </cell>
          <cell r="B4115">
            <v>8771</v>
          </cell>
          <cell r="C4115">
            <v>22</v>
          </cell>
          <cell r="D4115" t="str">
            <v xml:space="preserve"> TomTom Runner 3 Cardio + Music + Headphone Black/Green - S </v>
          </cell>
          <cell r="E4115">
            <v>299</v>
          </cell>
          <cell r="F4115" t="str">
            <v>TomTom</v>
          </cell>
          <cell r="G4115">
            <v>137</v>
          </cell>
        </row>
        <row r="4116">
          <cell r="A4116">
            <v>4115</v>
          </cell>
          <cell r="B4116">
            <v>6588</v>
          </cell>
          <cell r="C4116">
            <v>22</v>
          </cell>
          <cell r="D4116" t="str">
            <v xml:space="preserve"> Garmin Forerunner 735XT Zwart </v>
          </cell>
          <cell r="E4116">
            <v>429</v>
          </cell>
          <cell r="F4116" t="str">
            <v>Garmin</v>
          </cell>
          <cell r="G4116">
            <v>226</v>
          </cell>
        </row>
        <row r="4117">
          <cell r="A4117">
            <v>4116</v>
          </cell>
          <cell r="B4117">
            <v>9905</v>
          </cell>
          <cell r="C4117">
            <v>22</v>
          </cell>
          <cell r="D4117" t="str">
            <v xml:space="preserve"> TomTom Runner 2 Cardio + Music Scuba Blue/Red - L </v>
          </cell>
          <cell r="E4117">
            <v>159.94999999999999</v>
          </cell>
          <cell r="F4117" t="str">
            <v>TomTom</v>
          </cell>
          <cell r="G4117">
            <v>90</v>
          </cell>
        </row>
        <row r="4118">
          <cell r="A4118">
            <v>4117</v>
          </cell>
          <cell r="B4118">
            <v>10278</v>
          </cell>
          <cell r="C4118">
            <v>22</v>
          </cell>
          <cell r="D4118" t="str">
            <v xml:space="preserve"> Polar M200 Red M/L </v>
          </cell>
          <cell r="E4118">
            <v>149.9</v>
          </cell>
          <cell r="F4118" t="str">
            <v>Polar</v>
          </cell>
          <cell r="G4118">
            <v>73</v>
          </cell>
        </row>
        <row r="4119">
          <cell r="A4119">
            <v>4118</v>
          </cell>
          <cell r="B4119">
            <v>8136</v>
          </cell>
          <cell r="C4119">
            <v>22</v>
          </cell>
          <cell r="D4119" t="str">
            <v xml:space="preserve"> Sigma PC 3.11 Zwart </v>
          </cell>
          <cell r="E4119">
            <v>33.950000000000003</v>
          </cell>
          <cell r="F4119" t="str">
            <v>Sigma</v>
          </cell>
          <cell r="G4119">
            <v>162</v>
          </cell>
        </row>
        <row r="4120">
          <cell r="A4120">
            <v>4119</v>
          </cell>
          <cell r="B4120">
            <v>10819</v>
          </cell>
          <cell r="C4120">
            <v>22</v>
          </cell>
          <cell r="D4120" t="str">
            <v xml:space="preserve"> Garmin Forerunner 735XT Tri Bundel Zwart </v>
          </cell>
          <cell r="E4120">
            <v>519</v>
          </cell>
          <cell r="F4120" t="str">
            <v>Garmin</v>
          </cell>
          <cell r="G4120">
            <v>50</v>
          </cell>
        </row>
        <row r="4121">
          <cell r="A4121">
            <v>4120</v>
          </cell>
          <cell r="B4121">
            <v>10308</v>
          </cell>
          <cell r="C4121">
            <v>22</v>
          </cell>
          <cell r="D4121" t="str">
            <v xml:space="preserve"> Garmin fenix 3 Performer Bundel Sapphire </v>
          </cell>
          <cell r="E4121">
            <v>519</v>
          </cell>
          <cell r="F4121" t="str">
            <v>Garmin</v>
          </cell>
          <cell r="G4121">
            <v>72</v>
          </cell>
        </row>
        <row r="4122">
          <cell r="A4122">
            <v>4121</v>
          </cell>
          <cell r="B4122">
            <v>11558</v>
          </cell>
          <cell r="C4122">
            <v>22</v>
          </cell>
          <cell r="D4122" t="str">
            <v xml:space="preserve"> TomTom Runner 3 Music + Headphones Black/Green - S </v>
          </cell>
          <cell r="E4122">
            <v>179</v>
          </cell>
          <cell r="F4122" t="str">
            <v>TomTom</v>
          </cell>
          <cell r="G4122">
            <v>19</v>
          </cell>
        </row>
        <row r="4123">
          <cell r="A4123">
            <v>4122</v>
          </cell>
          <cell r="B4123">
            <v>11206</v>
          </cell>
          <cell r="C4123">
            <v>22</v>
          </cell>
          <cell r="D4123" t="str">
            <v xml:space="preserve"> TomTom Runner 3 Black/Green - S </v>
          </cell>
          <cell r="E4123">
            <v>129</v>
          </cell>
          <cell r="F4123" t="str">
            <v>TomTom</v>
          </cell>
          <cell r="G4123">
            <v>34</v>
          </cell>
        </row>
        <row r="4124">
          <cell r="A4124">
            <v>4123</v>
          </cell>
          <cell r="B4124">
            <v>6290</v>
          </cell>
          <cell r="C4124">
            <v>22</v>
          </cell>
          <cell r="D4124" t="str">
            <v xml:space="preserve"> Garmin Forerunner 235 HRM Zwart/Marsala rood </v>
          </cell>
          <cell r="E4124">
            <v>278.99</v>
          </cell>
          <cell r="F4124" t="str">
            <v>Garmin</v>
          </cell>
          <cell r="G4124">
            <v>238</v>
          </cell>
        </row>
        <row r="4125">
          <cell r="A4125">
            <v>4124</v>
          </cell>
          <cell r="B4125">
            <v>10982</v>
          </cell>
          <cell r="C4125">
            <v>22</v>
          </cell>
          <cell r="D4125" t="str">
            <v xml:space="preserve"> Garmin Forerunner 230 Zwart/Wit </v>
          </cell>
          <cell r="E4125">
            <v>228.2</v>
          </cell>
          <cell r="F4125" t="str">
            <v>Garmin</v>
          </cell>
          <cell r="G4125">
            <v>43</v>
          </cell>
        </row>
        <row r="4126">
          <cell r="A4126">
            <v>4125</v>
          </cell>
          <cell r="B4126">
            <v>9532</v>
          </cell>
          <cell r="C4126">
            <v>22</v>
          </cell>
          <cell r="D4126" t="str">
            <v xml:space="preserve"> Garmin fenix 3 Performer Bundel Silver </v>
          </cell>
          <cell r="E4126">
            <v>429</v>
          </cell>
          <cell r="F4126" t="str">
            <v>Garmin</v>
          </cell>
          <cell r="G4126">
            <v>105</v>
          </cell>
        </row>
        <row r="4127">
          <cell r="A4127">
            <v>4126</v>
          </cell>
          <cell r="B4127">
            <v>9594</v>
          </cell>
          <cell r="C4127">
            <v>22</v>
          </cell>
          <cell r="D4127" t="str">
            <v xml:space="preserve"> TomTom Spark 3 Cardio + Music + Headphones Black - L </v>
          </cell>
          <cell r="E4127">
            <v>264</v>
          </cell>
          <cell r="F4127" t="str">
            <v>TomTom</v>
          </cell>
          <cell r="G4127">
            <v>102</v>
          </cell>
        </row>
        <row r="4128">
          <cell r="A4128">
            <v>4127</v>
          </cell>
          <cell r="B4128">
            <v>7662</v>
          </cell>
          <cell r="C4128">
            <v>22</v>
          </cell>
          <cell r="D4128" t="str">
            <v xml:space="preserve"> TomTom Runner 3 Dark Pink/Orange - S </v>
          </cell>
          <cell r="E4128">
            <v>129</v>
          </cell>
          <cell r="F4128" t="str">
            <v>TomTom</v>
          </cell>
          <cell r="G4128">
            <v>183</v>
          </cell>
        </row>
        <row r="4129">
          <cell r="A4129">
            <v>4128</v>
          </cell>
          <cell r="B4129">
            <v>9423</v>
          </cell>
          <cell r="C4129">
            <v>22</v>
          </cell>
          <cell r="D4129" t="str">
            <v xml:space="preserve"> TomTom Golfer Black </v>
          </cell>
          <cell r="E4129">
            <v>149.94999999999999</v>
          </cell>
          <cell r="F4129" t="str">
            <v>TomTom</v>
          </cell>
          <cell r="G4129">
            <v>110</v>
          </cell>
        </row>
        <row r="4130">
          <cell r="A4130">
            <v>4129</v>
          </cell>
          <cell r="B4130">
            <v>8049</v>
          </cell>
          <cell r="C4130">
            <v>22</v>
          </cell>
          <cell r="D4130" t="str">
            <v xml:space="preserve"> Suunto M2 Fuchsia Dames </v>
          </cell>
          <cell r="E4130">
            <v>74.989999999999995</v>
          </cell>
          <cell r="F4130" t="str">
            <v>Suunto</v>
          </cell>
          <cell r="G4130">
            <v>166</v>
          </cell>
        </row>
        <row r="4131">
          <cell r="A4131">
            <v>4130</v>
          </cell>
          <cell r="B4131">
            <v>6047</v>
          </cell>
          <cell r="C4131">
            <v>22</v>
          </cell>
          <cell r="D4131" t="str">
            <v xml:space="preserve"> Polar A300 White HR </v>
          </cell>
          <cell r="E4131">
            <v>99</v>
          </cell>
          <cell r="F4131" t="str">
            <v>Polar</v>
          </cell>
          <cell r="G4131">
            <v>249</v>
          </cell>
        </row>
        <row r="4132">
          <cell r="A4132">
            <v>4131</v>
          </cell>
          <cell r="B4132">
            <v>6268</v>
          </cell>
          <cell r="C4132">
            <v>22</v>
          </cell>
          <cell r="D4132" t="str">
            <v xml:space="preserve"> Garmin Forerunner 35 Black </v>
          </cell>
          <cell r="E4132">
            <v>179</v>
          </cell>
          <cell r="F4132" t="str">
            <v>Garmin</v>
          </cell>
          <cell r="G4132">
            <v>239</v>
          </cell>
        </row>
        <row r="4133">
          <cell r="A4133">
            <v>4132</v>
          </cell>
          <cell r="B4133">
            <v>8050</v>
          </cell>
          <cell r="C4133">
            <v>22</v>
          </cell>
          <cell r="D4133" t="str">
            <v xml:space="preserve"> TomTom Spark 3 Cardio Aqua - S </v>
          </cell>
          <cell r="E4133">
            <v>183</v>
          </cell>
          <cell r="F4133" t="str">
            <v>TomTom</v>
          </cell>
          <cell r="G4133">
            <v>166</v>
          </cell>
        </row>
        <row r="4134">
          <cell r="A4134">
            <v>4133</v>
          </cell>
          <cell r="B4134">
            <v>8304</v>
          </cell>
          <cell r="C4134">
            <v>22</v>
          </cell>
          <cell r="D4134" t="str">
            <v xml:space="preserve"> Sigma PC 22.13 Heren Grijs </v>
          </cell>
          <cell r="E4134">
            <v>48.99</v>
          </cell>
          <cell r="F4134" t="str">
            <v>Sigma</v>
          </cell>
          <cell r="G4134">
            <v>155</v>
          </cell>
        </row>
        <row r="4135">
          <cell r="A4135">
            <v>4134</v>
          </cell>
          <cell r="B4135">
            <v>6853</v>
          </cell>
          <cell r="C4135">
            <v>22</v>
          </cell>
          <cell r="D4135" t="str">
            <v xml:space="preserve"> TomTom Spark 3 Music + Headphones Black - L </v>
          </cell>
          <cell r="E4135">
            <v>166</v>
          </cell>
          <cell r="F4135" t="str">
            <v>TomTom</v>
          </cell>
          <cell r="G4135">
            <v>216</v>
          </cell>
        </row>
        <row r="4136">
          <cell r="A4136">
            <v>4135</v>
          </cell>
          <cell r="B4136">
            <v>11044</v>
          </cell>
          <cell r="C4136">
            <v>22</v>
          </cell>
          <cell r="D4136" t="str">
            <v xml:space="preserve"> TomTom Runner 3 Cardio + Music Black/Green - L </v>
          </cell>
          <cell r="E4136">
            <v>249</v>
          </cell>
          <cell r="F4136" t="str">
            <v>TomTom</v>
          </cell>
          <cell r="G4136">
            <v>41</v>
          </cell>
        </row>
        <row r="4137">
          <cell r="A4137">
            <v>4136</v>
          </cell>
          <cell r="B4137">
            <v>11440</v>
          </cell>
          <cell r="C4137">
            <v>22</v>
          </cell>
          <cell r="D4137" t="str">
            <v xml:space="preserve"> TomTom Golfer Scuba Blue / Sky Captain </v>
          </cell>
          <cell r="E4137">
            <v>149.94999999999999</v>
          </cell>
          <cell r="F4137" t="str">
            <v>TomTom</v>
          </cell>
          <cell r="G4137">
            <v>24</v>
          </cell>
        </row>
        <row r="4138">
          <cell r="A4138">
            <v>4137</v>
          </cell>
          <cell r="B4138">
            <v>9706</v>
          </cell>
          <cell r="C4138">
            <v>22</v>
          </cell>
          <cell r="D4138" t="str">
            <v xml:space="preserve"> TomTom Golfer 2 Grey - L </v>
          </cell>
          <cell r="E4138">
            <v>249</v>
          </cell>
          <cell r="F4138" t="str">
            <v>TomTom</v>
          </cell>
          <cell r="G4138">
            <v>98</v>
          </cell>
        </row>
        <row r="4139">
          <cell r="A4139">
            <v>4138</v>
          </cell>
          <cell r="B4139">
            <v>7292</v>
          </cell>
          <cell r="C4139">
            <v>22</v>
          </cell>
          <cell r="D4139" t="str">
            <v xml:space="preserve"> Garmin Forerunner 920XT Blauw/Zwart + HRM-Run </v>
          </cell>
          <cell r="E4139">
            <v>409</v>
          </cell>
          <cell r="F4139" t="str">
            <v>Garmin</v>
          </cell>
          <cell r="G4139">
            <v>199</v>
          </cell>
        </row>
        <row r="4140">
          <cell r="A4140">
            <v>4139</v>
          </cell>
          <cell r="B4140">
            <v>9175</v>
          </cell>
          <cell r="C4140">
            <v>22</v>
          </cell>
          <cell r="D4140" t="str">
            <v xml:space="preserve"> Garmin Forerunner 35 White </v>
          </cell>
          <cell r="E4140">
            <v>179</v>
          </cell>
          <cell r="F4140" t="str">
            <v>Garmin</v>
          </cell>
          <cell r="G4140">
            <v>120</v>
          </cell>
        </row>
        <row r="4141">
          <cell r="A4141">
            <v>4140</v>
          </cell>
          <cell r="B4141">
            <v>8880</v>
          </cell>
          <cell r="C4141">
            <v>22</v>
          </cell>
          <cell r="D4141" t="str">
            <v xml:space="preserve"> TomTom Golfer Dark Grey </v>
          </cell>
          <cell r="E4141">
            <v>149.94999999999999</v>
          </cell>
          <cell r="F4141" t="str">
            <v>TomTom</v>
          </cell>
          <cell r="G4141">
            <v>133</v>
          </cell>
        </row>
        <row r="4142">
          <cell r="A4142">
            <v>4141</v>
          </cell>
          <cell r="B4142">
            <v>9786</v>
          </cell>
          <cell r="C4142">
            <v>22</v>
          </cell>
          <cell r="D4142" t="str">
            <v xml:space="preserve"> Garmin Forerunner 230 HRM Zwart/Wit </v>
          </cell>
          <cell r="E4142">
            <v>257.10000000000002</v>
          </cell>
          <cell r="F4142" t="str">
            <v>Garmin</v>
          </cell>
          <cell r="G4142">
            <v>95</v>
          </cell>
        </row>
        <row r="4143">
          <cell r="A4143">
            <v>4142</v>
          </cell>
          <cell r="B4143">
            <v>6499</v>
          </cell>
          <cell r="C4143">
            <v>22</v>
          </cell>
          <cell r="D4143" t="str">
            <v xml:space="preserve"> TomTom Spark Cardio + Music + Headphones Black - L </v>
          </cell>
          <cell r="E4143">
            <v>269</v>
          </cell>
          <cell r="F4143" t="str">
            <v>TomTom</v>
          </cell>
          <cell r="G4143">
            <v>230</v>
          </cell>
        </row>
        <row r="4144">
          <cell r="A4144">
            <v>4143</v>
          </cell>
          <cell r="B4144">
            <v>7585</v>
          </cell>
          <cell r="C4144">
            <v>22</v>
          </cell>
          <cell r="D4144" t="str">
            <v xml:space="preserve"> TomTom Spark 3 Cardio + Music Black - L </v>
          </cell>
          <cell r="E4144">
            <v>224</v>
          </cell>
          <cell r="F4144" t="str">
            <v>TomTom</v>
          </cell>
          <cell r="G4144">
            <v>187</v>
          </cell>
        </row>
        <row r="4145">
          <cell r="A4145">
            <v>4144</v>
          </cell>
          <cell r="B4145">
            <v>7340</v>
          </cell>
          <cell r="C4145">
            <v>22</v>
          </cell>
          <cell r="D4145" t="str">
            <v xml:space="preserve"> TomTom Runner 3 Cardio + Music Black/Green - S </v>
          </cell>
          <cell r="E4145">
            <v>249</v>
          </cell>
          <cell r="F4145" t="str">
            <v>TomTom</v>
          </cell>
          <cell r="G4145">
            <v>197</v>
          </cell>
        </row>
        <row r="4146">
          <cell r="A4146">
            <v>4145</v>
          </cell>
          <cell r="B4146">
            <v>10028</v>
          </cell>
          <cell r="C4146">
            <v>22</v>
          </cell>
          <cell r="D4146" t="str">
            <v xml:space="preserve"> TomTom Golfer White </v>
          </cell>
          <cell r="E4146">
            <v>149.94999999999999</v>
          </cell>
          <cell r="F4146" t="str">
            <v>TomTom</v>
          </cell>
          <cell r="G4146">
            <v>84</v>
          </cell>
        </row>
        <row r="4147">
          <cell r="A4147">
            <v>4146</v>
          </cell>
          <cell r="B4147">
            <v>6969</v>
          </cell>
          <cell r="C4147">
            <v>22</v>
          </cell>
          <cell r="D4147" t="str">
            <v xml:space="preserve"> Timex Ironman Run x20 GPS Bright Blue </v>
          </cell>
          <cell r="E4147">
            <v>89.99</v>
          </cell>
          <cell r="F4147" t="str">
            <v>Timex</v>
          </cell>
          <cell r="G4147">
            <v>211</v>
          </cell>
        </row>
        <row r="4148">
          <cell r="A4148">
            <v>4147</v>
          </cell>
          <cell r="B4148">
            <v>10535</v>
          </cell>
          <cell r="C4148">
            <v>22</v>
          </cell>
          <cell r="D4148" t="str">
            <v xml:space="preserve"> Sigma PC 10.11 Grijs </v>
          </cell>
          <cell r="E4148">
            <v>39.99</v>
          </cell>
          <cell r="F4148" t="str">
            <v>Sigma</v>
          </cell>
          <cell r="G4148">
            <v>63</v>
          </cell>
        </row>
        <row r="4149">
          <cell r="A4149">
            <v>4148</v>
          </cell>
          <cell r="B4149">
            <v>11012</v>
          </cell>
          <cell r="C4149">
            <v>22</v>
          </cell>
          <cell r="D4149" t="str">
            <v xml:space="preserve"> Garmin fenix 3 Sapphire </v>
          </cell>
          <cell r="E4149">
            <v>479</v>
          </cell>
          <cell r="F4149" t="str">
            <v>Garmin</v>
          </cell>
          <cell r="G4149">
            <v>42</v>
          </cell>
        </row>
        <row r="4150">
          <cell r="A4150">
            <v>4149</v>
          </cell>
          <cell r="B4150">
            <v>9154</v>
          </cell>
          <cell r="C4150">
            <v>22</v>
          </cell>
          <cell r="D4150" t="str">
            <v xml:space="preserve"> TomTom Spark Black - L </v>
          </cell>
          <cell r="E4150">
            <v>106.95</v>
          </cell>
          <cell r="F4150" t="str">
            <v>TomTom</v>
          </cell>
          <cell r="G4150">
            <v>121</v>
          </cell>
        </row>
        <row r="4151">
          <cell r="A4151">
            <v>4150</v>
          </cell>
          <cell r="B4151">
            <v>8337</v>
          </cell>
          <cell r="C4151">
            <v>22</v>
          </cell>
          <cell r="D4151" t="str">
            <v xml:space="preserve"> TomTom Golfer 2 Black - L </v>
          </cell>
          <cell r="E4151">
            <v>249</v>
          </cell>
          <cell r="F4151" t="str">
            <v>TomTom</v>
          </cell>
          <cell r="G4151">
            <v>154</v>
          </cell>
        </row>
        <row r="4152">
          <cell r="A4152">
            <v>4151</v>
          </cell>
          <cell r="B4152">
            <v>6674</v>
          </cell>
          <cell r="C4152">
            <v>22</v>
          </cell>
          <cell r="D4152" t="str">
            <v xml:space="preserve"> Suunto Traverse Graphite </v>
          </cell>
          <cell r="E4152">
            <v>319</v>
          </cell>
          <cell r="F4152" t="str">
            <v>Suunto</v>
          </cell>
          <cell r="G4152">
            <v>223</v>
          </cell>
        </row>
        <row r="4153">
          <cell r="A4153">
            <v>4152</v>
          </cell>
          <cell r="B4153">
            <v>8668</v>
          </cell>
          <cell r="C4153">
            <v>22</v>
          </cell>
          <cell r="D4153" t="str">
            <v xml:space="preserve"> Sigma PC 3.11 Blauw </v>
          </cell>
          <cell r="E4153">
            <v>34.99</v>
          </cell>
          <cell r="F4153" t="str">
            <v>Sigma</v>
          </cell>
          <cell r="G4153">
            <v>141</v>
          </cell>
        </row>
        <row r="4154">
          <cell r="A4154">
            <v>4153</v>
          </cell>
          <cell r="B4154">
            <v>7904</v>
          </cell>
          <cell r="C4154">
            <v>22</v>
          </cell>
          <cell r="D4154" t="str">
            <v xml:space="preserve"> Garmin Forerunner 735XT Tri Bundel Frost Blauw </v>
          </cell>
          <cell r="E4154">
            <v>499.99</v>
          </cell>
          <cell r="F4154" t="str">
            <v>Garmin</v>
          </cell>
          <cell r="G4154">
            <v>172</v>
          </cell>
        </row>
        <row r="4155">
          <cell r="A4155">
            <v>4154</v>
          </cell>
          <cell r="B4155">
            <v>8920</v>
          </cell>
          <cell r="C4155">
            <v>22</v>
          </cell>
          <cell r="D4155" t="str">
            <v xml:space="preserve"> Garmin Forerunner 25 Zwart/Rood - Large </v>
          </cell>
          <cell r="E4155">
            <v>129.99</v>
          </cell>
          <cell r="F4155" t="str">
            <v>Garmin</v>
          </cell>
          <cell r="G4155">
            <v>131</v>
          </cell>
        </row>
        <row r="4156">
          <cell r="A4156">
            <v>4155</v>
          </cell>
          <cell r="B4156">
            <v>8742</v>
          </cell>
          <cell r="C4156">
            <v>22</v>
          </cell>
          <cell r="D4156" t="str">
            <v xml:space="preserve"> TomTom Spark Cardio + Music Premium Edition Black - L </v>
          </cell>
          <cell r="E4156">
            <v>199</v>
          </cell>
          <cell r="F4156" t="str">
            <v>TomTom</v>
          </cell>
          <cell r="G4156">
            <v>138</v>
          </cell>
        </row>
        <row r="4157">
          <cell r="A4157">
            <v>4156</v>
          </cell>
          <cell r="B4157">
            <v>6446</v>
          </cell>
          <cell r="C4157">
            <v>22</v>
          </cell>
          <cell r="D4157" t="str">
            <v xml:space="preserve"> TomTom Spark 3 Cardio + Music Aqua - S </v>
          </cell>
          <cell r="E4157">
            <v>224</v>
          </cell>
          <cell r="F4157" t="str">
            <v>TomTom</v>
          </cell>
          <cell r="G4157">
            <v>232</v>
          </cell>
        </row>
        <row r="4158">
          <cell r="A4158">
            <v>4157</v>
          </cell>
          <cell r="B4158">
            <v>9116</v>
          </cell>
          <cell r="C4158">
            <v>22</v>
          </cell>
          <cell r="D4158" t="str">
            <v xml:space="preserve"> TomTom Golfer 2 Black - S </v>
          </cell>
          <cell r="E4158">
            <v>249</v>
          </cell>
          <cell r="F4158" t="str">
            <v>TomTom</v>
          </cell>
          <cell r="G4158">
            <v>123</v>
          </cell>
        </row>
        <row r="4159">
          <cell r="A4159">
            <v>4158</v>
          </cell>
          <cell r="B4159">
            <v>7001</v>
          </cell>
          <cell r="C4159">
            <v>22</v>
          </cell>
          <cell r="D4159" t="str">
            <v xml:space="preserve"> Timex Ironman Run x20 GPS Magenta </v>
          </cell>
          <cell r="E4159">
            <v>99</v>
          </cell>
          <cell r="F4159" t="str">
            <v>Timex</v>
          </cell>
          <cell r="G4159">
            <v>210</v>
          </cell>
        </row>
        <row r="4160">
          <cell r="A4160">
            <v>4159</v>
          </cell>
          <cell r="B4160">
            <v>10513</v>
          </cell>
          <cell r="C4160">
            <v>22</v>
          </cell>
          <cell r="D4160" t="str">
            <v xml:space="preserve"> Suunto Spartan Ultra White HR </v>
          </cell>
          <cell r="E4160">
            <v>699</v>
          </cell>
          <cell r="F4160" t="str">
            <v>Suunto</v>
          </cell>
          <cell r="G4160">
            <v>64</v>
          </cell>
        </row>
        <row r="4161">
          <cell r="A4161">
            <v>4160</v>
          </cell>
          <cell r="B4161">
            <v>10279</v>
          </cell>
          <cell r="C4161">
            <v>22</v>
          </cell>
          <cell r="D4161" t="str">
            <v xml:space="preserve"> Suunto Spartan Ultra Stealth Titanium </v>
          </cell>
          <cell r="E4161">
            <v>749</v>
          </cell>
          <cell r="F4161" t="str">
            <v>Suunto</v>
          </cell>
          <cell r="G4161">
            <v>73</v>
          </cell>
        </row>
        <row r="4162">
          <cell r="A4162">
            <v>4161</v>
          </cell>
          <cell r="B4162">
            <v>10388</v>
          </cell>
          <cell r="C4162">
            <v>22</v>
          </cell>
          <cell r="D4162" t="str">
            <v xml:space="preserve"> Suunto Spartan Sport Sakura Chest HR </v>
          </cell>
          <cell r="E4162">
            <v>549</v>
          </cell>
          <cell r="F4162" t="str">
            <v>Suunto</v>
          </cell>
          <cell r="G4162">
            <v>69</v>
          </cell>
        </row>
        <row r="4163">
          <cell r="A4163">
            <v>4162</v>
          </cell>
          <cell r="B4163">
            <v>11511</v>
          </cell>
          <cell r="C4163">
            <v>22</v>
          </cell>
          <cell r="D4163" t="str">
            <v xml:space="preserve"> Suunto Core Brushed Steel </v>
          </cell>
          <cell r="E4163">
            <v>349</v>
          </cell>
          <cell r="F4163" t="str">
            <v>Suunto</v>
          </cell>
          <cell r="G4163">
            <v>21</v>
          </cell>
        </row>
        <row r="4164">
          <cell r="A4164">
            <v>4163</v>
          </cell>
          <cell r="B4164">
            <v>9552</v>
          </cell>
          <cell r="C4164">
            <v>22</v>
          </cell>
          <cell r="D4164" t="str">
            <v xml:space="preserve"> Polar M400 Blue </v>
          </cell>
          <cell r="E4164">
            <v>122.49</v>
          </cell>
          <cell r="F4164" t="str">
            <v>Polar</v>
          </cell>
          <cell r="G4164">
            <v>104</v>
          </cell>
        </row>
        <row r="4165">
          <cell r="A4165">
            <v>4164</v>
          </cell>
          <cell r="B4165">
            <v>9351</v>
          </cell>
          <cell r="C4165">
            <v>22</v>
          </cell>
          <cell r="D4165" t="str">
            <v xml:space="preserve"> Polar A300 White </v>
          </cell>
          <cell r="E4165">
            <v>88</v>
          </cell>
          <cell r="F4165" t="str">
            <v>Polar</v>
          </cell>
          <cell r="G4165">
            <v>113</v>
          </cell>
        </row>
        <row r="4166">
          <cell r="A4166">
            <v>4165</v>
          </cell>
          <cell r="B4166">
            <v>7954</v>
          </cell>
          <cell r="C4166">
            <v>22</v>
          </cell>
          <cell r="D4166" t="str">
            <v xml:space="preserve"> Garmin Forerunner 25 HRM Wit/Roze - Small </v>
          </cell>
          <cell r="E4166">
            <v>138.99</v>
          </cell>
          <cell r="F4166" t="str">
            <v>Garmin</v>
          </cell>
          <cell r="G4166">
            <v>170</v>
          </cell>
        </row>
        <row r="4167">
          <cell r="A4167">
            <v>4166</v>
          </cell>
          <cell r="B4167">
            <v>8305</v>
          </cell>
          <cell r="C4167">
            <v>22</v>
          </cell>
          <cell r="D4167" t="str">
            <v xml:space="preserve"> TomTom Spark 3 Cardio + Music + Headphones Black - S </v>
          </cell>
          <cell r="E4167">
            <v>264</v>
          </cell>
          <cell r="F4167" t="str">
            <v>TomTom</v>
          </cell>
          <cell r="G4167">
            <v>155</v>
          </cell>
        </row>
        <row r="4168">
          <cell r="A4168">
            <v>4167</v>
          </cell>
          <cell r="B4168">
            <v>9092</v>
          </cell>
          <cell r="C4168">
            <v>22</v>
          </cell>
          <cell r="D4168" t="str">
            <v xml:space="preserve"> TomTom Spark 3 Black - L </v>
          </cell>
          <cell r="E4168">
            <v>119</v>
          </cell>
          <cell r="F4168" t="str">
            <v>TomTom</v>
          </cell>
          <cell r="G4168">
            <v>124</v>
          </cell>
        </row>
        <row r="4169">
          <cell r="A4169">
            <v>4168</v>
          </cell>
          <cell r="B4169">
            <v>9374</v>
          </cell>
          <cell r="C4169">
            <v>22</v>
          </cell>
          <cell r="D4169" t="str">
            <v xml:space="preserve"> Sigma PC 26.14 Zwart </v>
          </cell>
          <cell r="E4169">
            <v>59.95</v>
          </cell>
          <cell r="F4169" t="str">
            <v>Sigma</v>
          </cell>
          <cell r="G4169">
            <v>112</v>
          </cell>
        </row>
        <row r="4170">
          <cell r="A4170">
            <v>4169</v>
          </cell>
          <cell r="B4170">
            <v>10603</v>
          </cell>
          <cell r="C4170">
            <v>22</v>
          </cell>
          <cell r="D4170" t="str">
            <v xml:space="preserve"> TomTom Golfer Premium </v>
          </cell>
          <cell r="E4170">
            <v>169</v>
          </cell>
          <cell r="F4170" t="str">
            <v>TomTom</v>
          </cell>
          <cell r="G4170">
            <v>60</v>
          </cell>
        </row>
        <row r="4171">
          <cell r="A4171">
            <v>4170</v>
          </cell>
          <cell r="B4171">
            <v>10647</v>
          </cell>
          <cell r="C4171">
            <v>22</v>
          </cell>
          <cell r="D4171" t="str">
            <v xml:space="preserve"> Suunto Traverse Amber </v>
          </cell>
          <cell r="E4171">
            <v>319</v>
          </cell>
          <cell r="F4171" t="str">
            <v>Suunto</v>
          </cell>
          <cell r="G4171">
            <v>58</v>
          </cell>
        </row>
        <row r="4172">
          <cell r="A4172">
            <v>4171</v>
          </cell>
          <cell r="B4172">
            <v>11045</v>
          </cell>
          <cell r="C4172">
            <v>22</v>
          </cell>
          <cell r="D4172" t="str">
            <v xml:space="preserve"> Sigma PC 15.11 Blauw </v>
          </cell>
          <cell r="E4172">
            <v>47.95</v>
          </cell>
          <cell r="F4172" t="str">
            <v>Sigma</v>
          </cell>
          <cell r="G4172">
            <v>41</v>
          </cell>
        </row>
        <row r="4173">
          <cell r="A4173">
            <v>4172</v>
          </cell>
          <cell r="B4173">
            <v>10717</v>
          </cell>
          <cell r="C4173">
            <v>22</v>
          </cell>
          <cell r="D4173" t="str">
            <v xml:space="preserve"> Garmin Forerunner 25 HRM Zwart/Paars - Small </v>
          </cell>
          <cell r="E4173">
            <v>145.99</v>
          </cell>
          <cell r="F4173" t="str">
            <v>Garmin</v>
          </cell>
          <cell r="G4173">
            <v>55</v>
          </cell>
        </row>
        <row r="4174">
          <cell r="A4174">
            <v>4173</v>
          </cell>
          <cell r="B4174">
            <v>11818</v>
          </cell>
          <cell r="C4174">
            <v>22</v>
          </cell>
          <cell r="D4174" t="str">
            <v xml:space="preserve"> Garmin Fenix 3 HR Titanium Polsband </v>
          </cell>
          <cell r="E4174">
            <v>649.99</v>
          </cell>
          <cell r="F4174" t="str">
            <v>Garmin</v>
          </cell>
          <cell r="G4174">
            <v>8</v>
          </cell>
        </row>
        <row r="4175">
          <cell r="A4175">
            <v>4174</v>
          </cell>
          <cell r="B4175">
            <v>6854</v>
          </cell>
          <cell r="C4175">
            <v>22</v>
          </cell>
          <cell r="D4175" t="str">
            <v xml:space="preserve"> TomTom Spark 3 Black - S </v>
          </cell>
          <cell r="E4175">
            <v>119</v>
          </cell>
          <cell r="F4175" t="str">
            <v>TomTom</v>
          </cell>
          <cell r="G4175">
            <v>216</v>
          </cell>
        </row>
        <row r="4176">
          <cell r="A4176">
            <v>4175</v>
          </cell>
          <cell r="B4176">
            <v>7313</v>
          </cell>
          <cell r="C4176">
            <v>22</v>
          </cell>
          <cell r="D4176" t="str">
            <v xml:space="preserve"> TomTom Golfer 2 Grey - S </v>
          </cell>
          <cell r="E4176">
            <v>243.75</v>
          </cell>
          <cell r="F4176" t="str">
            <v>TomTom</v>
          </cell>
          <cell r="G4176">
            <v>198</v>
          </cell>
        </row>
        <row r="4177">
          <cell r="A4177">
            <v>4176</v>
          </cell>
          <cell r="B4177">
            <v>10332</v>
          </cell>
          <cell r="C4177">
            <v>22</v>
          </cell>
          <cell r="D4177" t="str">
            <v xml:space="preserve"> Suunto Spartan Ultra All Black Titanium </v>
          </cell>
          <cell r="E4177">
            <v>749</v>
          </cell>
          <cell r="F4177" t="str">
            <v>Suunto</v>
          </cell>
          <cell r="G4177">
            <v>71</v>
          </cell>
        </row>
        <row r="4178">
          <cell r="A4178">
            <v>4177</v>
          </cell>
          <cell r="B4178">
            <v>9487</v>
          </cell>
          <cell r="C4178">
            <v>22</v>
          </cell>
          <cell r="D4178" t="str">
            <v xml:space="preserve"> Polar V800 Black HR </v>
          </cell>
          <cell r="E4178">
            <v>449</v>
          </cell>
          <cell r="F4178" t="str">
            <v>Polar</v>
          </cell>
          <cell r="G4178">
            <v>107</v>
          </cell>
        </row>
        <row r="4179">
          <cell r="A4179">
            <v>4178</v>
          </cell>
          <cell r="B4179">
            <v>7266</v>
          </cell>
          <cell r="C4179">
            <v>22</v>
          </cell>
          <cell r="D4179" t="str">
            <v xml:space="preserve"> Polar M600 White </v>
          </cell>
          <cell r="E4179">
            <v>349</v>
          </cell>
          <cell r="F4179" t="str">
            <v>Polar</v>
          </cell>
          <cell r="G4179">
            <v>200</v>
          </cell>
        </row>
        <row r="4180">
          <cell r="A4180">
            <v>4179</v>
          </cell>
          <cell r="B4180">
            <v>11715</v>
          </cell>
          <cell r="C4180">
            <v>22</v>
          </cell>
          <cell r="D4180" t="str">
            <v xml:space="preserve"> Garmin Swim </v>
          </cell>
          <cell r="E4180">
            <v>131.1</v>
          </cell>
          <cell r="F4180" t="str">
            <v>Garmin</v>
          </cell>
          <cell r="G4180">
            <v>12</v>
          </cell>
        </row>
        <row r="4181">
          <cell r="A4181">
            <v>4180</v>
          </cell>
          <cell r="B4181">
            <v>9862</v>
          </cell>
          <cell r="C4181">
            <v>22</v>
          </cell>
          <cell r="D4181" t="str">
            <v xml:space="preserve"> Garmin Forerunner 920XT Blauw/Zwart </v>
          </cell>
          <cell r="E4181">
            <v>369</v>
          </cell>
          <cell r="F4181" t="str">
            <v>Garmin</v>
          </cell>
          <cell r="G4181">
            <v>92</v>
          </cell>
        </row>
        <row r="4182">
          <cell r="A4182">
            <v>4181</v>
          </cell>
          <cell r="B4182">
            <v>10983</v>
          </cell>
          <cell r="C4182">
            <v>22</v>
          </cell>
          <cell r="D4182" t="str">
            <v xml:space="preserve"> Garmin Forerunner 735XT Run Bundel Frost Blauw </v>
          </cell>
          <cell r="E4182">
            <v>449</v>
          </cell>
          <cell r="F4182" t="str">
            <v>Garmin</v>
          </cell>
          <cell r="G4182">
            <v>43</v>
          </cell>
        </row>
        <row r="4183">
          <cell r="A4183">
            <v>4182</v>
          </cell>
          <cell r="B4183">
            <v>10280</v>
          </cell>
          <cell r="C4183">
            <v>22</v>
          </cell>
          <cell r="D4183" t="str">
            <v xml:space="preserve"> Polar A300 Pink HR </v>
          </cell>
          <cell r="E4183">
            <v>99.95</v>
          </cell>
          <cell r="F4183" t="str">
            <v>Polar</v>
          </cell>
          <cell r="G4183">
            <v>73</v>
          </cell>
        </row>
        <row r="4184">
          <cell r="A4184">
            <v>4183</v>
          </cell>
          <cell r="B4184">
            <v>11392</v>
          </cell>
          <cell r="C4184">
            <v>22</v>
          </cell>
          <cell r="D4184" t="str">
            <v xml:space="preserve"> Garmin fenix 3 Silver </v>
          </cell>
          <cell r="E4184">
            <v>379</v>
          </cell>
          <cell r="F4184" t="str">
            <v>Garmin</v>
          </cell>
          <cell r="G4184">
            <v>26</v>
          </cell>
        </row>
        <row r="4185">
          <cell r="A4185">
            <v>4184</v>
          </cell>
          <cell r="B4185">
            <v>8921</v>
          </cell>
          <cell r="C4185">
            <v>22</v>
          </cell>
          <cell r="D4185" t="str">
            <v xml:space="preserve"> TomTom Spark 3 Agua - S </v>
          </cell>
          <cell r="E4185">
            <v>119.79</v>
          </cell>
          <cell r="F4185" t="str">
            <v>TomTom</v>
          </cell>
          <cell r="G4185">
            <v>131</v>
          </cell>
        </row>
        <row r="4186">
          <cell r="A4186">
            <v>4185</v>
          </cell>
          <cell r="B4186">
            <v>9730</v>
          </cell>
          <cell r="C4186">
            <v>22</v>
          </cell>
          <cell r="D4186" t="str">
            <v xml:space="preserve"> Suunto Spartan Sport White </v>
          </cell>
          <cell r="E4186">
            <v>499</v>
          </cell>
          <cell r="F4186" t="str">
            <v>Suunto</v>
          </cell>
          <cell r="G4186">
            <v>97</v>
          </cell>
        </row>
        <row r="4187">
          <cell r="A4187">
            <v>4186</v>
          </cell>
          <cell r="B4187">
            <v>6642</v>
          </cell>
          <cell r="C4187">
            <v>22</v>
          </cell>
          <cell r="D4187" t="str">
            <v xml:space="preserve"> Sigma RC 12.09 Zwart </v>
          </cell>
          <cell r="E4187">
            <v>88.99</v>
          </cell>
          <cell r="F4187" t="str">
            <v>Sigma</v>
          </cell>
          <cell r="G4187">
            <v>224</v>
          </cell>
        </row>
        <row r="4188">
          <cell r="A4188">
            <v>4187</v>
          </cell>
          <cell r="B4188">
            <v>11512</v>
          </cell>
          <cell r="C4188">
            <v>22</v>
          </cell>
          <cell r="D4188" t="str">
            <v xml:space="preserve"> Polar A300 Black </v>
          </cell>
          <cell r="E4188">
            <v>84.99</v>
          </cell>
          <cell r="F4188" t="str">
            <v>Polar</v>
          </cell>
          <cell r="G4188">
            <v>21</v>
          </cell>
        </row>
        <row r="4189">
          <cell r="A4189">
            <v>4188</v>
          </cell>
          <cell r="B4189">
            <v>10083</v>
          </cell>
          <cell r="C4189">
            <v>22</v>
          </cell>
          <cell r="D4189" t="str">
            <v xml:space="preserve"> Garmin Forerunner 920XT Wit/Rood </v>
          </cell>
          <cell r="E4189">
            <v>379</v>
          </cell>
          <cell r="F4189" t="str">
            <v>Garmin</v>
          </cell>
          <cell r="G4189">
            <v>82</v>
          </cell>
        </row>
        <row r="4190">
          <cell r="A4190">
            <v>4189</v>
          </cell>
          <cell r="B4190">
            <v>11260</v>
          </cell>
          <cell r="C4190">
            <v>22</v>
          </cell>
          <cell r="D4190" t="str">
            <v xml:space="preserve"> Garmin Forerunner 25 Zwart/Paars - Small </v>
          </cell>
          <cell r="E4190">
            <v>116.99</v>
          </cell>
          <cell r="F4190" t="str">
            <v>Garmin</v>
          </cell>
          <cell r="G4190">
            <v>32</v>
          </cell>
        </row>
        <row r="4191">
          <cell r="A4191">
            <v>4190</v>
          </cell>
          <cell r="B4191">
            <v>9645</v>
          </cell>
          <cell r="C4191">
            <v>22</v>
          </cell>
          <cell r="D4191" t="str">
            <v xml:space="preserve"> Garmin Forerunner 230 Zwart/Geel </v>
          </cell>
          <cell r="E4191">
            <v>209</v>
          </cell>
          <cell r="F4191" t="str">
            <v>Garmin</v>
          </cell>
          <cell r="G4191">
            <v>100</v>
          </cell>
        </row>
        <row r="4192">
          <cell r="A4192">
            <v>4191</v>
          </cell>
          <cell r="B4192">
            <v>6048</v>
          </cell>
          <cell r="C4192">
            <v>22</v>
          </cell>
          <cell r="D4192" t="str">
            <v xml:space="preserve"> Garmin Forerunner 230 HRM Zwart/Geel </v>
          </cell>
          <cell r="E4192">
            <v>259</v>
          </cell>
          <cell r="F4192" t="str">
            <v>Garmin</v>
          </cell>
          <cell r="G4192">
            <v>249</v>
          </cell>
        </row>
        <row r="4193">
          <cell r="A4193">
            <v>4192</v>
          </cell>
          <cell r="B4193">
            <v>10309</v>
          </cell>
          <cell r="C4193">
            <v>22</v>
          </cell>
          <cell r="D4193" t="str">
            <v xml:space="preserve"> Fitbit Surge Tangerine - L </v>
          </cell>
          <cell r="E4193">
            <v>189</v>
          </cell>
          <cell r="F4193" t="str">
            <v>Fitbit</v>
          </cell>
          <cell r="G4193">
            <v>72</v>
          </cell>
        </row>
        <row r="4194">
          <cell r="A4194">
            <v>4193</v>
          </cell>
          <cell r="B4194">
            <v>7683</v>
          </cell>
          <cell r="C4194">
            <v>22</v>
          </cell>
          <cell r="D4194" t="str">
            <v xml:space="preserve"> TomTom Spark Cardio Black - S </v>
          </cell>
          <cell r="E4194">
            <v>199</v>
          </cell>
          <cell r="F4194" t="str">
            <v>TomTom</v>
          </cell>
          <cell r="G4194">
            <v>182</v>
          </cell>
        </row>
        <row r="4195">
          <cell r="A4195">
            <v>4194</v>
          </cell>
          <cell r="B4195">
            <v>7799</v>
          </cell>
          <cell r="C4195">
            <v>22</v>
          </cell>
          <cell r="D4195" t="str">
            <v xml:space="preserve"> TomTom Spark Cardio Black - L </v>
          </cell>
          <cell r="E4195">
            <v>179</v>
          </cell>
          <cell r="F4195" t="str">
            <v>TomTom</v>
          </cell>
          <cell r="G4195">
            <v>177</v>
          </cell>
        </row>
        <row r="4196">
          <cell r="A4196">
            <v>4195</v>
          </cell>
          <cell r="B4196">
            <v>6829</v>
          </cell>
          <cell r="C4196">
            <v>22</v>
          </cell>
          <cell r="D4196" t="str">
            <v xml:space="preserve"> TomTom Spark Cardio + Music Purple Haze - S </v>
          </cell>
          <cell r="E4196">
            <v>197</v>
          </cell>
          <cell r="F4196" t="str">
            <v>TomTom</v>
          </cell>
          <cell r="G4196">
            <v>217</v>
          </cell>
        </row>
        <row r="4197">
          <cell r="A4197">
            <v>4196</v>
          </cell>
          <cell r="B4197">
            <v>10084</v>
          </cell>
          <cell r="C4197">
            <v>22</v>
          </cell>
          <cell r="D4197" t="str">
            <v xml:space="preserve"> TomTom Spark Cardio + Music Premium Edition Black - S </v>
          </cell>
          <cell r="E4197">
            <v>219.99</v>
          </cell>
          <cell r="F4197" t="str">
            <v>TomTom</v>
          </cell>
          <cell r="G4197">
            <v>82</v>
          </cell>
        </row>
        <row r="4198">
          <cell r="A4198">
            <v>4197</v>
          </cell>
          <cell r="B4198">
            <v>9447</v>
          </cell>
          <cell r="C4198">
            <v>22</v>
          </cell>
          <cell r="D4198" t="str">
            <v xml:space="preserve"> TomTom Spark Black - S </v>
          </cell>
          <cell r="E4198">
            <v>99</v>
          </cell>
          <cell r="F4198" t="str">
            <v>TomTom</v>
          </cell>
          <cell r="G4198">
            <v>109</v>
          </cell>
        </row>
        <row r="4199">
          <cell r="A4199">
            <v>4198</v>
          </cell>
          <cell r="B4199">
            <v>10604</v>
          </cell>
          <cell r="C4199">
            <v>22</v>
          </cell>
          <cell r="D4199" t="str">
            <v xml:space="preserve"> TomTom Spark 3 Cardio + Music Black - S </v>
          </cell>
          <cell r="E4199">
            <v>224</v>
          </cell>
          <cell r="F4199" t="str">
            <v>TomTom</v>
          </cell>
          <cell r="G4199">
            <v>60</v>
          </cell>
        </row>
        <row r="4200">
          <cell r="A4200">
            <v>4199</v>
          </cell>
          <cell r="B4200">
            <v>8306</v>
          </cell>
          <cell r="C4200">
            <v>22</v>
          </cell>
          <cell r="D4200" t="str">
            <v xml:space="preserve"> TomTom Runner 2 Music Sky Captain Blue/Scuba Blue - L </v>
          </cell>
          <cell r="E4200">
            <v>139.94999999999999</v>
          </cell>
          <cell r="F4200" t="str">
            <v>TomTom</v>
          </cell>
          <cell r="G4200">
            <v>155</v>
          </cell>
        </row>
        <row r="4201">
          <cell r="A4201">
            <v>4200</v>
          </cell>
          <cell r="B4201">
            <v>11909</v>
          </cell>
          <cell r="C4201">
            <v>22</v>
          </cell>
          <cell r="D4201" t="str">
            <v xml:space="preserve"> Timex Ironman Sleek 50 Neon Yellow </v>
          </cell>
          <cell r="E4201">
            <v>69.95</v>
          </cell>
          <cell r="F4201" t="str">
            <v>Timex</v>
          </cell>
          <cell r="G4201">
            <v>4</v>
          </cell>
        </row>
        <row r="4202">
          <cell r="A4202">
            <v>4201</v>
          </cell>
          <cell r="B4202">
            <v>9646</v>
          </cell>
          <cell r="C4202">
            <v>22</v>
          </cell>
          <cell r="D4202" t="str">
            <v xml:space="preserve"> Timex Ironman Sleek 50 Neon Blue </v>
          </cell>
          <cell r="E4202">
            <v>83.95</v>
          </cell>
          <cell r="F4202" t="str">
            <v>Timex</v>
          </cell>
          <cell r="G4202">
            <v>100</v>
          </cell>
        </row>
        <row r="4203">
          <cell r="A4203">
            <v>4202</v>
          </cell>
          <cell r="B4203">
            <v>10281</v>
          </cell>
          <cell r="C4203">
            <v>22</v>
          </cell>
          <cell r="D4203" t="str">
            <v xml:space="preserve"> Timex Ironman Sleek 50 Color Block Everglade </v>
          </cell>
          <cell r="E4203">
            <v>83.95</v>
          </cell>
          <cell r="F4203" t="str">
            <v>Timex</v>
          </cell>
          <cell r="G4203">
            <v>73</v>
          </cell>
        </row>
        <row r="4204">
          <cell r="A4204">
            <v>4203</v>
          </cell>
          <cell r="B4204">
            <v>9448</v>
          </cell>
          <cell r="C4204">
            <v>22</v>
          </cell>
          <cell r="D4204" t="str">
            <v xml:space="preserve"> Timex Ironman Sleek 50 Camo Orange </v>
          </cell>
          <cell r="E4204">
            <v>69.95</v>
          </cell>
          <cell r="F4204" t="str">
            <v>Timex</v>
          </cell>
          <cell r="G4204">
            <v>109</v>
          </cell>
        </row>
        <row r="4205">
          <cell r="A4205">
            <v>4204</v>
          </cell>
          <cell r="B4205">
            <v>9816</v>
          </cell>
          <cell r="C4205">
            <v>22</v>
          </cell>
          <cell r="D4205" t="str">
            <v xml:space="preserve"> Timex Ironman Sleek 150 Neon Yellow </v>
          </cell>
          <cell r="E4205">
            <v>79.95</v>
          </cell>
          <cell r="F4205" t="str">
            <v>Timex</v>
          </cell>
          <cell r="G4205">
            <v>94</v>
          </cell>
        </row>
        <row r="4206">
          <cell r="A4206">
            <v>4205</v>
          </cell>
          <cell r="B4206">
            <v>8504</v>
          </cell>
          <cell r="C4206">
            <v>22</v>
          </cell>
          <cell r="D4206" t="str">
            <v xml:space="preserve"> Timex Ironman Sleek 150 Color Block Yellow </v>
          </cell>
          <cell r="E4206">
            <v>78.95</v>
          </cell>
          <cell r="F4206" t="str">
            <v>Timex</v>
          </cell>
          <cell r="G4206">
            <v>147</v>
          </cell>
        </row>
        <row r="4207">
          <cell r="A4207">
            <v>4206</v>
          </cell>
          <cell r="B4207">
            <v>8797</v>
          </cell>
          <cell r="C4207">
            <v>22</v>
          </cell>
          <cell r="D4207" t="str">
            <v xml:space="preserve"> Timex Ironman Sleek 150 Color Block Blue </v>
          </cell>
          <cell r="E4207">
            <v>79</v>
          </cell>
          <cell r="F4207" t="str">
            <v>Timex</v>
          </cell>
          <cell r="G4207">
            <v>136</v>
          </cell>
        </row>
        <row r="4208">
          <cell r="A4208">
            <v>4207</v>
          </cell>
          <cell r="B4208">
            <v>11774</v>
          </cell>
          <cell r="C4208">
            <v>22</v>
          </cell>
          <cell r="D4208" t="str">
            <v xml:space="preserve"> Timex Ironman Sleek 150 Camo Brown </v>
          </cell>
          <cell r="E4208">
            <v>79.95</v>
          </cell>
          <cell r="F4208" t="str">
            <v>Timex</v>
          </cell>
          <cell r="G4208">
            <v>10</v>
          </cell>
        </row>
        <row r="4209">
          <cell r="A4209">
            <v>4208</v>
          </cell>
          <cell r="B4209">
            <v>7154</v>
          </cell>
          <cell r="C4209">
            <v>22</v>
          </cell>
          <cell r="D4209" t="str">
            <v xml:space="preserve"> Timex Ironman Run x50+ HRM Charcoal/Lime </v>
          </cell>
          <cell r="E4209">
            <v>159</v>
          </cell>
          <cell r="F4209" t="str">
            <v>Timex</v>
          </cell>
          <cell r="G4209">
            <v>204</v>
          </cell>
        </row>
        <row r="4210">
          <cell r="A4210">
            <v>4209</v>
          </cell>
          <cell r="B4210">
            <v>9272</v>
          </cell>
          <cell r="C4210">
            <v>22</v>
          </cell>
          <cell r="D4210" t="str">
            <v xml:space="preserve"> Timex Ironman Run x50+ Charcoal/Lime </v>
          </cell>
          <cell r="E4210">
            <v>99</v>
          </cell>
          <cell r="F4210" t="str">
            <v>Timex</v>
          </cell>
          <cell r="G4210">
            <v>117</v>
          </cell>
        </row>
        <row r="4211">
          <cell r="A4211">
            <v>4210</v>
          </cell>
          <cell r="B4211">
            <v>9731</v>
          </cell>
          <cell r="C4211">
            <v>22</v>
          </cell>
          <cell r="D4211" t="str">
            <v xml:space="preserve"> Timex Ironman Run x20 GPS Charcoal </v>
          </cell>
          <cell r="E4211">
            <v>89</v>
          </cell>
          <cell r="F4211" t="str">
            <v>Timex</v>
          </cell>
          <cell r="G4211">
            <v>97</v>
          </cell>
        </row>
        <row r="4212">
          <cell r="A4212">
            <v>4211</v>
          </cell>
          <cell r="B4212">
            <v>6144</v>
          </cell>
          <cell r="C4212">
            <v>22</v>
          </cell>
          <cell r="D4212" t="str">
            <v xml:space="preserve"> Suunto Spartan Ultra White </v>
          </cell>
          <cell r="E4212">
            <v>649</v>
          </cell>
          <cell r="F4212" t="str">
            <v>Suunto</v>
          </cell>
          <cell r="G4212">
            <v>245</v>
          </cell>
        </row>
        <row r="4213">
          <cell r="A4213">
            <v>4212</v>
          </cell>
          <cell r="B4213">
            <v>6291</v>
          </cell>
          <cell r="C4213">
            <v>22</v>
          </cell>
          <cell r="D4213" t="str">
            <v xml:space="preserve"> Suunto Spartan Ultra Stealth Titanium HR </v>
          </cell>
          <cell r="E4213">
            <v>819</v>
          </cell>
          <cell r="F4213" t="str">
            <v>Suunto</v>
          </cell>
          <cell r="G4213">
            <v>238</v>
          </cell>
        </row>
        <row r="4214">
          <cell r="A4214">
            <v>4213</v>
          </cell>
          <cell r="B4214">
            <v>10486</v>
          </cell>
          <cell r="C4214">
            <v>22</v>
          </cell>
          <cell r="D4214" t="str">
            <v xml:space="preserve"> Suunto Spartan Ultra Black HR </v>
          </cell>
          <cell r="E4214">
            <v>719</v>
          </cell>
          <cell r="F4214" t="str">
            <v>Suunto</v>
          </cell>
          <cell r="G4214">
            <v>65</v>
          </cell>
        </row>
        <row r="4215">
          <cell r="A4215">
            <v>4214</v>
          </cell>
          <cell r="B4215">
            <v>9401</v>
          </cell>
          <cell r="C4215">
            <v>22</v>
          </cell>
          <cell r="D4215" t="str">
            <v xml:space="preserve"> Suunto Spartan Ultra Black </v>
          </cell>
          <cell r="E4215">
            <v>669</v>
          </cell>
          <cell r="F4215" t="str">
            <v>Suunto</v>
          </cell>
          <cell r="G4215">
            <v>111</v>
          </cell>
        </row>
        <row r="4216">
          <cell r="A4216">
            <v>4215</v>
          </cell>
          <cell r="B4216">
            <v>6675</v>
          </cell>
          <cell r="C4216">
            <v>22</v>
          </cell>
          <cell r="D4216" t="str">
            <v xml:space="preserve"> Suunto Spartan Ultra All Black Titanium HR </v>
          </cell>
          <cell r="E4216">
            <v>819</v>
          </cell>
          <cell r="F4216" t="str">
            <v>Suunto</v>
          </cell>
          <cell r="G4216">
            <v>223</v>
          </cell>
        </row>
        <row r="4217">
          <cell r="A4217">
            <v>4216</v>
          </cell>
          <cell r="B4217">
            <v>8639</v>
          </cell>
          <cell r="C4217">
            <v>22</v>
          </cell>
          <cell r="D4217" t="str">
            <v xml:space="preserve"> Suunto Spartan Sport White Chest HR </v>
          </cell>
          <cell r="E4217">
            <v>549</v>
          </cell>
          <cell r="F4217" t="str">
            <v>Suunto</v>
          </cell>
          <cell r="G4217">
            <v>142</v>
          </cell>
        </row>
        <row r="4218">
          <cell r="A4218">
            <v>4217</v>
          </cell>
          <cell r="B4218">
            <v>9402</v>
          </cell>
          <cell r="C4218">
            <v>22</v>
          </cell>
          <cell r="D4218" t="str">
            <v xml:space="preserve"> Suunto Spartan Sport Sakura </v>
          </cell>
          <cell r="E4218">
            <v>499</v>
          </cell>
          <cell r="F4218" t="str">
            <v>Suunto</v>
          </cell>
          <cell r="G4218">
            <v>111</v>
          </cell>
        </row>
        <row r="4219">
          <cell r="A4219">
            <v>4218</v>
          </cell>
          <cell r="B4219">
            <v>11559</v>
          </cell>
          <cell r="C4219">
            <v>22</v>
          </cell>
          <cell r="D4219" t="str">
            <v xml:space="preserve"> Suunto Spartan Sport Blue Chest HR </v>
          </cell>
          <cell r="E4219">
            <v>549</v>
          </cell>
          <cell r="F4219" t="str">
            <v>Suunto</v>
          </cell>
          <cell r="G4219">
            <v>19</v>
          </cell>
        </row>
        <row r="4220">
          <cell r="A4220">
            <v>4219</v>
          </cell>
          <cell r="B4220">
            <v>6016</v>
          </cell>
          <cell r="C4220">
            <v>22</v>
          </cell>
          <cell r="D4220" t="str">
            <v xml:space="preserve"> Suunto Spartan Sport Blue </v>
          </cell>
          <cell r="E4220">
            <v>519</v>
          </cell>
          <cell r="F4220" t="str">
            <v>Suunto</v>
          </cell>
          <cell r="G4220">
            <v>250</v>
          </cell>
        </row>
        <row r="4221">
          <cell r="A4221">
            <v>4220</v>
          </cell>
          <cell r="B4221">
            <v>9449</v>
          </cell>
          <cell r="C4221">
            <v>22</v>
          </cell>
          <cell r="D4221" t="str">
            <v xml:space="preserve"> Suunto Spartan Sport Black Chest HR </v>
          </cell>
          <cell r="E4221">
            <v>569</v>
          </cell>
          <cell r="F4221" t="str">
            <v>Suunto</v>
          </cell>
          <cell r="G4221">
            <v>109</v>
          </cell>
        </row>
        <row r="4222">
          <cell r="A4222">
            <v>4221</v>
          </cell>
          <cell r="B4222">
            <v>11744</v>
          </cell>
          <cell r="C4222">
            <v>22</v>
          </cell>
          <cell r="D4222" t="str">
            <v xml:space="preserve"> Suunto Spartan Sport Black </v>
          </cell>
          <cell r="E4222">
            <v>519</v>
          </cell>
          <cell r="F4222" t="str">
            <v>Suunto</v>
          </cell>
          <cell r="G4222">
            <v>11</v>
          </cell>
        </row>
        <row r="4223">
          <cell r="A4223">
            <v>4222</v>
          </cell>
          <cell r="B4223">
            <v>9293</v>
          </cell>
          <cell r="C4223">
            <v>22</v>
          </cell>
          <cell r="D4223" t="str">
            <v xml:space="preserve"> Suunto Core Regular Black </v>
          </cell>
          <cell r="E4223">
            <v>199</v>
          </cell>
          <cell r="F4223" t="str">
            <v>Suunto</v>
          </cell>
          <cell r="G4223">
            <v>116</v>
          </cell>
        </row>
        <row r="4224">
          <cell r="A4224">
            <v>4223</v>
          </cell>
          <cell r="B4224">
            <v>6098</v>
          </cell>
          <cell r="C4224">
            <v>22</v>
          </cell>
          <cell r="D4224" t="str">
            <v xml:space="preserve"> Suunto Core Alu Deep Black </v>
          </cell>
          <cell r="E4224">
            <v>259</v>
          </cell>
          <cell r="F4224" t="str">
            <v>Suunto</v>
          </cell>
          <cell r="G4224">
            <v>247</v>
          </cell>
        </row>
        <row r="4225">
          <cell r="A4225">
            <v>4224</v>
          </cell>
          <cell r="B4225">
            <v>8307</v>
          </cell>
          <cell r="C4225">
            <v>22</v>
          </cell>
          <cell r="D4225" t="str">
            <v xml:space="preserve"> Suunto Ambit3 Vertical White </v>
          </cell>
          <cell r="E4225">
            <v>299</v>
          </cell>
          <cell r="F4225" t="str">
            <v>Suunto</v>
          </cell>
          <cell r="G4225">
            <v>155</v>
          </cell>
        </row>
        <row r="4226">
          <cell r="A4226">
            <v>4225</v>
          </cell>
          <cell r="B4226">
            <v>7239</v>
          </cell>
          <cell r="C4226">
            <v>23</v>
          </cell>
          <cell r="D4226" t="str">
            <v xml:space="preserve"> Ortlieb Back-Roller City Zwart (paar) </v>
          </cell>
          <cell r="E4226">
            <v>69.989999999999995</v>
          </cell>
          <cell r="F4226" t="str">
            <v>Ortlieb</v>
          </cell>
          <cell r="G4226">
            <v>201</v>
          </cell>
        </row>
        <row r="4227">
          <cell r="A4227">
            <v>4226</v>
          </cell>
          <cell r="B4227">
            <v>6124</v>
          </cell>
          <cell r="C4227">
            <v>23</v>
          </cell>
          <cell r="D4227" t="str">
            <v xml:space="preserve"> Ortlieb Back-Roller Classic Zwart (paar) </v>
          </cell>
          <cell r="E4227">
            <v>129.99</v>
          </cell>
          <cell r="F4227" t="str">
            <v>Ortlieb</v>
          </cell>
          <cell r="G4227">
            <v>246</v>
          </cell>
        </row>
        <row r="4228">
          <cell r="A4228">
            <v>4227</v>
          </cell>
          <cell r="B4228">
            <v>7002</v>
          </cell>
          <cell r="C4228">
            <v>23</v>
          </cell>
          <cell r="D4228" t="str">
            <v xml:space="preserve"> Ortlieb Front-Roller City Zwart (paar) </v>
          </cell>
          <cell r="E4228">
            <v>74.989999999999995</v>
          </cell>
          <cell r="F4228" t="str">
            <v>Ortlieb</v>
          </cell>
          <cell r="G4228">
            <v>210</v>
          </cell>
        </row>
        <row r="4229">
          <cell r="A4229">
            <v>4228</v>
          </cell>
          <cell r="B4229">
            <v>11074</v>
          </cell>
          <cell r="C4229">
            <v>23</v>
          </cell>
          <cell r="D4229" t="str">
            <v xml:space="preserve"> Willex Bagagetas 1200 Zwart </v>
          </cell>
          <cell r="E4229">
            <v>49.99</v>
          </cell>
          <cell r="F4229" t="str">
            <v>Willex</v>
          </cell>
          <cell r="G4229">
            <v>40</v>
          </cell>
        </row>
        <row r="4230">
          <cell r="A4230">
            <v>4229</v>
          </cell>
          <cell r="B4230">
            <v>7314</v>
          </cell>
          <cell r="C4230">
            <v>23</v>
          </cell>
          <cell r="D4230" t="str">
            <v xml:space="preserve"> Willex Dubbele Shopper Afgeschuind Zwart </v>
          </cell>
          <cell r="E4230">
            <v>34.99</v>
          </cell>
          <cell r="F4230" t="str">
            <v>Willex</v>
          </cell>
          <cell r="G4230">
            <v>198</v>
          </cell>
        </row>
        <row r="4231">
          <cell r="A4231">
            <v>4230</v>
          </cell>
          <cell r="B4231">
            <v>9424</v>
          </cell>
          <cell r="C4231">
            <v>23</v>
          </cell>
          <cell r="D4231" t="str">
            <v xml:space="preserve"> Ortlieb Back-Roller Classic Grijs (paar) </v>
          </cell>
          <cell r="E4231">
            <v>109</v>
          </cell>
          <cell r="F4231" t="str">
            <v>Ortlieb</v>
          </cell>
          <cell r="G4231">
            <v>110</v>
          </cell>
        </row>
        <row r="4232">
          <cell r="A4232">
            <v>4231</v>
          </cell>
          <cell r="B4232">
            <v>8669</v>
          </cell>
          <cell r="C4232">
            <v>23</v>
          </cell>
          <cell r="D4232" t="str">
            <v xml:space="preserve"> Ortlieb Back-Roller City Wit (paar) </v>
          </cell>
          <cell r="E4232">
            <v>74.989999999999995</v>
          </cell>
          <cell r="F4232" t="str">
            <v>Ortlieb</v>
          </cell>
          <cell r="G4232">
            <v>141</v>
          </cell>
        </row>
        <row r="4233">
          <cell r="A4233">
            <v>4232</v>
          </cell>
          <cell r="B4233">
            <v>8159</v>
          </cell>
          <cell r="C4233">
            <v>23</v>
          </cell>
          <cell r="D4233" t="str">
            <v xml:space="preserve"> Ortlieb Office-Bag Blauw </v>
          </cell>
          <cell r="E4233">
            <v>99.99</v>
          </cell>
          <cell r="F4233" t="str">
            <v>Ortlieb</v>
          </cell>
          <cell r="G4233">
            <v>161</v>
          </cell>
        </row>
        <row r="4234">
          <cell r="A4234">
            <v>4233</v>
          </cell>
          <cell r="B4234">
            <v>7860</v>
          </cell>
          <cell r="C4234">
            <v>23</v>
          </cell>
          <cell r="D4234" t="str">
            <v xml:space="preserve"> Willex Bagagetas XL 1200 Zwart </v>
          </cell>
          <cell r="E4234">
            <v>59.99</v>
          </cell>
          <cell r="F4234" t="str">
            <v>Willex</v>
          </cell>
          <cell r="G4234">
            <v>174</v>
          </cell>
        </row>
        <row r="4235">
          <cell r="A4235">
            <v>4234</v>
          </cell>
          <cell r="B4235">
            <v>9707</v>
          </cell>
          <cell r="C4235">
            <v>23</v>
          </cell>
          <cell r="D4235" t="str">
            <v xml:space="preserve"> FastRider Shopper Melange Fluo Zwart </v>
          </cell>
          <cell r="E4235">
            <v>39.99</v>
          </cell>
          <cell r="F4235" t="str">
            <v>FastRider</v>
          </cell>
          <cell r="G4235">
            <v>98</v>
          </cell>
        </row>
        <row r="4236">
          <cell r="A4236">
            <v>4235</v>
          </cell>
          <cell r="B4236">
            <v>10780</v>
          </cell>
          <cell r="C4236">
            <v>23</v>
          </cell>
          <cell r="D4236" t="str">
            <v xml:space="preserve"> FastRider Canvas Tas 65,5 L Zwart </v>
          </cell>
          <cell r="E4236">
            <v>58.99</v>
          </cell>
          <cell r="F4236" t="str">
            <v>FastRider</v>
          </cell>
          <cell r="G4236">
            <v>52</v>
          </cell>
        </row>
        <row r="4237">
          <cell r="A4237">
            <v>4236</v>
          </cell>
          <cell r="B4237">
            <v>8160</v>
          </cell>
          <cell r="C4237">
            <v>23</v>
          </cell>
          <cell r="D4237" t="str">
            <v xml:space="preserve"> Ortlieb Back-Roller Pro Classic QL2.1 Rood/Zwart (Paar) </v>
          </cell>
          <cell r="E4237">
            <v>159.99</v>
          </cell>
          <cell r="F4237" t="str">
            <v>Ortlieb</v>
          </cell>
          <cell r="G4237">
            <v>161</v>
          </cell>
        </row>
        <row r="4238">
          <cell r="A4238">
            <v>4237</v>
          </cell>
          <cell r="B4238">
            <v>9245</v>
          </cell>
          <cell r="C4238">
            <v>23</v>
          </cell>
          <cell r="D4238" t="str">
            <v xml:space="preserve"> New Looxs Avero Enkel Jeans Grijs </v>
          </cell>
          <cell r="E4238">
            <v>32.5</v>
          </cell>
          <cell r="F4238" t="str">
            <v>New</v>
          </cell>
          <cell r="G4238">
            <v>118</v>
          </cell>
        </row>
        <row r="4239">
          <cell r="A4239">
            <v>4238</v>
          </cell>
          <cell r="B4239">
            <v>8798</v>
          </cell>
          <cell r="C4239">
            <v>23</v>
          </cell>
          <cell r="D4239" t="str">
            <v xml:space="preserve"> Willex Shopper Zwart </v>
          </cell>
          <cell r="E4239">
            <v>29.99</v>
          </cell>
          <cell r="F4239" t="str">
            <v>Willex</v>
          </cell>
          <cell r="G4239">
            <v>136</v>
          </cell>
        </row>
        <row r="4240">
          <cell r="A4240">
            <v>4239</v>
          </cell>
          <cell r="B4240">
            <v>9533</v>
          </cell>
          <cell r="C4240">
            <v>23</v>
          </cell>
          <cell r="D4240" t="str">
            <v xml:space="preserve"> Vaude Silkroad Zwart (L) </v>
          </cell>
          <cell r="E4240">
            <v>46</v>
          </cell>
          <cell r="F4240" t="str">
            <v>Vaude</v>
          </cell>
          <cell r="G4240">
            <v>105</v>
          </cell>
        </row>
        <row r="4241">
          <cell r="A4241">
            <v>4240</v>
          </cell>
          <cell r="B4241">
            <v>9207</v>
          </cell>
          <cell r="C4241">
            <v>23</v>
          </cell>
          <cell r="D4241" t="str">
            <v xml:space="preserve"> New Looxs Trendy Zwart </v>
          </cell>
          <cell r="E4241">
            <v>25</v>
          </cell>
          <cell r="F4241" t="str">
            <v>New</v>
          </cell>
          <cell r="G4241">
            <v>119</v>
          </cell>
        </row>
        <row r="4242">
          <cell r="A4242">
            <v>4241</v>
          </cell>
          <cell r="B4242">
            <v>11280</v>
          </cell>
          <cell r="C4242">
            <v>23</v>
          </cell>
          <cell r="D4242" t="str">
            <v xml:space="preserve"> New Looxs Camella Folla Beige </v>
          </cell>
          <cell r="E4242">
            <v>42.99</v>
          </cell>
          <cell r="F4242" t="str">
            <v>New</v>
          </cell>
          <cell r="G4242">
            <v>31</v>
          </cell>
        </row>
        <row r="4243">
          <cell r="A4243">
            <v>4242</v>
          </cell>
          <cell r="B4243">
            <v>10605</v>
          </cell>
          <cell r="C4243">
            <v>23</v>
          </cell>
          <cell r="D4243" t="str">
            <v xml:space="preserve"> Basil Portland Businessbag 19L Donkerblauw </v>
          </cell>
          <cell r="E4243">
            <v>62.95</v>
          </cell>
          <cell r="F4243" t="str">
            <v>Basil</v>
          </cell>
          <cell r="G4243">
            <v>60</v>
          </cell>
        </row>
        <row r="4244">
          <cell r="A4244">
            <v>4243</v>
          </cell>
          <cell r="B4244">
            <v>9534</v>
          </cell>
          <cell r="C4244">
            <v>23</v>
          </cell>
          <cell r="D4244" t="str">
            <v xml:space="preserve"> Willex Dubbele Bisonyl Tas 67L Mat Zwart </v>
          </cell>
          <cell r="E4244">
            <v>56.05</v>
          </cell>
          <cell r="F4244" t="str">
            <v>Willex</v>
          </cell>
          <cell r="G4244">
            <v>105</v>
          </cell>
        </row>
        <row r="4245">
          <cell r="A4245">
            <v>4244</v>
          </cell>
          <cell r="B4245">
            <v>10102</v>
          </cell>
          <cell r="C4245">
            <v>23</v>
          </cell>
          <cell r="D4245" t="str">
            <v xml:space="preserve"> Ortlieb Sport-Packer Classic Zwart (paar) </v>
          </cell>
          <cell r="E4245">
            <v>109.99</v>
          </cell>
          <cell r="F4245" t="str">
            <v>Ortlieb</v>
          </cell>
          <cell r="G4245">
            <v>81</v>
          </cell>
        </row>
        <row r="4246">
          <cell r="A4246">
            <v>4245</v>
          </cell>
          <cell r="B4246">
            <v>8856</v>
          </cell>
          <cell r="C4246">
            <v>23</v>
          </cell>
          <cell r="D4246" t="str">
            <v xml:space="preserve"> Ortlieb Front-Roller Classic Zwart (paar) </v>
          </cell>
          <cell r="E4246">
            <v>92.99</v>
          </cell>
          <cell r="F4246" t="str">
            <v>Ortlieb</v>
          </cell>
          <cell r="G4246">
            <v>134</v>
          </cell>
        </row>
        <row r="4247">
          <cell r="A4247">
            <v>4246</v>
          </cell>
          <cell r="B4247">
            <v>9832</v>
          </cell>
          <cell r="C4247">
            <v>23</v>
          </cell>
          <cell r="D4247" t="str">
            <v xml:space="preserve"> Ortlieb Back-Roller Pro Classic QL2.1 Zwart (Paar) </v>
          </cell>
          <cell r="E4247">
            <v>159.99</v>
          </cell>
          <cell r="F4247" t="str">
            <v>Ortlieb</v>
          </cell>
          <cell r="G4247">
            <v>93</v>
          </cell>
        </row>
        <row r="4248">
          <cell r="A4248">
            <v>4247</v>
          </cell>
          <cell r="B4248">
            <v>6725</v>
          </cell>
          <cell r="C4248">
            <v>23</v>
          </cell>
          <cell r="D4248" t="str">
            <v xml:space="preserve"> Ortlieb Back-Roller Classic Rood (paar) </v>
          </cell>
          <cell r="E4248">
            <v>109</v>
          </cell>
          <cell r="F4248" t="str">
            <v>Ortlieb</v>
          </cell>
          <cell r="G4248">
            <v>221</v>
          </cell>
        </row>
        <row r="4249">
          <cell r="A4249">
            <v>4248</v>
          </cell>
          <cell r="B4249">
            <v>9467</v>
          </cell>
          <cell r="C4249">
            <v>23</v>
          </cell>
          <cell r="D4249" t="str">
            <v xml:space="preserve"> Willex Bagagetas Bovenvak 1200 Antraciet </v>
          </cell>
          <cell r="E4249">
            <v>74.95</v>
          </cell>
          <cell r="F4249" t="str">
            <v>Willex</v>
          </cell>
          <cell r="G4249">
            <v>108</v>
          </cell>
        </row>
        <row r="4250">
          <cell r="A4250">
            <v>4249</v>
          </cell>
          <cell r="B4250">
            <v>8355</v>
          </cell>
          <cell r="C4250">
            <v>23</v>
          </cell>
          <cell r="D4250" t="str">
            <v xml:space="preserve"> Vaude SE Traveller Comfort </v>
          </cell>
          <cell r="E4250">
            <v>59.99</v>
          </cell>
          <cell r="F4250" t="str">
            <v>Vaude</v>
          </cell>
          <cell r="G4250">
            <v>153</v>
          </cell>
        </row>
        <row r="4251">
          <cell r="A4251">
            <v>4250</v>
          </cell>
          <cell r="B4251">
            <v>6929</v>
          </cell>
          <cell r="C4251">
            <v>23</v>
          </cell>
          <cell r="D4251" t="str">
            <v xml:space="preserve"> Thule Pack 'n Pedal Shield Pannier Chartreuse - S (paar) </v>
          </cell>
          <cell r="E4251">
            <v>70</v>
          </cell>
          <cell r="F4251" t="str">
            <v>Thule</v>
          </cell>
          <cell r="G4251">
            <v>213</v>
          </cell>
        </row>
        <row r="4252">
          <cell r="A4252">
            <v>4251</v>
          </cell>
          <cell r="B4252">
            <v>9615</v>
          </cell>
          <cell r="C4252">
            <v>23</v>
          </cell>
          <cell r="D4252" t="str">
            <v xml:space="preserve"> Basil Portland Messenger 16L Donkerrood </v>
          </cell>
          <cell r="E4252">
            <v>63.9</v>
          </cell>
          <cell r="F4252" t="str">
            <v>Basil</v>
          </cell>
          <cell r="G4252">
            <v>101</v>
          </cell>
        </row>
        <row r="4253">
          <cell r="A4253">
            <v>4252</v>
          </cell>
          <cell r="B4253">
            <v>6761</v>
          </cell>
          <cell r="C4253">
            <v>23</v>
          </cell>
          <cell r="D4253" t="str">
            <v xml:space="preserve"> Basil Portland Messenger 16L Donkerblauw </v>
          </cell>
          <cell r="E4253">
            <v>58.95</v>
          </cell>
          <cell r="F4253" t="str">
            <v>Basil</v>
          </cell>
          <cell r="G4253">
            <v>220</v>
          </cell>
        </row>
        <row r="4254">
          <cell r="A4254">
            <v>4253</v>
          </cell>
          <cell r="B4254">
            <v>9023</v>
          </cell>
          <cell r="C4254">
            <v>23</v>
          </cell>
          <cell r="D4254" t="str">
            <v xml:space="preserve"> AGU Ventura 140 </v>
          </cell>
          <cell r="E4254">
            <v>72.5</v>
          </cell>
          <cell r="F4254" t="str">
            <v>AGU</v>
          </cell>
          <cell r="G4254">
            <v>127</v>
          </cell>
        </row>
        <row r="4255">
          <cell r="A4255">
            <v>4254</v>
          </cell>
          <cell r="B4255">
            <v>8356</v>
          </cell>
          <cell r="C4255">
            <v>23</v>
          </cell>
          <cell r="D4255" t="str">
            <v xml:space="preserve"> New Looxs Mondi Enkel Canvas Crack Zwart </v>
          </cell>
          <cell r="E4255">
            <v>37.99</v>
          </cell>
          <cell r="F4255" t="str">
            <v>New</v>
          </cell>
          <cell r="G4255">
            <v>153</v>
          </cell>
        </row>
        <row r="4256">
          <cell r="A4256">
            <v>4255</v>
          </cell>
          <cell r="B4256">
            <v>8382</v>
          </cell>
          <cell r="C4256">
            <v>23</v>
          </cell>
          <cell r="D4256" t="str">
            <v xml:space="preserve"> FastRider Shopper Living Life Star </v>
          </cell>
          <cell r="E4256">
            <v>44.95</v>
          </cell>
          <cell r="F4256" t="str">
            <v>FastRider</v>
          </cell>
          <cell r="G4256">
            <v>152</v>
          </cell>
        </row>
        <row r="4257">
          <cell r="A4257">
            <v>4256</v>
          </cell>
          <cell r="B4257">
            <v>7410</v>
          </cell>
          <cell r="C4257">
            <v>23</v>
          </cell>
          <cell r="D4257" t="str">
            <v xml:space="preserve"> Vaude Aqua Front Zwart (paar) </v>
          </cell>
          <cell r="E4257">
            <v>81.99</v>
          </cell>
          <cell r="F4257" t="str">
            <v>Vaude</v>
          </cell>
          <cell r="G4257">
            <v>194</v>
          </cell>
        </row>
        <row r="4258">
          <cell r="A4258">
            <v>4257</v>
          </cell>
          <cell r="B4258">
            <v>6808</v>
          </cell>
          <cell r="C4258">
            <v>23</v>
          </cell>
          <cell r="D4258" t="str">
            <v xml:space="preserve"> FastRider Shopper De Luxe Zwart </v>
          </cell>
          <cell r="E4258">
            <v>39.99</v>
          </cell>
          <cell r="F4258" t="str">
            <v>FastRider</v>
          </cell>
          <cell r="G4258">
            <v>218</v>
          </cell>
        </row>
        <row r="4259">
          <cell r="A4259">
            <v>4258</v>
          </cell>
          <cell r="B4259">
            <v>7936</v>
          </cell>
          <cell r="C4259">
            <v>23</v>
          </cell>
          <cell r="D4259" t="str">
            <v xml:space="preserve"> Willex Pakaftas XL 1200 Zwart </v>
          </cell>
          <cell r="E4259">
            <v>49.99</v>
          </cell>
          <cell r="F4259" t="str">
            <v>Willex</v>
          </cell>
          <cell r="G4259">
            <v>171</v>
          </cell>
        </row>
        <row r="4260">
          <cell r="A4260">
            <v>4259</v>
          </cell>
          <cell r="B4260">
            <v>11572</v>
          </cell>
          <cell r="C4260">
            <v>23</v>
          </cell>
          <cell r="D4260" t="str">
            <v xml:space="preserve"> Willex Pakaftas 1200 Zwart </v>
          </cell>
          <cell r="E4260">
            <v>44.99</v>
          </cell>
          <cell r="F4260" t="str">
            <v>Willex</v>
          </cell>
          <cell r="G4260">
            <v>18</v>
          </cell>
        </row>
        <row r="4261">
          <cell r="A4261">
            <v>4260</v>
          </cell>
          <cell r="B4261">
            <v>7684</v>
          </cell>
          <cell r="C4261">
            <v>23</v>
          </cell>
          <cell r="D4261" t="str">
            <v xml:space="preserve"> Willex Dubbele Tas Willex Canvas 67L Zwart/Mat Zwart </v>
          </cell>
          <cell r="E4261">
            <v>69.95</v>
          </cell>
          <cell r="F4261" t="str">
            <v>Willex</v>
          </cell>
          <cell r="G4261">
            <v>182</v>
          </cell>
        </row>
        <row r="4262">
          <cell r="A4262">
            <v>4261</v>
          </cell>
          <cell r="B4262">
            <v>7121</v>
          </cell>
          <cell r="C4262">
            <v>23</v>
          </cell>
          <cell r="D4262" t="str">
            <v xml:space="preserve"> Willex Dubbele Tas Willex Canvas 48L Blauw/Mat Zwart </v>
          </cell>
          <cell r="E4262">
            <v>52.99</v>
          </cell>
          <cell r="F4262" t="str">
            <v>Willex</v>
          </cell>
          <cell r="G4262">
            <v>205</v>
          </cell>
        </row>
        <row r="4263">
          <cell r="A4263">
            <v>4262</v>
          </cell>
          <cell r="B4263">
            <v>10628</v>
          </cell>
          <cell r="C4263">
            <v>23</v>
          </cell>
          <cell r="D4263" t="str">
            <v xml:space="preserve"> Willex Dubbele Shopper Grijs/Zwart </v>
          </cell>
          <cell r="E4263">
            <v>39.99</v>
          </cell>
          <cell r="F4263" t="str">
            <v>Willex</v>
          </cell>
          <cell r="G4263">
            <v>59</v>
          </cell>
        </row>
        <row r="4264">
          <cell r="A4264">
            <v>4263</v>
          </cell>
          <cell r="B4264">
            <v>8558</v>
          </cell>
          <cell r="C4264">
            <v>23</v>
          </cell>
          <cell r="D4264" t="str">
            <v xml:space="preserve"> Willex Dubbele Shopper Bisonyl Mat Zwart </v>
          </cell>
          <cell r="E4264">
            <v>45.95</v>
          </cell>
          <cell r="F4264" t="str">
            <v>Willex</v>
          </cell>
          <cell r="G4264">
            <v>145</v>
          </cell>
        </row>
        <row r="4265">
          <cell r="A4265">
            <v>4264</v>
          </cell>
          <cell r="B4265">
            <v>11889</v>
          </cell>
          <cell r="C4265">
            <v>23</v>
          </cell>
          <cell r="D4265" t="str">
            <v xml:space="preserve"> Willex Dubbele Krantentas Bisonyl Violet/Zwart </v>
          </cell>
          <cell r="E4265">
            <v>50.9</v>
          </cell>
          <cell r="F4265" t="str">
            <v>Willex</v>
          </cell>
          <cell r="G4265">
            <v>5</v>
          </cell>
        </row>
        <row r="4266">
          <cell r="A4266">
            <v>4265</v>
          </cell>
          <cell r="B4266">
            <v>6617</v>
          </cell>
          <cell r="C4266">
            <v>23</v>
          </cell>
          <cell r="D4266" t="str">
            <v xml:space="preserve"> Willex Dubbele Canvas Tas 52L Bruin </v>
          </cell>
          <cell r="E4266">
            <v>54.99</v>
          </cell>
          <cell r="F4266" t="str">
            <v>Willex</v>
          </cell>
          <cell r="G4266">
            <v>225</v>
          </cell>
        </row>
        <row r="4267">
          <cell r="A4267">
            <v>4266</v>
          </cell>
          <cell r="B4267">
            <v>10235</v>
          </cell>
          <cell r="C4267">
            <v>23</v>
          </cell>
          <cell r="D4267" t="str">
            <v xml:space="preserve"> Ortlieb Ultimate6 M Classic Zwart </v>
          </cell>
          <cell r="E4267">
            <v>89.95</v>
          </cell>
          <cell r="F4267" t="str">
            <v>Ortlieb</v>
          </cell>
          <cell r="G4267">
            <v>75</v>
          </cell>
        </row>
        <row r="4268">
          <cell r="A4268">
            <v>4267</v>
          </cell>
          <cell r="B4268">
            <v>9208</v>
          </cell>
          <cell r="C4268">
            <v>23</v>
          </cell>
          <cell r="D4268" t="str">
            <v xml:space="preserve"> Ortlieb Back-Roller Classic Geel (paar) </v>
          </cell>
          <cell r="E4268">
            <v>109</v>
          </cell>
          <cell r="F4268" t="str">
            <v>Ortlieb</v>
          </cell>
          <cell r="G4268">
            <v>119</v>
          </cell>
        </row>
        <row r="4269">
          <cell r="A4269">
            <v>4268</v>
          </cell>
          <cell r="B4269">
            <v>7630</v>
          </cell>
          <cell r="C4269">
            <v>23</v>
          </cell>
          <cell r="D4269" t="str">
            <v xml:space="preserve"> New Looxs Utah Groen </v>
          </cell>
          <cell r="E4269">
            <v>47</v>
          </cell>
          <cell r="F4269" t="str">
            <v>New</v>
          </cell>
          <cell r="G4269">
            <v>185</v>
          </cell>
        </row>
        <row r="4270">
          <cell r="A4270">
            <v>4269</v>
          </cell>
          <cell r="B4270">
            <v>9959</v>
          </cell>
          <cell r="C4270">
            <v>23</v>
          </cell>
          <cell r="D4270" t="str">
            <v xml:space="preserve"> New Looxs Tosca Polka Zwart </v>
          </cell>
          <cell r="E4270">
            <v>32.54</v>
          </cell>
          <cell r="F4270" t="str">
            <v>New</v>
          </cell>
          <cell r="G4270">
            <v>88</v>
          </cell>
        </row>
        <row r="4271">
          <cell r="A4271">
            <v>4270</v>
          </cell>
          <cell r="B4271">
            <v>7098</v>
          </cell>
          <cell r="C4271">
            <v>23</v>
          </cell>
          <cell r="D4271" t="str">
            <v xml:space="preserve"> New Looxs Nevada Zwart </v>
          </cell>
          <cell r="E4271">
            <v>49.94</v>
          </cell>
          <cell r="F4271" t="str">
            <v>New</v>
          </cell>
          <cell r="G4271">
            <v>206</v>
          </cell>
        </row>
        <row r="4272">
          <cell r="A4272">
            <v>4271</v>
          </cell>
          <cell r="B4272">
            <v>11866</v>
          </cell>
          <cell r="C4272">
            <v>23</v>
          </cell>
          <cell r="D4272" t="str">
            <v xml:space="preserve"> New Looxs Camella Folla Groen/Grijs </v>
          </cell>
          <cell r="E4272">
            <v>42.99</v>
          </cell>
          <cell r="F4272" t="str">
            <v>New</v>
          </cell>
          <cell r="G4272">
            <v>6</v>
          </cell>
        </row>
        <row r="4273">
          <cell r="A4273">
            <v>4272</v>
          </cell>
          <cell r="B4273">
            <v>11325</v>
          </cell>
          <cell r="C4273">
            <v>23</v>
          </cell>
          <cell r="D4273" t="str">
            <v xml:space="preserve"> New Looxs Bolzano Enkel Taupe </v>
          </cell>
          <cell r="E4273">
            <v>32.99</v>
          </cell>
          <cell r="F4273" t="str">
            <v>New</v>
          </cell>
          <cell r="G4273">
            <v>29</v>
          </cell>
        </row>
        <row r="4274">
          <cell r="A4274">
            <v>4273</v>
          </cell>
          <cell r="B4274">
            <v>8824</v>
          </cell>
          <cell r="C4274">
            <v>23</v>
          </cell>
          <cell r="D4274" t="str">
            <v xml:space="preserve"> New Looxs Bari Folla Groen/Grijs </v>
          </cell>
          <cell r="E4274">
            <v>39.17</v>
          </cell>
          <cell r="F4274" t="str">
            <v>New</v>
          </cell>
          <cell r="G4274">
            <v>135</v>
          </cell>
        </row>
        <row r="4275">
          <cell r="A4275">
            <v>4274</v>
          </cell>
          <cell r="B4275">
            <v>6447</v>
          </cell>
          <cell r="C4275">
            <v>23</v>
          </cell>
          <cell r="D4275" t="str">
            <v xml:space="preserve"> New Looxs Alba Dubbel Folla Zwart </v>
          </cell>
          <cell r="E4275">
            <v>47.99</v>
          </cell>
          <cell r="F4275" t="str">
            <v>New</v>
          </cell>
          <cell r="G4275">
            <v>232</v>
          </cell>
        </row>
        <row r="4276">
          <cell r="A4276">
            <v>4275</v>
          </cell>
          <cell r="B4276">
            <v>10843</v>
          </cell>
          <cell r="C4276">
            <v>23</v>
          </cell>
          <cell r="D4276" t="str">
            <v xml:space="preserve"> New Looxs Alba Dubbel Folla Beige </v>
          </cell>
          <cell r="E4276">
            <v>47.99</v>
          </cell>
          <cell r="F4276" t="str">
            <v>New</v>
          </cell>
          <cell r="G4276">
            <v>49</v>
          </cell>
        </row>
        <row r="4277">
          <cell r="A4277">
            <v>4276</v>
          </cell>
          <cell r="B4277">
            <v>9787</v>
          </cell>
          <cell r="C4277">
            <v>23</v>
          </cell>
          <cell r="D4277" t="str">
            <v xml:space="preserve"> FastRider Shopper Melange Fluo Groen </v>
          </cell>
          <cell r="E4277">
            <v>39.99</v>
          </cell>
          <cell r="F4277" t="str">
            <v>FastRider</v>
          </cell>
          <cell r="G4277">
            <v>95</v>
          </cell>
        </row>
        <row r="4278">
          <cell r="A4278">
            <v>4277</v>
          </cell>
          <cell r="B4278">
            <v>6726</v>
          </cell>
          <cell r="C4278">
            <v>23</v>
          </cell>
          <cell r="D4278" t="str">
            <v xml:space="preserve"> FastRider Dubbele Tas Canvas Limited Zwart </v>
          </cell>
          <cell r="E4278">
            <v>55</v>
          </cell>
          <cell r="F4278" t="str">
            <v>FastRider</v>
          </cell>
          <cell r="G4278">
            <v>221</v>
          </cell>
        </row>
        <row r="4279">
          <cell r="A4279">
            <v>4278</v>
          </cell>
          <cell r="B4279">
            <v>6781</v>
          </cell>
          <cell r="C4279">
            <v>23</v>
          </cell>
          <cell r="D4279" t="str">
            <v xml:space="preserve"> Basil Triangle Dubbel 35L Multicolor </v>
          </cell>
          <cell r="E4279">
            <v>32.950000000000003</v>
          </cell>
          <cell r="F4279" t="str">
            <v>Basil</v>
          </cell>
          <cell r="G4279">
            <v>219</v>
          </cell>
        </row>
        <row r="4280">
          <cell r="A4280">
            <v>4279</v>
          </cell>
          <cell r="B4280">
            <v>11659</v>
          </cell>
          <cell r="C4280">
            <v>23</v>
          </cell>
          <cell r="D4280" t="str">
            <v xml:space="preserve"> Basil Transport Dubbel 45L Grijs/Zwart </v>
          </cell>
          <cell r="E4280">
            <v>44.45</v>
          </cell>
          <cell r="F4280" t="str">
            <v>Basil</v>
          </cell>
          <cell r="G4280">
            <v>14</v>
          </cell>
        </row>
        <row r="4281">
          <cell r="A4281">
            <v>4280</v>
          </cell>
          <cell r="B4281">
            <v>8203</v>
          </cell>
          <cell r="C4281">
            <v>23</v>
          </cell>
          <cell r="D4281" t="str">
            <v xml:space="preserve"> Basil Sport Design Dubbel 32L Zwart </v>
          </cell>
          <cell r="E4281">
            <v>49.95</v>
          </cell>
          <cell r="F4281" t="str">
            <v>Basil</v>
          </cell>
          <cell r="G4281">
            <v>159</v>
          </cell>
        </row>
        <row r="4282">
          <cell r="A4282">
            <v>4281</v>
          </cell>
          <cell r="B4282">
            <v>7905</v>
          </cell>
          <cell r="C4282">
            <v>23</v>
          </cell>
          <cell r="D4282" t="str">
            <v xml:space="preserve"> Basil Bloom Carry All 18L Rood </v>
          </cell>
          <cell r="E4282">
            <v>38.950000000000003</v>
          </cell>
          <cell r="F4282" t="str">
            <v>Basil</v>
          </cell>
          <cell r="G4282">
            <v>172</v>
          </cell>
        </row>
        <row r="4283">
          <cell r="A4283">
            <v>4282</v>
          </cell>
          <cell r="B4283">
            <v>11184</v>
          </cell>
          <cell r="C4283">
            <v>23</v>
          </cell>
          <cell r="D4283" t="str">
            <v xml:space="preserve"> Willex Dubbele Canvas Tas 52L Grijs </v>
          </cell>
          <cell r="E4283">
            <v>52.99</v>
          </cell>
          <cell r="F4283" t="str">
            <v>Willex</v>
          </cell>
          <cell r="G4283">
            <v>35</v>
          </cell>
        </row>
        <row r="4284">
          <cell r="A4284">
            <v>4283</v>
          </cell>
          <cell r="B4284">
            <v>7439</v>
          </cell>
          <cell r="C4284">
            <v>23</v>
          </cell>
          <cell r="D4284" t="str">
            <v xml:space="preserve"> Ortlieb Office-Bag Zwart </v>
          </cell>
          <cell r="E4284">
            <v>109.99</v>
          </cell>
          <cell r="F4284" t="str">
            <v>Ortlieb</v>
          </cell>
          <cell r="G4284">
            <v>193</v>
          </cell>
        </row>
        <row r="4285">
          <cell r="A4285">
            <v>4284</v>
          </cell>
          <cell r="B4285">
            <v>8051</v>
          </cell>
          <cell r="C4285">
            <v>23</v>
          </cell>
          <cell r="D4285" t="str">
            <v xml:space="preserve"> Vaude Silkroad Zwart (M) </v>
          </cell>
          <cell r="E4285">
            <v>41</v>
          </cell>
          <cell r="F4285" t="str">
            <v>Vaude</v>
          </cell>
          <cell r="G4285">
            <v>166</v>
          </cell>
        </row>
        <row r="4286">
          <cell r="A4286">
            <v>4285</v>
          </cell>
          <cell r="B4286">
            <v>7411</v>
          </cell>
          <cell r="C4286">
            <v>23</v>
          </cell>
          <cell r="D4286" t="str">
            <v xml:space="preserve"> Vaude Silkroad Plus Zwart </v>
          </cell>
          <cell r="E4286">
            <v>56</v>
          </cell>
          <cell r="F4286" t="str">
            <v>Vaude</v>
          </cell>
          <cell r="G4286">
            <v>194</v>
          </cell>
        </row>
        <row r="4287">
          <cell r="A4287">
            <v>4286</v>
          </cell>
          <cell r="B4287">
            <v>9732</v>
          </cell>
          <cell r="C4287">
            <v>23</v>
          </cell>
          <cell r="D4287" t="str">
            <v xml:space="preserve"> Ortlieb Bike-Packer Plus Rood (paar) </v>
          </cell>
          <cell r="E4287">
            <v>129</v>
          </cell>
          <cell r="F4287" t="str">
            <v>Ortlieb</v>
          </cell>
          <cell r="G4287">
            <v>97</v>
          </cell>
        </row>
        <row r="4288">
          <cell r="A4288">
            <v>4287</v>
          </cell>
          <cell r="B4288">
            <v>8615</v>
          </cell>
          <cell r="C4288">
            <v>23</v>
          </cell>
          <cell r="D4288" t="str">
            <v xml:space="preserve"> New Looxs Utah Grijs </v>
          </cell>
          <cell r="E4288">
            <v>47.99</v>
          </cell>
          <cell r="F4288" t="str">
            <v>New</v>
          </cell>
          <cell r="G4288">
            <v>143</v>
          </cell>
        </row>
        <row r="4289">
          <cell r="A4289">
            <v>4288</v>
          </cell>
          <cell r="B4289">
            <v>9312</v>
          </cell>
          <cell r="C4289">
            <v>23</v>
          </cell>
          <cell r="D4289" t="str">
            <v xml:space="preserve"> New Looxs Lilly Hanna Rose </v>
          </cell>
          <cell r="E4289">
            <v>37.94</v>
          </cell>
          <cell r="F4289" t="str">
            <v>New</v>
          </cell>
          <cell r="G4289">
            <v>115</v>
          </cell>
        </row>
        <row r="4290">
          <cell r="A4290">
            <v>4289</v>
          </cell>
          <cell r="B4290">
            <v>10126</v>
          </cell>
          <cell r="C4290">
            <v>23</v>
          </cell>
          <cell r="D4290" t="str">
            <v xml:space="preserve"> New Looxs Genova Dubbel Blauw </v>
          </cell>
          <cell r="E4290">
            <v>49.99</v>
          </cell>
          <cell r="F4290" t="str">
            <v>New</v>
          </cell>
          <cell r="G4290">
            <v>80</v>
          </cell>
        </row>
        <row r="4291">
          <cell r="A4291">
            <v>4290</v>
          </cell>
          <cell r="B4291">
            <v>7073</v>
          </cell>
          <cell r="C4291">
            <v>23</v>
          </cell>
          <cell r="D4291" t="str">
            <v xml:space="preserve"> New Looxs Camella Folla Zwart </v>
          </cell>
          <cell r="E4291">
            <v>42.99</v>
          </cell>
          <cell r="F4291" t="str">
            <v>New</v>
          </cell>
          <cell r="G4291">
            <v>207</v>
          </cell>
        </row>
        <row r="4292">
          <cell r="A4292">
            <v>4291</v>
          </cell>
          <cell r="B4292">
            <v>8003</v>
          </cell>
          <cell r="C4292">
            <v>23</v>
          </cell>
          <cell r="D4292" t="str">
            <v xml:space="preserve"> New Looxs Bolzano Dubbel Taupe </v>
          </cell>
          <cell r="E4292">
            <v>43.99</v>
          </cell>
          <cell r="F4292" t="str">
            <v>New</v>
          </cell>
          <cell r="G4292">
            <v>168</v>
          </cell>
        </row>
        <row r="4293">
          <cell r="A4293">
            <v>4292</v>
          </cell>
          <cell r="B4293">
            <v>6269</v>
          </cell>
          <cell r="C4293">
            <v>23</v>
          </cell>
          <cell r="D4293" t="str">
            <v xml:space="preserve"> AGU Ventura 150 Klickfix Set </v>
          </cell>
          <cell r="E4293">
            <v>61.99</v>
          </cell>
          <cell r="F4293" t="str">
            <v>AGU</v>
          </cell>
          <cell r="G4293">
            <v>239</v>
          </cell>
        </row>
        <row r="4294">
          <cell r="A4294">
            <v>4293</v>
          </cell>
          <cell r="B4294">
            <v>9733</v>
          </cell>
          <cell r="C4294">
            <v>23</v>
          </cell>
          <cell r="D4294" t="str">
            <v xml:space="preserve"> Willex Messenger Fietstas Zwart </v>
          </cell>
          <cell r="E4294">
            <v>49.99</v>
          </cell>
          <cell r="F4294" t="str">
            <v>Willex</v>
          </cell>
          <cell r="G4294">
            <v>97</v>
          </cell>
        </row>
        <row r="4295">
          <cell r="A4295">
            <v>4294</v>
          </cell>
          <cell r="B4295">
            <v>7315</v>
          </cell>
          <cell r="C4295">
            <v>23</v>
          </cell>
          <cell r="D4295" t="str">
            <v xml:space="preserve"> Willex Dubbele Tas Willex Canvas 48L Grijs/Mat Zwart </v>
          </cell>
          <cell r="E4295">
            <v>53.99</v>
          </cell>
          <cell r="F4295" t="str">
            <v>Willex</v>
          </cell>
          <cell r="G4295">
            <v>198</v>
          </cell>
        </row>
        <row r="4296">
          <cell r="A4296">
            <v>4295</v>
          </cell>
          <cell r="B4296">
            <v>6070</v>
          </cell>
          <cell r="C4296">
            <v>23</v>
          </cell>
          <cell r="D4296" t="str">
            <v xml:space="preserve"> Willex Dubbele Shopper Afgeschuind Grijs/Zwart </v>
          </cell>
          <cell r="E4296">
            <v>39.99</v>
          </cell>
          <cell r="F4296" t="str">
            <v>Willex</v>
          </cell>
          <cell r="G4296">
            <v>248</v>
          </cell>
        </row>
        <row r="4297">
          <cell r="A4297">
            <v>4296</v>
          </cell>
          <cell r="B4297">
            <v>9553</v>
          </cell>
          <cell r="C4297">
            <v>23</v>
          </cell>
          <cell r="D4297" t="str">
            <v xml:space="preserve"> Willex Dubbele Canvas Tas 46L Zwart </v>
          </cell>
          <cell r="E4297">
            <v>54.99</v>
          </cell>
          <cell r="F4297" t="str">
            <v>Willex</v>
          </cell>
          <cell r="G4297">
            <v>104</v>
          </cell>
        </row>
        <row r="4298">
          <cell r="A4298">
            <v>4297</v>
          </cell>
          <cell r="B4298">
            <v>10355</v>
          </cell>
          <cell r="C4298">
            <v>23</v>
          </cell>
          <cell r="D4298" t="str">
            <v xml:space="preserve"> Willex Dubbele Canvas Tas 46L Grijs </v>
          </cell>
          <cell r="E4298">
            <v>59.99</v>
          </cell>
          <cell r="F4298" t="str">
            <v>Willex</v>
          </cell>
          <cell r="G4298">
            <v>70</v>
          </cell>
        </row>
        <row r="4299">
          <cell r="A4299">
            <v>4298</v>
          </cell>
          <cell r="B4299">
            <v>10282</v>
          </cell>
          <cell r="C4299">
            <v>23</v>
          </cell>
          <cell r="D4299" t="str">
            <v xml:space="preserve"> Willex Dubbele Bisonyl Shopper Afgeschuind Matzwart </v>
          </cell>
          <cell r="E4299">
            <v>49.99</v>
          </cell>
          <cell r="F4299" t="str">
            <v>Willex</v>
          </cell>
          <cell r="G4299">
            <v>73</v>
          </cell>
        </row>
        <row r="4300">
          <cell r="A4300">
            <v>4299</v>
          </cell>
          <cell r="B4300">
            <v>8095</v>
          </cell>
          <cell r="C4300">
            <v>23</v>
          </cell>
          <cell r="D4300" t="str">
            <v xml:space="preserve"> Vaude Off Road Bag M </v>
          </cell>
          <cell r="E4300">
            <v>86</v>
          </cell>
          <cell r="F4300" t="str">
            <v>Vaude</v>
          </cell>
          <cell r="G4300">
            <v>164</v>
          </cell>
        </row>
        <row r="4301">
          <cell r="A4301">
            <v>4300</v>
          </cell>
          <cell r="B4301">
            <v>8180</v>
          </cell>
          <cell r="C4301">
            <v>23</v>
          </cell>
          <cell r="D4301" t="str">
            <v xml:space="preserve"> Ortlieb Sport-Packer Classic Rood (paar) </v>
          </cell>
          <cell r="E4301">
            <v>92.95</v>
          </cell>
          <cell r="F4301" t="str">
            <v>Ortlieb</v>
          </cell>
          <cell r="G4301">
            <v>160</v>
          </cell>
        </row>
        <row r="4302">
          <cell r="A4302">
            <v>4301</v>
          </cell>
          <cell r="B4302">
            <v>11013</v>
          </cell>
          <cell r="C4302">
            <v>23</v>
          </cell>
          <cell r="D4302" t="str">
            <v xml:space="preserve"> Ortlieb Back-Roller Plus Grijs (paar) </v>
          </cell>
          <cell r="E4302">
            <v>114</v>
          </cell>
          <cell r="F4302" t="str">
            <v>Ortlieb</v>
          </cell>
          <cell r="G4302">
            <v>42</v>
          </cell>
        </row>
        <row r="4303">
          <cell r="A4303">
            <v>4302</v>
          </cell>
          <cell r="B4303">
            <v>7532</v>
          </cell>
          <cell r="C4303">
            <v>23</v>
          </cell>
          <cell r="D4303" t="str">
            <v xml:space="preserve"> Ortlieb Back-Roller Plus Blauw (paar) </v>
          </cell>
          <cell r="E4303">
            <v>119.99</v>
          </cell>
          <cell r="F4303" t="str">
            <v>Ortlieb</v>
          </cell>
          <cell r="G4303">
            <v>189</v>
          </cell>
        </row>
        <row r="4304">
          <cell r="A4304">
            <v>4303</v>
          </cell>
          <cell r="B4304">
            <v>11533</v>
          </cell>
          <cell r="C4304">
            <v>23</v>
          </cell>
          <cell r="D4304" t="str">
            <v xml:space="preserve"> Ortlieb Back-Roller Classic Oranje (paar) </v>
          </cell>
          <cell r="E4304">
            <v>109.99</v>
          </cell>
          <cell r="F4304" t="str">
            <v>Ortlieb</v>
          </cell>
          <cell r="G4304">
            <v>20</v>
          </cell>
        </row>
        <row r="4305">
          <cell r="A4305">
            <v>4304</v>
          </cell>
          <cell r="B4305">
            <v>8357</v>
          </cell>
          <cell r="C4305">
            <v>23</v>
          </cell>
          <cell r="D4305" t="str">
            <v xml:space="preserve"> Ortlieb Back-Roller Classic Blauw (paar) </v>
          </cell>
          <cell r="E4305">
            <v>129.99</v>
          </cell>
          <cell r="F4305" t="str">
            <v>Ortlieb</v>
          </cell>
          <cell r="G4305">
            <v>153</v>
          </cell>
        </row>
        <row r="4306">
          <cell r="A4306">
            <v>4305</v>
          </cell>
          <cell r="B4306">
            <v>8715</v>
          </cell>
          <cell r="C4306">
            <v>23</v>
          </cell>
          <cell r="D4306" t="str">
            <v xml:space="preserve"> New Looxs Vigo Grijs - L </v>
          </cell>
          <cell r="E4306">
            <v>42.5</v>
          </cell>
          <cell r="F4306" t="str">
            <v>New</v>
          </cell>
          <cell r="G4306">
            <v>139</v>
          </cell>
        </row>
        <row r="4307">
          <cell r="A4307">
            <v>4306</v>
          </cell>
          <cell r="B4307">
            <v>11994</v>
          </cell>
          <cell r="C4307">
            <v>23</v>
          </cell>
          <cell r="D4307" t="str">
            <v xml:space="preserve"> New Looxs Vigo Dubbel Zwart </v>
          </cell>
          <cell r="E4307">
            <v>44.93</v>
          </cell>
          <cell r="F4307" t="str">
            <v>New</v>
          </cell>
          <cell r="G4307">
            <v>0</v>
          </cell>
        </row>
        <row r="4308">
          <cell r="A4308">
            <v>4307</v>
          </cell>
          <cell r="B4308">
            <v>8075</v>
          </cell>
          <cell r="C4308">
            <v>23</v>
          </cell>
          <cell r="D4308" t="str">
            <v xml:space="preserve"> New Looxs Vigo Dubbel Grijs </v>
          </cell>
          <cell r="E4308">
            <v>47.99</v>
          </cell>
          <cell r="F4308" t="str">
            <v>New</v>
          </cell>
          <cell r="G4308">
            <v>165</v>
          </cell>
        </row>
        <row r="4309">
          <cell r="A4309">
            <v>4308</v>
          </cell>
          <cell r="B4309">
            <v>8052</v>
          </cell>
          <cell r="C4309">
            <v>23</v>
          </cell>
          <cell r="D4309" t="str">
            <v xml:space="preserve"> New Looxs Pannier Bag Superior Maxi Dubbel Zwart/Grijs </v>
          </cell>
          <cell r="E4309">
            <v>36.44</v>
          </cell>
          <cell r="F4309" t="str">
            <v>New</v>
          </cell>
          <cell r="G4309">
            <v>166</v>
          </cell>
        </row>
        <row r="4310">
          <cell r="A4310">
            <v>4309</v>
          </cell>
          <cell r="B4310">
            <v>8004</v>
          </cell>
          <cell r="C4310">
            <v>23</v>
          </cell>
          <cell r="D4310" t="str">
            <v xml:space="preserve"> New Looxs Origin Dubbel Hybride Zwart </v>
          </cell>
          <cell r="E4310">
            <v>40.950000000000003</v>
          </cell>
          <cell r="F4310" t="str">
            <v>New</v>
          </cell>
          <cell r="G4310">
            <v>168</v>
          </cell>
        </row>
        <row r="4311">
          <cell r="A4311">
            <v>4310</v>
          </cell>
          <cell r="B4311">
            <v>6830</v>
          </cell>
          <cell r="C4311">
            <v>23</v>
          </cell>
          <cell r="D4311" t="str">
            <v xml:space="preserve"> New Looxs Mondi Enkel Donker Bruin </v>
          </cell>
          <cell r="E4311">
            <v>44.56</v>
          </cell>
          <cell r="F4311" t="str">
            <v>New</v>
          </cell>
          <cell r="G4311">
            <v>217</v>
          </cell>
        </row>
        <row r="4312">
          <cell r="A4312">
            <v>4311</v>
          </cell>
          <cell r="B4312">
            <v>9595</v>
          </cell>
          <cell r="C4312">
            <v>23</v>
          </cell>
          <cell r="D4312" t="str">
            <v xml:space="preserve"> New Looxs Messenger Bag Zwart </v>
          </cell>
          <cell r="E4312">
            <v>52.99</v>
          </cell>
          <cell r="F4312" t="str">
            <v>New</v>
          </cell>
          <cell r="G4312">
            <v>102</v>
          </cell>
        </row>
        <row r="4313">
          <cell r="A4313">
            <v>4312</v>
          </cell>
          <cell r="B4313">
            <v>10150</v>
          </cell>
          <cell r="C4313">
            <v>23</v>
          </cell>
          <cell r="D4313" t="str">
            <v xml:space="preserve"> New Looxs Doppio Dubbel Zwart </v>
          </cell>
          <cell r="E4313">
            <v>45.53</v>
          </cell>
          <cell r="F4313" t="str">
            <v>New</v>
          </cell>
          <cell r="G4313">
            <v>79</v>
          </cell>
        </row>
        <row r="4314">
          <cell r="A4314">
            <v>4313</v>
          </cell>
          <cell r="B4314">
            <v>8118</v>
          </cell>
          <cell r="C4314">
            <v>23</v>
          </cell>
          <cell r="D4314" t="str">
            <v xml:space="preserve"> New Looxs Bisonyl Dubbel Zilver - L </v>
          </cell>
          <cell r="E4314">
            <v>47.99</v>
          </cell>
          <cell r="F4314" t="str">
            <v>New</v>
          </cell>
          <cell r="G4314">
            <v>163</v>
          </cell>
        </row>
        <row r="4315">
          <cell r="A4315">
            <v>4314</v>
          </cell>
          <cell r="B4315">
            <v>6226</v>
          </cell>
          <cell r="C4315">
            <v>23</v>
          </cell>
          <cell r="D4315" t="str">
            <v xml:space="preserve"> FastRider Dubbele Tas Ixia Zwart </v>
          </cell>
          <cell r="E4315">
            <v>39.99</v>
          </cell>
          <cell r="F4315" t="str">
            <v>FastRider</v>
          </cell>
          <cell r="G4315">
            <v>241</v>
          </cell>
        </row>
        <row r="4316">
          <cell r="A4316">
            <v>4315</v>
          </cell>
          <cell r="B4316">
            <v>9675</v>
          </cell>
          <cell r="C4316">
            <v>23</v>
          </cell>
          <cell r="D4316" t="str">
            <v xml:space="preserve"> FastRider Canvastas LED 41,5 L Afgeschuind Zwart </v>
          </cell>
          <cell r="E4316">
            <v>59.99</v>
          </cell>
          <cell r="F4316" t="str">
            <v>FastRider</v>
          </cell>
          <cell r="G4316">
            <v>99</v>
          </cell>
        </row>
        <row r="4317">
          <cell r="A4317">
            <v>4316</v>
          </cell>
          <cell r="B4317">
            <v>8096</v>
          </cell>
          <cell r="C4317">
            <v>23</v>
          </cell>
          <cell r="D4317" t="str">
            <v xml:space="preserve"> Basil Urban Dry Dubbel 50L Zwart </v>
          </cell>
          <cell r="E4317">
            <v>80.989999999999995</v>
          </cell>
          <cell r="F4317" t="str">
            <v>Basil</v>
          </cell>
          <cell r="G4317">
            <v>164</v>
          </cell>
        </row>
        <row r="4318">
          <cell r="A4318">
            <v>4317</v>
          </cell>
          <cell r="B4318">
            <v>7440</v>
          </cell>
          <cell r="C4318">
            <v>23</v>
          </cell>
          <cell r="D4318" t="str">
            <v xml:space="preserve"> Basil Tour 40L Zwart/Zilver </v>
          </cell>
          <cell r="E4318">
            <v>39.94</v>
          </cell>
          <cell r="F4318" t="str">
            <v>Basil</v>
          </cell>
          <cell r="G4318">
            <v>193</v>
          </cell>
        </row>
        <row r="4319">
          <cell r="A4319">
            <v>4318</v>
          </cell>
          <cell r="B4319">
            <v>10718</v>
          </cell>
          <cell r="C4319">
            <v>23</v>
          </cell>
          <cell r="D4319" t="str">
            <v xml:space="preserve"> Basil Katharina B&amp;D Dubbel 38L Zwart Dots </v>
          </cell>
          <cell r="E4319">
            <v>51.9</v>
          </cell>
          <cell r="F4319" t="str">
            <v>Basil</v>
          </cell>
          <cell r="G4319">
            <v>55</v>
          </cell>
        </row>
        <row r="4320">
          <cell r="A4320">
            <v>4319</v>
          </cell>
          <cell r="B4320">
            <v>11207</v>
          </cell>
          <cell r="C4320">
            <v>23</v>
          </cell>
          <cell r="D4320" t="str">
            <v xml:space="preserve"> Basil Bloom Shopper 20L Rood </v>
          </cell>
          <cell r="E4320">
            <v>38.950000000000003</v>
          </cell>
          <cell r="F4320" t="str">
            <v>Basil</v>
          </cell>
          <cell r="G4320">
            <v>34</v>
          </cell>
        </row>
        <row r="4321">
          <cell r="A4321">
            <v>4320</v>
          </cell>
          <cell r="B4321">
            <v>6970</v>
          </cell>
          <cell r="C4321">
            <v>23</v>
          </cell>
          <cell r="D4321" t="str">
            <v xml:space="preserve"> Basil Bloom Girls Carry All 11L Rood </v>
          </cell>
          <cell r="E4321">
            <v>33.99</v>
          </cell>
          <cell r="F4321" t="str">
            <v>Basil</v>
          </cell>
          <cell r="G4321">
            <v>211</v>
          </cell>
        </row>
        <row r="4322">
          <cell r="A4322">
            <v>4321</v>
          </cell>
          <cell r="B4322">
            <v>7074</v>
          </cell>
          <cell r="C4322">
            <v>23</v>
          </cell>
          <cell r="D4322" t="str">
            <v xml:space="preserve"> Basil Basonyl Dubbel 40L Zwart </v>
          </cell>
          <cell r="E4322">
            <v>49.19</v>
          </cell>
          <cell r="F4322" t="str">
            <v>Basil</v>
          </cell>
          <cell r="G4322">
            <v>207</v>
          </cell>
        </row>
        <row r="4323">
          <cell r="A4323">
            <v>4322</v>
          </cell>
          <cell r="B4323">
            <v>9246</v>
          </cell>
          <cell r="C4323">
            <v>23</v>
          </cell>
          <cell r="D4323" t="str">
            <v xml:space="preserve"> Ortlieb Front-Roller Classic Grijs (paar) </v>
          </cell>
          <cell r="E4323">
            <v>94.99</v>
          </cell>
          <cell r="F4323" t="str">
            <v>Ortlieb</v>
          </cell>
          <cell r="G4323">
            <v>118</v>
          </cell>
        </row>
        <row r="4324">
          <cell r="A4324">
            <v>4323</v>
          </cell>
          <cell r="B4324">
            <v>6930</v>
          </cell>
          <cell r="C4324">
            <v>23</v>
          </cell>
          <cell r="D4324" t="str">
            <v xml:space="preserve"> Basil Elegance Shopper 24L Grijs </v>
          </cell>
          <cell r="E4324">
            <v>39.9</v>
          </cell>
          <cell r="F4324" t="str">
            <v>Basil</v>
          </cell>
          <cell r="G4324">
            <v>213</v>
          </cell>
        </row>
        <row r="4325">
          <cell r="A4325">
            <v>4324</v>
          </cell>
          <cell r="B4325">
            <v>6292</v>
          </cell>
          <cell r="C4325">
            <v>23</v>
          </cell>
          <cell r="D4325" t="str">
            <v xml:space="preserve"> Willex Dubbele Bisonyl Tas 46L Groen </v>
          </cell>
          <cell r="E4325">
            <v>46.94</v>
          </cell>
          <cell r="F4325" t="str">
            <v>Willex</v>
          </cell>
          <cell r="G4325">
            <v>238</v>
          </cell>
        </row>
        <row r="4326">
          <cell r="A4326">
            <v>4325</v>
          </cell>
          <cell r="B4326">
            <v>8383</v>
          </cell>
          <cell r="C4326">
            <v>23</v>
          </cell>
          <cell r="D4326" t="str">
            <v xml:space="preserve"> Willex Bisonyl Compact Zilver/Metallic Paars </v>
          </cell>
          <cell r="E4326">
            <v>47.95</v>
          </cell>
          <cell r="F4326" t="str">
            <v>Willex</v>
          </cell>
          <cell r="G4326">
            <v>152</v>
          </cell>
        </row>
        <row r="4327">
          <cell r="A4327">
            <v>4326</v>
          </cell>
          <cell r="B4327">
            <v>8204</v>
          </cell>
          <cell r="C4327">
            <v>23</v>
          </cell>
          <cell r="D4327" t="str">
            <v xml:space="preserve"> Willex Bagagetas 1200 Antraciet </v>
          </cell>
          <cell r="E4327">
            <v>53.99</v>
          </cell>
          <cell r="F4327" t="str">
            <v>Willex</v>
          </cell>
          <cell r="G4327">
            <v>159</v>
          </cell>
        </row>
        <row r="4328">
          <cell r="A4328">
            <v>4327</v>
          </cell>
          <cell r="B4328">
            <v>11616</v>
          </cell>
          <cell r="C4328">
            <v>23</v>
          </cell>
          <cell r="D4328" t="str">
            <v xml:space="preserve"> Vaude Aqua Box Rood </v>
          </cell>
          <cell r="E4328">
            <v>82.95</v>
          </cell>
          <cell r="F4328" t="str">
            <v>Vaude</v>
          </cell>
          <cell r="G4328">
            <v>16</v>
          </cell>
        </row>
        <row r="4329">
          <cell r="A4329">
            <v>4328</v>
          </cell>
          <cell r="B4329">
            <v>9403</v>
          </cell>
          <cell r="C4329">
            <v>23</v>
          </cell>
          <cell r="D4329" t="str">
            <v xml:space="preserve"> Ortlieb Ultimate5 L Classic Blauw </v>
          </cell>
          <cell r="E4329">
            <v>74.989999999999995</v>
          </cell>
          <cell r="F4329" t="str">
            <v>Ortlieb</v>
          </cell>
          <cell r="G4329">
            <v>111</v>
          </cell>
        </row>
        <row r="4330">
          <cell r="A4330">
            <v>4329</v>
          </cell>
          <cell r="B4330">
            <v>7740</v>
          </cell>
          <cell r="C4330">
            <v>23</v>
          </cell>
          <cell r="D4330" t="str">
            <v xml:space="preserve"> Ortlieb Single QL3 Bag Zwart </v>
          </cell>
          <cell r="E4330">
            <v>149.99</v>
          </cell>
          <cell r="F4330" t="str">
            <v>Ortlieb</v>
          </cell>
          <cell r="G4330">
            <v>180</v>
          </cell>
        </row>
        <row r="4331">
          <cell r="A4331">
            <v>4330</v>
          </cell>
          <cell r="B4331">
            <v>8559</v>
          </cell>
          <cell r="C4331">
            <v>23</v>
          </cell>
          <cell r="D4331" t="str">
            <v xml:space="preserve"> Ortlieb Safe-it S Transparant Groen </v>
          </cell>
          <cell r="E4331">
            <v>25.95</v>
          </cell>
          <cell r="F4331" t="str">
            <v>Ortlieb</v>
          </cell>
          <cell r="G4331">
            <v>145</v>
          </cell>
        </row>
        <row r="4332">
          <cell r="A4332">
            <v>4331</v>
          </cell>
          <cell r="B4332">
            <v>9554</v>
          </cell>
          <cell r="C4332">
            <v>23</v>
          </cell>
          <cell r="D4332" t="str">
            <v xml:space="preserve"> Ortlieb Front-Roller Plus Blauw (paar) </v>
          </cell>
          <cell r="E4332">
            <v>99.99</v>
          </cell>
          <cell r="F4332" t="str">
            <v>Ortlieb</v>
          </cell>
          <cell r="G4332">
            <v>104</v>
          </cell>
        </row>
        <row r="4333">
          <cell r="A4333">
            <v>4332</v>
          </cell>
          <cell r="B4333">
            <v>11014</v>
          </cell>
          <cell r="C4333">
            <v>23</v>
          </cell>
          <cell r="D4333" t="str">
            <v xml:space="preserve"> Ortlieb Back-Roller Plus Rood (paar) </v>
          </cell>
          <cell r="E4333">
            <v>114</v>
          </cell>
          <cell r="F4333" t="str">
            <v>Ortlieb</v>
          </cell>
          <cell r="G4333">
            <v>42</v>
          </cell>
        </row>
        <row r="4334">
          <cell r="A4334">
            <v>4333</v>
          </cell>
          <cell r="B4334">
            <v>9072</v>
          </cell>
          <cell r="C4334">
            <v>23</v>
          </cell>
          <cell r="D4334" t="str">
            <v xml:space="preserve"> Ortlieb Back-Roller Plus Groen </v>
          </cell>
          <cell r="E4334">
            <v>149.94999999999999</v>
          </cell>
          <cell r="F4334" t="str">
            <v>Ortlieb</v>
          </cell>
          <cell r="G4334">
            <v>125</v>
          </cell>
        </row>
        <row r="4335">
          <cell r="A4335">
            <v>4334</v>
          </cell>
          <cell r="B4335">
            <v>8181</v>
          </cell>
          <cell r="C4335">
            <v>23</v>
          </cell>
          <cell r="D4335" t="str">
            <v xml:space="preserve"> New Looxs Vigo Enkel Zwart </v>
          </cell>
          <cell r="E4335">
            <v>50.95</v>
          </cell>
          <cell r="F4335" t="str">
            <v>New</v>
          </cell>
          <cell r="G4335">
            <v>160</v>
          </cell>
        </row>
        <row r="4336">
          <cell r="A4336">
            <v>4335</v>
          </cell>
          <cell r="B4336">
            <v>10356</v>
          </cell>
          <cell r="C4336">
            <v>23</v>
          </cell>
          <cell r="D4336" t="str">
            <v xml:space="preserve"> New Looxs Pannier 2 Sloten Zwart </v>
          </cell>
          <cell r="E4336">
            <v>28.99</v>
          </cell>
          <cell r="F4336" t="str">
            <v>New</v>
          </cell>
          <cell r="G4336">
            <v>70</v>
          </cell>
        </row>
        <row r="4337">
          <cell r="A4337">
            <v>4336</v>
          </cell>
          <cell r="B4337">
            <v>9906</v>
          </cell>
          <cell r="C4337">
            <v>23</v>
          </cell>
          <cell r="D4337" t="str">
            <v xml:space="preserve"> New Looxs Fiori Midi Dubbel Ella Rood </v>
          </cell>
          <cell r="E4337">
            <v>24.95</v>
          </cell>
          <cell r="F4337" t="str">
            <v>New</v>
          </cell>
          <cell r="G4337">
            <v>90</v>
          </cell>
        </row>
        <row r="4338">
          <cell r="A4338">
            <v>4337</v>
          </cell>
          <cell r="B4338">
            <v>7003</v>
          </cell>
          <cell r="C4338">
            <v>23</v>
          </cell>
          <cell r="D4338" t="str">
            <v xml:space="preserve"> New Looxs Bisonyl Dubbel Zwart </v>
          </cell>
          <cell r="E4338">
            <v>38.5</v>
          </cell>
          <cell r="F4338" t="str">
            <v>New</v>
          </cell>
          <cell r="G4338">
            <v>210</v>
          </cell>
        </row>
        <row r="4339">
          <cell r="A4339">
            <v>4338</v>
          </cell>
          <cell r="B4339">
            <v>9450</v>
          </cell>
          <cell r="C4339">
            <v>23</v>
          </cell>
          <cell r="D4339" t="str">
            <v xml:space="preserve"> FastRider Dubbele Tas Melange Fluo Groen </v>
          </cell>
          <cell r="E4339">
            <v>34.99</v>
          </cell>
          <cell r="F4339" t="str">
            <v>FastRider</v>
          </cell>
          <cell r="G4339">
            <v>109</v>
          </cell>
        </row>
        <row r="4340">
          <cell r="A4340">
            <v>4339</v>
          </cell>
          <cell r="B4340">
            <v>8670</v>
          </cell>
          <cell r="C4340">
            <v>23</v>
          </cell>
          <cell r="D4340" t="str">
            <v xml:space="preserve"> FastRider Dubbele Tas Mannish Petrol </v>
          </cell>
          <cell r="E4340">
            <v>49.99</v>
          </cell>
          <cell r="F4340" t="str">
            <v>FastRider</v>
          </cell>
          <cell r="G4340">
            <v>141</v>
          </cell>
        </row>
        <row r="4341">
          <cell r="A4341">
            <v>4340</v>
          </cell>
          <cell r="B4341">
            <v>11910</v>
          </cell>
          <cell r="C4341">
            <v>23</v>
          </cell>
          <cell r="D4341" t="str">
            <v xml:space="preserve"> FastRider Dubbele Tas LED Hybride 92 Zwart/Bruin </v>
          </cell>
          <cell r="E4341">
            <v>54.99</v>
          </cell>
          <cell r="F4341" t="str">
            <v>FastRider</v>
          </cell>
          <cell r="G4341">
            <v>4</v>
          </cell>
        </row>
        <row r="4342">
          <cell r="A4342">
            <v>4341</v>
          </cell>
          <cell r="B4342">
            <v>8005</v>
          </cell>
          <cell r="C4342">
            <v>23</v>
          </cell>
          <cell r="D4342" t="str">
            <v xml:space="preserve"> Basil Wanderlust Dubbel 35L Charcoal Zwart </v>
          </cell>
          <cell r="E4342">
            <v>40.299999999999997</v>
          </cell>
          <cell r="F4342" t="str">
            <v>Basil</v>
          </cell>
          <cell r="G4342">
            <v>168</v>
          </cell>
        </row>
        <row r="4343">
          <cell r="A4343">
            <v>4342</v>
          </cell>
          <cell r="B4343">
            <v>9294</v>
          </cell>
          <cell r="C4343">
            <v>23</v>
          </cell>
          <cell r="D4343" t="str">
            <v xml:space="preserve"> Basil Urban Fold Messenger 16L Zwart </v>
          </cell>
          <cell r="E4343">
            <v>66.989999999999995</v>
          </cell>
          <cell r="F4343" t="str">
            <v>Basil</v>
          </cell>
          <cell r="G4343">
            <v>116</v>
          </cell>
        </row>
        <row r="4344">
          <cell r="A4344">
            <v>4343</v>
          </cell>
          <cell r="B4344">
            <v>11716</v>
          </cell>
          <cell r="C4344">
            <v>23</v>
          </cell>
          <cell r="D4344" t="str">
            <v xml:space="preserve"> Basil Urban Fold Messenger 16L Denim Blauw </v>
          </cell>
          <cell r="E4344">
            <v>66.989999999999995</v>
          </cell>
          <cell r="F4344" t="str">
            <v>Basil</v>
          </cell>
          <cell r="G4344">
            <v>12</v>
          </cell>
        </row>
        <row r="4345">
          <cell r="A4345">
            <v>4344</v>
          </cell>
          <cell r="B4345">
            <v>9155</v>
          </cell>
          <cell r="C4345">
            <v>23</v>
          </cell>
          <cell r="D4345" t="str">
            <v xml:space="preserve"> Basil Urban Dry Business Bag 20L Charcoal Zwart </v>
          </cell>
          <cell r="E4345">
            <v>70.989999999999995</v>
          </cell>
          <cell r="F4345" t="str">
            <v>Basil</v>
          </cell>
          <cell r="G4345">
            <v>121</v>
          </cell>
        </row>
        <row r="4346">
          <cell r="A4346">
            <v>4345</v>
          </cell>
          <cell r="B4346">
            <v>10514</v>
          </cell>
          <cell r="C4346">
            <v>23</v>
          </cell>
          <cell r="D4346" t="str">
            <v xml:space="preserve"> Basil Boheme Carry All 18L Indigo </v>
          </cell>
          <cell r="E4346">
            <v>47.5</v>
          </cell>
          <cell r="F4346" t="str">
            <v>Basil</v>
          </cell>
          <cell r="G4346">
            <v>64</v>
          </cell>
        </row>
        <row r="4347">
          <cell r="A4347">
            <v>4346</v>
          </cell>
          <cell r="B4347">
            <v>10820</v>
          </cell>
          <cell r="C4347">
            <v>23</v>
          </cell>
          <cell r="D4347" t="str">
            <v xml:space="preserve"> Willex Stuurtas 1200 Kliksysteem Antraciet </v>
          </cell>
          <cell r="E4347">
            <v>49.95</v>
          </cell>
          <cell r="F4347" t="str">
            <v>Willex</v>
          </cell>
          <cell r="G4347">
            <v>50</v>
          </cell>
        </row>
        <row r="4348">
          <cell r="A4348">
            <v>4347</v>
          </cell>
          <cell r="B4348">
            <v>9425</v>
          </cell>
          <cell r="C4348">
            <v>23</v>
          </cell>
          <cell r="D4348" t="str">
            <v xml:space="preserve"> Willex Shopper Afgeschuind Links Zwart/Matzwart </v>
          </cell>
          <cell r="E4348">
            <v>32.950000000000003</v>
          </cell>
          <cell r="F4348" t="str">
            <v>Willex</v>
          </cell>
          <cell r="G4348">
            <v>110</v>
          </cell>
        </row>
        <row r="4349">
          <cell r="A4349">
            <v>4348</v>
          </cell>
          <cell r="B4349">
            <v>7818</v>
          </cell>
          <cell r="C4349">
            <v>23</v>
          </cell>
          <cell r="D4349" t="str">
            <v xml:space="preserve"> Willex Pakaftas Zwart/Donkergrijs </v>
          </cell>
          <cell r="E4349">
            <v>33.950000000000003</v>
          </cell>
          <cell r="F4349" t="str">
            <v>Willex</v>
          </cell>
          <cell r="G4349">
            <v>176</v>
          </cell>
        </row>
        <row r="4350">
          <cell r="A4350">
            <v>4349</v>
          </cell>
          <cell r="B4350">
            <v>7184</v>
          </cell>
          <cell r="C4350">
            <v>23</v>
          </cell>
          <cell r="D4350" t="str">
            <v xml:space="preserve"> Willex Pakaftas Zwart </v>
          </cell>
          <cell r="E4350">
            <v>34.99</v>
          </cell>
          <cell r="F4350" t="str">
            <v>Willex</v>
          </cell>
          <cell r="G4350">
            <v>203</v>
          </cell>
        </row>
        <row r="4351">
          <cell r="A4351">
            <v>4350</v>
          </cell>
          <cell r="B4351">
            <v>11954</v>
          </cell>
          <cell r="C4351">
            <v>23</v>
          </cell>
          <cell r="D4351" t="str">
            <v xml:space="preserve"> Willex Pakaftas XL Zwart/Donkergrijs </v>
          </cell>
          <cell r="E4351">
            <v>44.94</v>
          </cell>
          <cell r="F4351" t="str">
            <v>Willex</v>
          </cell>
          <cell r="G4351">
            <v>2</v>
          </cell>
        </row>
        <row r="4352">
          <cell r="A4352">
            <v>4351</v>
          </cell>
          <cell r="B4352">
            <v>9616</v>
          </cell>
          <cell r="C4352">
            <v>23</v>
          </cell>
          <cell r="D4352" t="str">
            <v xml:space="preserve"> Willex Pakaftas XL Zwart </v>
          </cell>
          <cell r="E4352">
            <v>41.94</v>
          </cell>
          <cell r="F4352" t="str">
            <v>Willex</v>
          </cell>
          <cell r="G4352">
            <v>101</v>
          </cell>
        </row>
        <row r="4353">
          <cell r="A4353">
            <v>4352</v>
          </cell>
          <cell r="B4353">
            <v>9535</v>
          </cell>
          <cell r="C4353">
            <v>23</v>
          </cell>
          <cell r="D4353" t="str">
            <v xml:space="preserve"> Willex Pakaftas XL 1200 Antraciet </v>
          </cell>
          <cell r="E4353">
            <v>47.89</v>
          </cell>
          <cell r="F4353" t="str">
            <v>Willex</v>
          </cell>
          <cell r="G4353">
            <v>105</v>
          </cell>
        </row>
        <row r="4354">
          <cell r="A4354">
            <v>4353</v>
          </cell>
          <cell r="B4354">
            <v>7052</v>
          </cell>
          <cell r="C4354">
            <v>23</v>
          </cell>
          <cell r="D4354" t="str">
            <v xml:space="preserve"> Willex Pakaftas S 1200 Zwart </v>
          </cell>
          <cell r="E4354">
            <v>44.99</v>
          </cell>
          <cell r="F4354" t="str">
            <v>Willex</v>
          </cell>
          <cell r="G4354">
            <v>208</v>
          </cell>
        </row>
        <row r="4355">
          <cell r="A4355">
            <v>4354</v>
          </cell>
          <cell r="B4355">
            <v>6618</v>
          </cell>
          <cell r="C4355">
            <v>23</v>
          </cell>
          <cell r="D4355" t="str">
            <v xml:space="preserve"> Willex Pakaftas S 1200 Blauw </v>
          </cell>
          <cell r="E4355">
            <v>44.99</v>
          </cell>
          <cell r="F4355" t="str">
            <v>Willex</v>
          </cell>
          <cell r="G4355">
            <v>225</v>
          </cell>
        </row>
        <row r="4356">
          <cell r="A4356">
            <v>4355</v>
          </cell>
          <cell r="B4356">
            <v>8799</v>
          </cell>
          <cell r="C4356">
            <v>23</v>
          </cell>
          <cell r="D4356" t="str">
            <v xml:space="preserve"> Willex Pakaftas S 1200 Antraciet </v>
          </cell>
          <cell r="E4356">
            <v>41.95</v>
          </cell>
          <cell r="F4356" t="str">
            <v>Willex</v>
          </cell>
          <cell r="G4356">
            <v>136</v>
          </cell>
        </row>
        <row r="4357">
          <cell r="A4357">
            <v>4356</v>
          </cell>
          <cell r="B4357">
            <v>8857</v>
          </cell>
          <cell r="C4357">
            <v>23</v>
          </cell>
          <cell r="D4357" t="str">
            <v xml:space="preserve"> Willex Pakaftas 1200 Blauw </v>
          </cell>
          <cell r="E4357">
            <v>44.99</v>
          </cell>
          <cell r="F4357" t="str">
            <v>Willex</v>
          </cell>
          <cell r="G4357">
            <v>134</v>
          </cell>
        </row>
        <row r="4358">
          <cell r="A4358">
            <v>4357</v>
          </cell>
          <cell r="B4358">
            <v>9375</v>
          </cell>
          <cell r="C4358">
            <v>23</v>
          </cell>
          <cell r="D4358" t="str">
            <v xml:space="preserve"> Willex Pakaftas 1200 Antraciet </v>
          </cell>
          <cell r="E4358">
            <v>44.94</v>
          </cell>
          <cell r="F4358" t="str">
            <v>Willex</v>
          </cell>
          <cell r="G4358">
            <v>112</v>
          </cell>
        </row>
        <row r="4359">
          <cell r="A4359">
            <v>4358</v>
          </cell>
          <cell r="B4359">
            <v>9000</v>
          </cell>
          <cell r="C4359">
            <v>23</v>
          </cell>
          <cell r="D4359" t="str">
            <v xml:space="preserve"> Willex Paisley Willex Dubbele Tas Paars </v>
          </cell>
          <cell r="E4359">
            <v>44.99</v>
          </cell>
          <cell r="F4359" t="str">
            <v>Willex</v>
          </cell>
          <cell r="G4359">
            <v>128</v>
          </cell>
        </row>
        <row r="4360">
          <cell r="A4360">
            <v>4359</v>
          </cell>
          <cell r="B4360">
            <v>6409</v>
          </cell>
          <cell r="C4360">
            <v>23</v>
          </cell>
          <cell r="D4360" t="str">
            <v xml:space="preserve"> Willex Paisley Willex Dubbele Tas Blauw </v>
          </cell>
          <cell r="E4360">
            <v>41.94</v>
          </cell>
          <cell r="F4360" t="str">
            <v>Willex</v>
          </cell>
          <cell r="G4360">
            <v>233</v>
          </cell>
        </row>
        <row r="4361">
          <cell r="A4361">
            <v>4360</v>
          </cell>
          <cell r="B4361">
            <v>9676</v>
          </cell>
          <cell r="C4361">
            <v>23</v>
          </cell>
          <cell r="D4361" t="str">
            <v xml:space="preserve"> Willex Paisley Dubbele Tas Zwart </v>
          </cell>
          <cell r="E4361">
            <v>39.99</v>
          </cell>
          <cell r="F4361" t="str">
            <v>Willex</v>
          </cell>
          <cell r="G4361">
            <v>99</v>
          </cell>
        </row>
        <row r="4362">
          <cell r="A4362">
            <v>4361</v>
          </cell>
          <cell r="B4362">
            <v>8182</v>
          </cell>
          <cell r="C4362">
            <v>23</v>
          </cell>
          <cell r="D4362" t="str">
            <v xml:space="preserve"> Willex Paisley Dubbele Tas Bruin </v>
          </cell>
          <cell r="E4362">
            <v>34.99</v>
          </cell>
          <cell r="F4362" t="str">
            <v>Willex</v>
          </cell>
          <cell r="G4362">
            <v>160</v>
          </cell>
        </row>
        <row r="4363">
          <cell r="A4363">
            <v>4362</v>
          </cell>
          <cell r="B4363">
            <v>10606</v>
          </cell>
          <cell r="C4363">
            <v>23</v>
          </cell>
          <cell r="D4363" t="str">
            <v xml:space="preserve"> Willex Kantoor Fietstas Zwart </v>
          </cell>
          <cell r="E4363">
            <v>49.99</v>
          </cell>
          <cell r="F4363" t="str">
            <v>Willex</v>
          </cell>
          <cell r="G4363">
            <v>60</v>
          </cell>
        </row>
        <row r="4364">
          <cell r="A4364">
            <v>4363</v>
          </cell>
          <cell r="B4364">
            <v>7024</v>
          </cell>
          <cell r="C4364">
            <v>23</v>
          </cell>
          <cell r="D4364" t="str">
            <v xml:space="preserve"> Willex Dubbele Willex Bagagetas Zwart/Donkergrijs </v>
          </cell>
          <cell r="E4364">
            <v>33.99</v>
          </cell>
          <cell r="F4364" t="str">
            <v>Willex</v>
          </cell>
          <cell r="G4364">
            <v>209</v>
          </cell>
        </row>
        <row r="4365">
          <cell r="A4365">
            <v>4364</v>
          </cell>
          <cell r="B4365">
            <v>9024</v>
          </cell>
          <cell r="C4365">
            <v>23</v>
          </cell>
          <cell r="D4365" t="str">
            <v xml:space="preserve"> Willex Dubbele Willex Bagagetas Zwart </v>
          </cell>
          <cell r="E4365">
            <v>41.94</v>
          </cell>
          <cell r="F4365" t="str">
            <v>Willex</v>
          </cell>
          <cell r="G4365">
            <v>127</v>
          </cell>
        </row>
        <row r="4366">
          <cell r="A4366">
            <v>4365</v>
          </cell>
          <cell r="B4366">
            <v>11411</v>
          </cell>
          <cell r="C4366">
            <v>23</v>
          </cell>
          <cell r="D4366" t="str">
            <v xml:space="preserve"> Willex Dubbele Willex Bagagetas XL Zwart/Donkergrijs </v>
          </cell>
          <cell r="E4366">
            <v>51.94</v>
          </cell>
          <cell r="F4366" t="str">
            <v>Willex</v>
          </cell>
          <cell r="G4366">
            <v>25</v>
          </cell>
        </row>
        <row r="4367">
          <cell r="A4367">
            <v>4366</v>
          </cell>
          <cell r="B4367">
            <v>11297</v>
          </cell>
          <cell r="C4367">
            <v>23</v>
          </cell>
          <cell r="D4367" t="str">
            <v xml:space="preserve"> Willex Dubbele Willex Bagagetas XL Zwart </v>
          </cell>
          <cell r="E4367">
            <v>49.99</v>
          </cell>
          <cell r="F4367" t="str">
            <v>Willex</v>
          </cell>
          <cell r="G4367">
            <v>30</v>
          </cell>
        </row>
        <row r="4368">
          <cell r="A4368">
            <v>4367</v>
          </cell>
          <cell r="B4368">
            <v>11441</v>
          </cell>
          <cell r="C4368">
            <v>23</v>
          </cell>
          <cell r="D4368" t="str">
            <v xml:space="preserve"> Willex Dubbele Tas Willex Canvas 67L Naturel/Blauw </v>
          </cell>
          <cell r="E4368">
            <v>69.95</v>
          </cell>
          <cell r="F4368" t="str">
            <v>Willex</v>
          </cell>
          <cell r="G4368">
            <v>24</v>
          </cell>
        </row>
        <row r="4369">
          <cell r="A4369">
            <v>4368</v>
          </cell>
          <cell r="B4369">
            <v>10333</v>
          </cell>
          <cell r="C4369">
            <v>23</v>
          </cell>
          <cell r="D4369" t="str">
            <v xml:space="preserve"> Willex Dubbele Tas Willex Canvas 67L Grijs/Mat Zwart </v>
          </cell>
          <cell r="E4369">
            <v>69.95</v>
          </cell>
          <cell r="F4369" t="str">
            <v>Willex</v>
          </cell>
          <cell r="G4369">
            <v>71</v>
          </cell>
        </row>
        <row r="4370">
          <cell r="A4370">
            <v>4369</v>
          </cell>
          <cell r="B4370">
            <v>9330</v>
          </cell>
          <cell r="C4370">
            <v>23</v>
          </cell>
          <cell r="D4370" t="str">
            <v xml:space="preserve"> Willex Dubbele Tas Willex Canvas 67L Blauw/Mat Zwart </v>
          </cell>
          <cell r="E4370">
            <v>69.95</v>
          </cell>
          <cell r="F4370" t="str">
            <v>Willex</v>
          </cell>
          <cell r="G4370">
            <v>114</v>
          </cell>
        </row>
        <row r="4371">
          <cell r="A4371">
            <v>4370</v>
          </cell>
          <cell r="B4371">
            <v>9734</v>
          </cell>
          <cell r="C4371">
            <v>23</v>
          </cell>
          <cell r="D4371" t="str">
            <v xml:space="preserve"> Willex Dubbele Tas Willex Canvas 57L Zwart/Mat Zwart </v>
          </cell>
          <cell r="E4371">
            <v>62.95</v>
          </cell>
          <cell r="F4371" t="str">
            <v>Willex</v>
          </cell>
          <cell r="G4371">
            <v>97</v>
          </cell>
        </row>
        <row r="4372">
          <cell r="A4372">
            <v>4371</v>
          </cell>
          <cell r="B4372">
            <v>11298</v>
          </cell>
          <cell r="C4372">
            <v>23</v>
          </cell>
          <cell r="D4372" t="str">
            <v xml:space="preserve"> Willex Dubbele Tas Willex Canvas 57L Grijs/Mat Zwart </v>
          </cell>
          <cell r="E4372">
            <v>62.95</v>
          </cell>
          <cell r="F4372" t="str">
            <v>Willex</v>
          </cell>
          <cell r="G4372">
            <v>30</v>
          </cell>
        </row>
        <row r="4373">
          <cell r="A4373">
            <v>4372</v>
          </cell>
          <cell r="B4373">
            <v>11534</v>
          </cell>
          <cell r="C4373">
            <v>23</v>
          </cell>
          <cell r="D4373" t="str">
            <v xml:space="preserve"> Willex Dubbele Tas Willex Canvas 57L Blauw/Mat Zwart </v>
          </cell>
          <cell r="E4373">
            <v>62.95</v>
          </cell>
          <cell r="F4373" t="str">
            <v>Willex</v>
          </cell>
          <cell r="G4373">
            <v>20</v>
          </cell>
        </row>
        <row r="4374">
          <cell r="A4374">
            <v>4373</v>
          </cell>
          <cell r="B4374">
            <v>11326</v>
          </cell>
          <cell r="C4374">
            <v>23</v>
          </cell>
          <cell r="D4374" t="str">
            <v xml:space="preserve"> Willex Dubbele Tas Willex Canvas 48L Naturel/Blauw </v>
          </cell>
          <cell r="E4374">
            <v>52.99</v>
          </cell>
          <cell r="F4374" t="str">
            <v>Willex</v>
          </cell>
          <cell r="G4374">
            <v>29</v>
          </cell>
        </row>
        <row r="4375">
          <cell r="A4375">
            <v>4374</v>
          </cell>
          <cell r="B4375">
            <v>11513</v>
          </cell>
          <cell r="C4375">
            <v>23</v>
          </cell>
          <cell r="D4375" t="str">
            <v xml:space="preserve"> Willex Dubbele Tas Willex Canvas 40L Zwart/Mat Zwart </v>
          </cell>
          <cell r="E4375">
            <v>53.95</v>
          </cell>
          <cell r="F4375" t="str">
            <v>Willex</v>
          </cell>
          <cell r="G4375">
            <v>21</v>
          </cell>
        </row>
        <row r="4376">
          <cell r="A4376">
            <v>4375</v>
          </cell>
          <cell r="B4376">
            <v>10357</v>
          </cell>
          <cell r="C4376">
            <v>23</v>
          </cell>
          <cell r="D4376" t="str">
            <v xml:space="preserve"> Willex Dubbele Tas Willex Canvas 40L Grijs/Mat Zwart </v>
          </cell>
          <cell r="E4376">
            <v>53.95</v>
          </cell>
          <cell r="F4376" t="str">
            <v>Willex</v>
          </cell>
          <cell r="G4376">
            <v>70</v>
          </cell>
        </row>
        <row r="4377">
          <cell r="A4377">
            <v>4376</v>
          </cell>
          <cell r="B4377">
            <v>6782</v>
          </cell>
          <cell r="C4377">
            <v>23</v>
          </cell>
          <cell r="D4377" t="str">
            <v xml:space="preserve"> Willex Dubbele Tas Willex Canvas 30L Zwart/Mat Zwart </v>
          </cell>
          <cell r="E4377">
            <v>42.99</v>
          </cell>
          <cell r="F4377" t="str">
            <v>Willex</v>
          </cell>
          <cell r="G4377">
            <v>219</v>
          </cell>
        </row>
        <row r="4378">
          <cell r="A4378">
            <v>4377</v>
          </cell>
          <cell r="B4378">
            <v>7611</v>
          </cell>
          <cell r="C4378">
            <v>23</v>
          </cell>
          <cell r="D4378" t="str">
            <v xml:space="preserve"> Willex Dubbele Tas Willex Canvas 30L Grijs/Mat Zwart </v>
          </cell>
          <cell r="E4378">
            <v>43.99</v>
          </cell>
          <cell r="F4378" t="str">
            <v>Willex</v>
          </cell>
          <cell r="G4378">
            <v>186</v>
          </cell>
        </row>
        <row r="4379">
          <cell r="A4379">
            <v>4378</v>
          </cell>
          <cell r="B4379">
            <v>6448</v>
          </cell>
          <cell r="C4379">
            <v>23</v>
          </cell>
          <cell r="D4379" t="str">
            <v xml:space="preserve"> Willex Dubbele Tas Willex Canvas 30L Blauw/Mat Zwart </v>
          </cell>
          <cell r="E4379">
            <v>42.99</v>
          </cell>
          <cell r="F4379" t="str">
            <v>Willex</v>
          </cell>
          <cell r="G4379">
            <v>232</v>
          </cell>
        </row>
        <row r="4380">
          <cell r="A4380">
            <v>4379</v>
          </cell>
          <cell r="B4380">
            <v>10029</v>
          </cell>
          <cell r="C4380">
            <v>23</v>
          </cell>
          <cell r="D4380" t="str">
            <v xml:space="preserve"> Willex Dubbele Shopper Zwart </v>
          </cell>
          <cell r="E4380">
            <v>38.99</v>
          </cell>
          <cell r="F4380" t="str">
            <v>Willex</v>
          </cell>
          <cell r="G4380">
            <v>84</v>
          </cell>
        </row>
        <row r="4381">
          <cell r="A4381">
            <v>4380</v>
          </cell>
          <cell r="B4381">
            <v>7563</v>
          </cell>
          <cell r="C4381">
            <v>23</v>
          </cell>
          <cell r="D4381" t="str">
            <v xml:space="preserve"> Willex Dubbele Shopper Bisonyl Mat Zwart/Bruin </v>
          </cell>
          <cell r="E4381">
            <v>43.94</v>
          </cell>
          <cell r="F4381" t="str">
            <v>Willex</v>
          </cell>
          <cell r="G4381">
            <v>188</v>
          </cell>
        </row>
        <row r="4382">
          <cell r="A4382">
            <v>4381</v>
          </cell>
          <cell r="B4382">
            <v>7663</v>
          </cell>
          <cell r="C4382">
            <v>23</v>
          </cell>
          <cell r="D4382" t="str">
            <v xml:space="preserve"> Willex Dubbele Krantentas Bisonyl Zilver/Zwart </v>
          </cell>
          <cell r="E4382">
            <v>50.9</v>
          </cell>
          <cell r="F4382" t="str">
            <v>Willex</v>
          </cell>
          <cell r="G4382">
            <v>183</v>
          </cell>
        </row>
        <row r="4383">
          <cell r="A4383">
            <v>4382</v>
          </cell>
          <cell r="B4383">
            <v>11573</v>
          </cell>
          <cell r="C4383">
            <v>23</v>
          </cell>
          <cell r="D4383" t="str">
            <v xml:space="preserve"> Willex Dubbele Krantentas Bisonyl Zilver </v>
          </cell>
          <cell r="E4383">
            <v>49.99</v>
          </cell>
          <cell r="F4383" t="str">
            <v>Willex</v>
          </cell>
          <cell r="G4383">
            <v>18</v>
          </cell>
        </row>
        <row r="4384">
          <cell r="A4384">
            <v>4383</v>
          </cell>
          <cell r="B4384">
            <v>11514</v>
          </cell>
          <cell r="C4384">
            <v>23</v>
          </cell>
          <cell r="D4384" t="str">
            <v xml:space="preserve"> Willex Dubbele Krantentas Bisonyl Matzwart </v>
          </cell>
          <cell r="E4384">
            <v>52.94</v>
          </cell>
          <cell r="F4384" t="str">
            <v>Willex</v>
          </cell>
          <cell r="G4384">
            <v>21</v>
          </cell>
        </row>
        <row r="4385">
          <cell r="A4385">
            <v>4384</v>
          </cell>
          <cell r="B4385">
            <v>8384</v>
          </cell>
          <cell r="C4385">
            <v>23</v>
          </cell>
          <cell r="D4385" t="str">
            <v xml:space="preserve"> Willex Dubbele Canvas Tas 52L Zwart </v>
          </cell>
          <cell r="E4385">
            <v>59.99</v>
          </cell>
          <cell r="F4385" t="str">
            <v>Willex</v>
          </cell>
          <cell r="G4385">
            <v>152</v>
          </cell>
        </row>
        <row r="4386">
          <cell r="A4386">
            <v>4385</v>
          </cell>
          <cell r="B4386">
            <v>6500</v>
          </cell>
          <cell r="C4386">
            <v>23</v>
          </cell>
          <cell r="D4386" t="str">
            <v xml:space="preserve"> Willex Dubbele Canvas Tas 52L Stormblauw </v>
          </cell>
          <cell r="E4386">
            <v>54.99</v>
          </cell>
          <cell r="F4386" t="str">
            <v>Willex</v>
          </cell>
          <cell r="G4386">
            <v>230</v>
          </cell>
        </row>
        <row r="4387">
          <cell r="A4387">
            <v>4386</v>
          </cell>
          <cell r="B4387">
            <v>11101</v>
          </cell>
          <cell r="C4387">
            <v>23</v>
          </cell>
          <cell r="D4387" t="str">
            <v xml:space="preserve"> Willex Dubbele Canvas Tas 46L Stormblauw </v>
          </cell>
          <cell r="E4387">
            <v>54.99</v>
          </cell>
          <cell r="F4387" t="str">
            <v>Willex</v>
          </cell>
          <cell r="G4387">
            <v>39</v>
          </cell>
        </row>
        <row r="4388">
          <cell r="A4388">
            <v>4387</v>
          </cell>
          <cell r="B4388">
            <v>7025</v>
          </cell>
          <cell r="C4388">
            <v>23</v>
          </cell>
          <cell r="D4388" t="str">
            <v xml:space="preserve"> Willex Dubbele Canvas Tas 46L Bruin </v>
          </cell>
          <cell r="E4388">
            <v>54.99</v>
          </cell>
          <cell r="F4388" t="str">
            <v>Willex</v>
          </cell>
          <cell r="G4388">
            <v>209</v>
          </cell>
        </row>
        <row r="4389">
          <cell r="A4389">
            <v>4388</v>
          </cell>
          <cell r="B4389">
            <v>8800</v>
          </cell>
          <cell r="C4389">
            <v>23</v>
          </cell>
          <cell r="D4389" t="str">
            <v xml:space="preserve"> Willex Dubbele Canvas Tas 30L Stormblauw </v>
          </cell>
          <cell r="E4389">
            <v>49.99</v>
          </cell>
          <cell r="F4389" t="str">
            <v>Willex</v>
          </cell>
          <cell r="G4389">
            <v>136</v>
          </cell>
        </row>
        <row r="4390">
          <cell r="A4390">
            <v>4389</v>
          </cell>
          <cell r="B4390">
            <v>11574</v>
          </cell>
          <cell r="C4390">
            <v>23</v>
          </cell>
          <cell r="D4390" t="str">
            <v xml:space="preserve"> Willex Dubbele Canvas Tas 30L Bruin </v>
          </cell>
          <cell r="E4390">
            <v>44.94</v>
          </cell>
          <cell r="F4390" t="str">
            <v>Willex</v>
          </cell>
          <cell r="G4390">
            <v>18</v>
          </cell>
        </row>
        <row r="4391">
          <cell r="A4391">
            <v>4390</v>
          </cell>
          <cell r="B4391">
            <v>9960</v>
          </cell>
          <cell r="C4391">
            <v>23</v>
          </cell>
          <cell r="D4391" t="str">
            <v xml:space="preserve"> Willex Dubbele Bisonyl Tas 67L Bruin </v>
          </cell>
          <cell r="E4391">
            <v>56.99</v>
          </cell>
          <cell r="F4391" t="str">
            <v>Willex</v>
          </cell>
          <cell r="G4391">
            <v>88</v>
          </cell>
        </row>
        <row r="4392">
          <cell r="A4392">
            <v>4391</v>
          </cell>
          <cell r="B4392">
            <v>6762</v>
          </cell>
          <cell r="C4392">
            <v>23</v>
          </cell>
          <cell r="D4392" t="str">
            <v xml:space="preserve"> Willex Dubbele Bisonyl Tas 46L Metallic </v>
          </cell>
          <cell r="E4392">
            <v>46.94</v>
          </cell>
          <cell r="F4392" t="str">
            <v>Willex</v>
          </cell>
          <cell r="G4392">
            <v>220</v>
          </cell>
        </row>
        <row r="4393">
          <cell r="A4393">
            <v>4392</v>
          </cell>
          <cell r="B4393">
            <v>11462</v>
          </cell>
          <cell r="C4393">
            <v>23</v>
          </cell>
          <cell r="D4393" t="str">
            <v xml:space="preserve"> Willex Dubbele Bisonyl Tas 46L Matzwart </v>
          </cell>
          <cell r="E4393">
            <v>46.94</v>
          </cell>
          <cell r="F4393" t="str">
            <v>Willex</v>
          </cell>
          <cell r="G4393">
            <v>23</v>
          </cell>
        </row>
        <row r="4394">
          <cell r="A4394">
            <v>4393</v>
          </cell>
          <cell r="B4394">
            <v>9880</v>
          </cell>
          <cell r="C4394">
            <v>23</v>
          </cell>
          <cell r="D4394" t="str">
            <v xml:space="preserve"> Willex Dubbele Bisonyl Tas 40L Zilver </v>
          </cell>
          <cell r="E4394">
            <v>42.94</v>
          </cell>
          <cell r="F4394" t="str">
            <v>Willex</v>
          </cell>
          <cell r="G4394">
            <v>91</v>
          </cell>
        </row>
        <row r="4395">
          <cell r="A4395">
            <v>4394</v>
          </cell>
          <cell r="B4395">
            <v>11819</v>
          </cell>
          <cell r="C4395">
            <v>23</v>
          </cell>
          <cell r="D4395" t="str">
            <v xml:space="preserve"> Willex Dubbele Bisonyl Tas 40L Matzwart </v>
          </cell>
          <cell r="E4395">
            <v>44.94</v>
          </cell>
          <cell r="F4395" t="str">
            <v>Willex</v>
          </cell>
          <cell r="G4395">
            <v>8</v>
          </cell>
        </row>
        <row r="4396">
          <cell r="A4396">
            <v>4395</v>
          </cell>
          <cell r="B4396">
            <v>6410</v>
          </cell>
          <cell r="C4396">
            <v>23</v>
          </cell>
          <cell r="D4396" t="str">
            <v xml:space="preserve"> Willex Dubbele Bisonyl Tas 40L Geel </v>
          </cell>
          <cell r="E4396">
            <v>44.99</v>
          </cell>
          <cell r="F4396" t="str">
            <v>Willex</v>
          </cell>
          <cell r="G4396">
            <v>233</v>
          </cell>
        </row>
        <row r="4397">
          <cell r="A4397">
            <v>4396</v>
          </cell>
          <cell r="B4397">
            <v>8468</v>
          </cell>
          <cell r="C4397">
            <v>23</v>
          </cell>
          <cell r="D4397" t="str">
            <v xml:space="preserve"> Willex Dubbele Bisonyl Tas 40L Donkergrijs </v>
          </cell>
          <cell r="E4397">
            <v>44.99</v>
          </cell>
          <cell r="F4397" t="str">
            <v>Willex</v>
          </cell>
          <cell r="G4397">
            <v>149</v>
          </cell>
        </row>
        <row r="4398">
          <cell r="A4398">
            <v>4397</v>
          </cell>
          <cell r="B4398">
            <v>6879</v>
          </cell>
          <cell r="C4398">
            <v>23</v>
          </cell>
          <cell r="D4398" t="str">
            <v xml:space="preserve"> Willex Dubbele Bisonyl Shopper Afgeschuind Matzwart/Blauw </v>
          </cell>
          <cell r="E4398">
            <v>49.99</v>
          </cell>
          <cell r="F4398" t="str">
            <v>Willex</v>
          </cell>
          <cell r="G4398">
            <v>215</v>
          </cell>
        </row>
        <row r="4399">
          <cell r="A4399">
            <v>4398</v>
          </cell>
          <cell r="B4399">
            <v>9247</v>
          </cell>
          <cell r="C4399">
            <v>23</v>
          </cell>
          <cell r="D4399" t="str">
            <v xml:space="preserve"> Willex Dubbele Bisonyl Shopper Afgeschuind Bruin/Matzwart </v>
          </cell>
          <cell r="E4399">
            <v>43.94</v>
          </cell>
          <cell r="F4399" t="str">
            <v>Willex</v>
          </cell>
          <cell r="G4399">
            <v>118</v>
          </cell>
        </row>
        <row r="4400">
          <cell r="A4400">
            <v>4399</v>
          </cell>
          <cell r="B4400">
            <v>9295</v>
          </cell>
          <cell r="C4400">
            <v>23</v>
          </cell>
          <cell r="D4400" t="str">
            <v xml:space="preserve"> Willex Canvas Dubbele Tas Zwart </v>
          </cell>
          <cell r="E4400">
            <v>64.989999999999995</v>
          </cell>
          <cell r="F4400" t="str">
            <v>Willex</v>
          </cell>
          <cell r="G4400">
            <v>116</v>
          </cell>
        </row>
        <row r="4401">
          <cell r="A4401">
            <v>4400</v>
          </cell>
          <cell r="B4401">
            <v>9248</v>
          </cell>
          <cell r="C4401">
            <v>23</v>
          </cell>
          <cell r="D4401" t="str">
            <v xml:space="preserve"> Willex Canvas Dubbele Tas Stormblauw </v>
          </cell>
          <cell r="E4401">
            <v>64.989999999999995</v>
          </cell>
          <cell r="F4401" t="str">
            <v>Willex</v>
          </cell>
          <cell r="G4401">
            <v>118</v>
          </cell>
        </row>
        <row r="4402">
          <cell r="A4402">
            <v>4401</v>
          </cell>
          <cell r="B4402">
            <v>6783</v>
          </cell>
          <cell r="C4402">
            <v>23</v>
          </cell>
          <cell r="D4402" t="str">
            <v xml:space="preserve"> Willex Canvas Dubbele Tas Grijs </v>
          </cell>
          <cell r="E4402">
            <v>64.989999999999995</v>
          </cell>
          <cell r="F4402" t="str">
            <v>Willex</v>
          </cell>
          <cell r="G4402">
            <v>219</v>
          </cell>
        </row>
        <row r="4403">
          <cell r="A4403">
            <v>4402</v>
          </cell>
          <cell r="B4403">
            <v>7384</v>
          </cell>
          <cell r="C4403">
            <v>23</v>
          </cell>
          <cell r="D4403" t="str">
            <v xml:space="preserve"> Willex Canvas Dubbele Tas Bruin </v>
          </cell>
          <cell r="E4403">
            <v>64.989999999999995</v>
          </cell>
          <cell r="F4403" t="str">
            <v>Willex</v>
          </cell>
          <cell r="G4403">
            <v>195</v>
          </cell>
        </row>
        <row r="4404">
          <cell r="A4404">
            <v>4403</v>
          </cell>
          <cell r="B4404">
            <v>11717</v>
          </cell>
          <cell r="C4404">
            <v>23</v>
          </cell>
          <cell r="D4404" t="str">
            <v xml:space="preserve"> Willex Bisonyl Compact Wit/Zilver </v>
          </cell>
          <cell r="E4404">
            <v>47.95</v>
          </cell>
          <cell r="F4404" t="str">
            <v>Willex</v>
          </cell>
          <cell r="G4404">
            <v>12</v>
          </cell>
        </row>
        <row r="4405">
          <cell r="A4405">
            <v>4404</v>
          </cell>
          <cell r="B4405">
            <v>8694</v>
          </cell>
          <cell r="C4405">
            <v>23</v>
          </cell>
          <cell r="D4405" t="str">
            <v xml:space="preserve"> Willex Bisonyl Compact Rood </v>
          </cell>
          <cell r="E4405">
            <v>49.99</v>
          </cell>
          <cell r="F4405" t="str">
            <v>Willex</v>
          </cell>
          <cell r="G4405">
            <v>140</v>
          </cell>
        </row>
        <row r="4406">
          <cell r="A4406">
            <v>4405</v>
          </cell>
          <cell r="B4406">
            <v>7099</v>
          </cell>
          <cell r="C4406">
            <v>23</v>
          </cell>
          <cell r="D4406" t="str">
            <v xml:space="preserve"> Willex Bisonyl Compact Donkergrijs </v>
          </cell>
          <cell r="E4406">
            <v>49.99</v>
          </cell>
          <cell r="F4406" t="str">
            <v>Willex</v>
          </cell>
          <cell r="G4406">
            <v>206</v>
          </cell>
        </row>
        <row r="4407">
          <cell r="A4407">
            <v>4406</v>
          </cell>
          <cell r="B4407">
            <v>8716</v>
          </cell>
          <cell r="C4407">
            <v>23</v>
          </cell>
          <cell r="D4407" t="str">
            <v xml:space="preserve"> Willex Bagagetas XL 1200 Blauw </v>
          </cell>
          <cell r="E4407">
            <v>68.95</v>
          </cell>
          <cell r="F4407" t="str">
            <v>Willex</v>
          </cell>
          <cell r="G4407">
            <v>139</v>
          </cell>
        </row>
        <row r="4408">
          <cell r="A4408">
            <v>4407</v>
          </cell>
          <cell r="B4408">
            <v>8671</v>
          </cell>
          <cell r="C4408">
            <v>23</v>
          </cell>
          <cell r="D4408" t="str">
            <v xml:space="preserve"> Willex Bagagetas XL 1200 Antraciet </v>
          </cell>
          <cell r="E4408">
            <v>68.95</v>
          </cell>
          <cell r="F4408" t="str">
            <v>Willex</v>
          </cell>
          <cell r="G4408">
            <v>141</v>
          </cell>
        </row>
        <row r="4409">
          <cell r="A4409">
            <v>4408</v>
          </cell>
          <cell r="B4409">
            <v>7778</v>
          </cell>
          <cell r="C4409">
            <v>23</v>
          </cell>
          <cell r="D4409" t="str">
            <v xml:space="preserve"> Willex Bagagetas S 1200 Zwart </v>
          </cell>
          <cell r="E4409">
            <v>57.95</v>
          </cell>
          <cell r="F4409" t="str">
            <v>Willex</v>
          </cell>
          <cell r="G4409">
            <v>178</v>
          </cell>
        </row>
        <row r="4410">
          <cell r="A4410">
            <v>4409</v>
          </cell>
          <cell r="B4410">
            <v>9513</v>
          </cell>
          <cell r="C4410">
            <v>23</v>
          </cell>
          <cell r="D4410" t="str">
            <v xml:space="preserve"> Willex Bagagetas S 1200 Antraciet </v>
          </cell>
          <cell r="E4410">
            <v>57.95</v>
          </cell>
          <cell r="F4410" t="str">
            <v>Willex</v>
          </cell>
          <cell r="G4410">
            <v>106</v>
          </cell>
        </row>
        <row r="4411">
          <cell r="A4411">
            <v>4410</v>
          </cell>
          <cell r="B4411">
            <v>10515</v>
          </cell>
          <cell r="C4411">
            <v>23</v>
          </cell>
          <cell r="D4411" t="str">
            <v xml:space="preserve"> Willex Bagagetas Bovenvak 1200 Zwart </v>
          </cell>
          <cell r="E4411">
            <v>84.99</v>
          </cell>
          <cell r="F4411" t="str">
            <v>Willex</v>
          </cell>
          <cell r="G4411">
            <v>64</v>
          </cell>
        </row>
        <row r="4412">
          <cell r="A4412">
            <v>4411</v>
          </cell>
          <cell r="B4412">
            <v>6270</v>
          </cell>
          <cell r="C4412">
            <v>23</v>
          </cell>
          <cell r="D4412" t="str">
            <v xml:space="preserve"> Willex Bagagetas 1200 Blauw </v>
          </cell>
          <cell r="E4412">
            <v>45.52</v>
          </cell>
          <cell r="F4412" t="str">
            <v>Willex</v>
          </cell>
          <cell r="G4412">
            <v>239</v>
          </cell>
        </row>
        <row r="4413">
          <cell r="A4413">
            <v>4412</v>
          </cell>
          <cell r="B4413">
            <v>6145</v>
          </cell>
          <cell r="C4413">
            <v>23</v>
          </cell>
          <cell r="D4413" t="str">
            <v xml:space="preserve"> Willex Bagagedragertas 1200 Zwart </v>
          </cell>
          <cell r="E4413">
            <v>39.99</v>
          </cell>
          <cell r="F4413" t="str">
            <v>Willex</v>
          </cell>
          <cell r="G4413">
            <v>245</v>
          </cell>
        </row>
        <row r="4414">
          <cell r="A4414">
            <v>4413</v>
          </cell>
          <cell r="B4414">
            <v>8161</v>
          </cell>
          <cell r="C4414">
            <v>23</v>
          </cell>
          <cell r="D4414" t="str">
            <v xml:space="preserve"> Vaude Tube Bag S Black </v>
          </cell>
          <cell r="E4414">
            <v>13</v>
          </cell>
          <cell r="F4414" t="str">
            <v>Vaude</v>
          </cell>
          <cell r="G4414">
            <v>161</v>
          </cell>
        </row>
        <row r="4415">
          <cell r="A4415">
            <v>4414</v>
          </cell>
          <cell r="B4415">
            <v>9573</v>
          </cell>
          <cell r="C4415">
            <v>23</v>
          </cell>
          <cell r="D4415" t="str">
            <v xml:space="preserve"> Vaude Tube Bag M Black </v>
          </cell>
          <cell r="E4415">
            <v>15</v>
          </cell>
          <cell r="F4415" t="str">
            <v>Vaude</v>
          </cell>
          <cell r="G4415">
            <v>103</v>
          </cell>
        </row>
        <row r="4416">
          <cell r="A4416">
            <v>4415</v>
          </cell>
          <cell r="B4416">
            <v>8486</v>
          </cell>
          <cell r="C4416">
            <v>23</v>
          </cell>
          <cell r="D4416" t="str">
            <v xml:space="preserve"> Vaude Triangle Bag </v>
          </cell>
          <cell r="E4416">
            <v>21</v>
          </cell>
          <cell r="F4416" t="str">
            <v>Vaude</v>
          </cell>
          <cell r="G4416">
            <v>148</v>
          </cell>
        </row>
        <row r="4417">
          <cell r="A4417">
            <v>4416</v>
          </cell>
          <cell r="B4417">
            <v>7714</v>
          </cell>
          <cell r="C4417">
            <v>23</v>
          </cell>
          <cell r="D4417" t="str">
            <v xml:space="preserve"> Vaude Tool XL Black </v>
          </cell>
          <cell r="E4417">
            <v>25.95</v>
          </cell>
          <cell r="F4417" t="str">
            <v>Vaude</v>
          </cell>
          <cell r="G4417">
            <v>181</v>
          </cell>
        </row>
        <row r="4418">
          <cell r="A4418">
            <v>4417</v>
          </cell>
          <cell r="B4418">
            <v>8230</v>
          </cell>
          <cell r="C4418">
            <v>23</v>
          </cell>
          <cell r="D4418" t="str">
            <v xml:space="preserve"> Vaude Tool Stick M Black </v>
          </cell>
          <cell r="E4418">
            <v>20</v>
          </cell>
          <cell r="F4418" t="str">
            <v>Vaude</v>
          </cell>
          <cell r="G4418">
            <v>158</v>
          </cell>
        </row>
        <row r="4419">
          <cell r="A4419">
            <v>4418</v>
          </cell>
          <cell r="B4419">
            <v>10418</v>
          </cell>
          <cell r="C4419">
            <v>23</v>
          </cell>
          <cell r="D4419" t="str">
            <v xml:space="preserve"> Vaude Tool S Black </v>
          </cell>
          <cell r="E4419">
            <v>20</v>
          </cell>
          <cell r="F4419" t="str">
            <v>Vaude</v>
          </cell>
          <cell r="G4419">
            <v>68</v>
          </cell>
        </row>
        <row r="4420">
          <cell r="A4420">
            <v>4419</v>
          </cell>
          <cell r="B4420">
            <v>7533</v>
          </cell>
          <cell r="C4420">
            <v>23</v>
          </cell>
          <cell r="D4420" t="str">
            <v xml:space="preserve"> Vaude Tool M Black </v>
          </cell>
          <cell r="E4420">
            <v>23</v>
          </cell>
          <cell r="F4420" t="str">
            <v>Vaude</v>
          </cell>
          <cell r="G4420">
            <v>189</v>
          </cell>
        </row>
        <row r="4421">
          <cell r="A4421">
            <v>4420</v>
          </cell>
          <cell r="B4421">
            <v>9376</v>
          </cell>
          <cell r="C4421">
            <v>23</v>
          </cell>
          <cell r="D4421" t="str">
            <v xml:space="preserve"> Vaude Tool L Black </v>
          </cell>
          <cell r="E4421">
            <v>25</v>
          </cell>
          <cell r="F4421" t="str">
            <v>Vaude</v>
          </cell>
          <cell r="G4421">
            <v>112</v>
          </cell>
        </row>
        <row r="4422">
          <cell r="A4422">
            <v>4421</v>
          </cell>
          <cell r="B4422">
            <v>7763</v>
          </cell>
          <cell r="C4422">
            <v>23</v>
          </cell>
          <cell r="D4422" t="str">
            <v xml:space="preserve"> Vaude Sortyour Back Anthracite </v>
          </cell>
          <cell r="E4422">
            <v>26</v>
          </cell>
          <cell r="F4422" t="str">
            <v>Vaude</v>
          </cell>
          <cell r="G4422">
            <v>179</v>
          </cell>
        </row>
        <row r="4423">
          <cell r="A4423">
            <v>4422</v>
          </cell>
          <cell r="B4423">
            <v>11485</v>
          </cell>
          <cell r="C4423">
            <v>23</v>
          </cell>
          <cell r="D4423" t="str">
            <v xml:space="preserve"> Vaude Silkroad Zwart (S) </v>
          </cell>
          <cell r="E4423">
            <v>34</v>
          </cell>
          <cell r="F4423" t="str">
            <v>Vaude</v>
          </cell>
          <cell r="G4423">
            <v>22</v>
          </cell>
        </row>
        <row r="4424">
          <cell r="A4424">
            <v>4423</v>
          </cell>
          <cell r="B4424">
            <v>11955</v>
          </cell>
          <cell r="C4424">
            <v>23</v>
          </cell>
          <cell r="D4424" t="str">
            <v xml:space="preserve"> Vaude SE Traveller Bag </v>
          </cell>
          <cell r="E4424">
            <v>59</v>
          </cell>
          <cell r="F4424" t="str">
            <v>Vaude</v>
          </cell>
          <cell r="G4424">
            <v>2</v>
          </cell>
        </row>
        <row r="4425">
          <cell r="A4425">
            <v>4424</v>
          </cell>
          <cell r="B4425">
            <v>9514</v>
          </cell>
          <cell r="C4425">
            <v>23</v>
          </cell>
          <cell r="D4425" t="str">
            <v xml:space="preserve"> Vaude Road Master Shopper Salsa </v>
          </cell>
          <cell r="E4425">
            <v>86</v>
          </cell>
          <cell r="F4425" t="str">
            <v>Vaude</v>
          </cell>
          <cell r="G4425">
            <v>106</v>
          </cell>
        </row>
        <row r="4426">
          <cell r="A4426">
            <v>4425</v>
          </cell>
          <cell r="B4426">
            <v>10048</v>
          </cell>
          <cell r="C4426">
            <v>23</v>
          </cell>
          <cell r="D4426" t="str">
            <v xml:space="preserve"> Vaude Road Master Shopper Marine </v>
          </cell>
          <cell r="E4426">
            <v>86</v>
          </cell>
          <cell r="F4426" t="str">
            <v>Vaude</v>
          </cell>
          <cell r="G4426">
            <v>83</v>
          </cell>
        </row>
        <row r="4427">
          <cell r="A4427">
            <v>4426</v>
          </cell>
          <cell r="B4427">
            <v>7906</v>
          </cell>
          <cell r="C4427">
            <v>23</v>
          </cell>
          <cell r="D4427" t="str">
            <v xml:space="preserve"> Vaude Road Master Shopper Black </v>
          </cell>
          <cell r="E4427">
            <v>86</v>
          </cell>
          <cell r="F4427" t="str">
            <v>Vaude</v>
          </cell>
          <cell r="G4427">
            <v>172</v>
          </cell>
        </row>
        <row r="4428">
          <cell r="A4428">
            <v>4427</v>
          </cell>
          <cell r="B4428">
            <v>11463</v>
          </cell>
          <cell r="C4428">
            <v>23</v>
          </cell>
          <cell r="D4428" t="str">
            <v xml:space="preserve"> Vaude Road Master Front Zwart (paar) </v>
          </cell>
          <cell r="E4428">
            <v>105.95</v>
          </cell>
          <cell r="F4428" t="str">
            <v>Vaude</v>
          </cell>
          <cell r="G4428">
            <v>23</v>
          </cell>
        </row>
        <row r="4429">
          <cell r="A4429">
            <v>4428</v>
          </cell>
          <cell r="B4429">
            <v>10389</v>
          </cell>
          <cell r="C4429">
            <v>23</v>
          </cell>
          <cell r="D4429" t="str">
            <v xml:space="preserve"> Vaude Road Master Front Salsa </v>
          </cell>
          <cell r="E4429">
            <v>117</v>
          </cell>
          <cell r="F4429" t="str">
            <v>Vaude</v>
          </cell>
          <cell r="G4429">
            <v>69</v>
          </cell>
        </row>
        <row r="4430">
          <cell r="A4430">
            <v>4429</v>
          </cell>
          <cell r="B4430">
            <v>11208</v>
          </cell>
          <cell r="C4430">
            <v>23</v>
          </cell>
          <cell r="D4430" t="str">
            <v xml:space="preserve"> Vaude Road Master Front Rood (paar) </v>
          </cell>
          <cell r="E4430">
            <v>85</v>
          </cell>
          <cell r="F4430" t="str">
            <v>Vaude</v>
          </cell>
          <cell r="G4430">
            <v>34</v>
          </cell>
        </row>
        <row r="4431">
          <cell r="A4431">
            <v>4430</v>
          </cell>
          <cell r="B4431">
            <v>11046</v>
          </cell>
          <cell r="C4431">
            <v>23</v>
          </cell>
          <cell r="D4431" t="str">
            <v xml:space="preserve"> Vaude Road Master Front Marine </v>
          </cell>
          <cell r="E4431">
            <v>117</v>
          </cell>
          <cell r="F4431" t="str">
            <v>Vaude</v>
          </cell>
          <cell r="G4431">
            <v>41</v>
          </cell>
        </row>
        <row r="4432">
          <cell r="A4432">
            <v>4431</v>
          </cell>
          <cell r="B4432">
            <v>11535</v>
          </cell>
          <cell r="C4432">
            <v>23</v>
          </cell>
          <cell r="D4432" t="str">
            <v xml:space="preserve"> Vaude Road Master Front Groen (paar) </v>
          </cell>
          <cell r="E4432">
            <v>117</v>
          </cell>
          <cell r="F4432" t="str">
            <v>Vaude</v>
          </cell>
          <cell r="G4432">
            <v>20</v>
          </cell>
        </row>
        <row r="4433">
          <cell r="A4433">
            <v>4432</v>
          </cell>
          <cell r="B4433">
            <v>6166</v>
          </cell>
          <cell r="C4433">
            <v>23</v>
          </cell>
          <cell r="D4433" t="str">
            <v xml:space="preserve"> Vaude Road Master Front Black </v>
          </cell>
          <cell r="E4433">
            <v>117</v>
          </cell>
          <cell r="F4433" t="str">
            <v>Vaude</v>
          </cell>
          <cell r="G4433">
            <v>244</v>
          </cell>
        </row>
        <row r="4434">
          <cell r="A4434">
            <v>4433</v>
          </cell>
          <cell r="B4434">
            <v>9176</v>
          </cell>
          <cell r="C4434">
            <v>23</v>
          </cell>
          <cell r="D4434" t="str">
            <v xml:space="preserve"> Vaude Road Master Back Zwart (paar) </v>
          </cell>
          <cell r="E4434">
            <v>100.95</v>
          </cell>
          <cell r="F4434" t="str">
            <v>Vaude</v>
          </cell>
          <cell r="G4434">
            <v>120</v>
          </cell>
        </row>
        <row r="4435">
          <cell r="A4435">
            <v>4434</v>
          </cell>
          <cell r="B4435">
            <v>11372</v>
          </cell>
          <cell r="C4435">
            <v>23</v>
          </cell>
          <cell r="D4435" t="str">
            <v xml:space="preserve"> Vaude Road Master Back Salsa </v>
          </cell>
          <cell r="E4435">
            <v>122</v>
          </cell>
          <cell r="F4435" t="str">
            <v>Vaude</v>
          </cell>
          <cell r="G4435">
            <v>27</v>
          </cell>
        </row>
        <row r="4436">
          <cell r="A4436">
            <v>4435</v>
          </cell>
          <cell r="B4436">
            <v>7664</v>
          </cell>
          <cell r="C4436">
            <v>23</v>
          </cell>
          <cell r="D4436" t="str">
            <v xml:space="preserve"> Vaude Road Master Back Rood (paar) </v>
          </cell>
          <cell r="E4436">
            <v>100.95</v>
          </cell>
          <cell r="F4436" t="str">
            <v>Vaude</v>
          </cell>
          <cell r="G4436">
            <v>183</v>
          </cell>
        </row>
        <row r="4437">
          <cell r="A4437">
            <v>4436</v>
          </cell>
          <cell r="B4437">
            <v>9352</v>
          </cell>
          <cell r="C4437">
            <v>23</v>
          </cell>
          <cell r="D4437" t="str">
            <v xml:space="preserve"> Vaude Road Master Back Marine </v>
          </cell>
          <cell r="E4437">
            <v>122</v>
          </cell>
          <cell r="F4437" t="str">
            <v>Vaude</v>
          </cell>
          <cell r="G4437">
            <v>113</v>
          </cell>
        </row>
        <row r="4438">
          <cell r="A4438">
            <v>4437</v>
          </cell>
          <cell r="B4438">
            <v>9273</v>
          </cell>
          <cell r="C4438">
            <v>23</v>
          </cell>
          <cell r="D4438" t="str">
            <v xml:space="preserve"> Vaude Road Master Back Groen (paar) </v>
          </cell>
          <cell r="E4438">
            <v>100.95</v>
          </cell>
          <cell r="F4438" t="str">
            <v>Vaude</v>
          </cell>
          <cell r="G4438">
            <v>117</v>
          </cell>
        </row>
        <row r="4439">
          <cell r="A4439">
            <v>4438</v>
          </cell>
          <cell r="B4439">
            <v>10030</v>
          </cell>
          <cell r="C4439">
            <v>23</v>
          </cell>
          <cell r="D4439" t="str">
            <v xml:space="preserve"> Vaude Road Master Back Black </v>
          </cell>
          <cell r="E4439">
            <v>122</v>
          </cell>
          <cell r="F4439" t="str">
            <v>Vaude</v>
          </cell>
          <cell r="G4439">
            <v>84</v>
          </cell>
        </row>
        <row r="4440">
          <cell r="A4440">
            <v>4439</v>
          </cell>
          <cell r="B4440">
            <v>11138</v>
          </cell>
          <cell r="C4440">
            <v>23</v>
          </cell>
          <cell r="D4440" t="str">
            <v xml:space="preserve"> Vaude Road l Zwart/Antraciet </v>
          </cell>
          <cell r="E4440">
            <v>63.95</v>
          </cell>
          <cell r="F4440" t="str">
            <v>Vaude</v>
          </cell>
          <cell r="G4440">
            <v>37</v>
          </cell>
        </row>
        <row r="4441">
          <cell r="A4441">
            <v>4440</v>
          </cell>
          <cell r="B4441">
            <v>10049</v>
          </cell>
          <cell r="C4441">
            <v>23</v>
          </cell>
          <cell r="D4441" t="str">
            <v xml:space="preserve"> Vaude Road II Zwart </v>
          </cell>
          <cell r="E4441">
            <v>79.95</v>
          </cell>
          <cell r="F4441" t="str">
            <v>Vaude</v>
          </cell>
          <cell r="G4441">
            <v>83</v>
          </cell>
        </row>
        <row r="4442">
          <cell r="A4442">
            <v>4441</v>
          </cell>
          <cell r="B4442">
            <v>7293</v>
          </cell>
          <cell r="C4442">
            <v>23</v>
          </cell>
          <cell r="D4442" t="str">
            <v xml:space="preserve"> Vaude Road I Rood </v>
          </cell>
          <cell r="E4442">
            <v>59</v>
          </cell>
          <cell r="F4442" t="str">
            <v>Vaude</v>
          </cell>
          <cell r="G4442">
            <v>199</v>
          </cell>
        </row>
        <row r="4443">
          <cell r="A4443">
            <v>4442</v>
          </cell>
          <cell r="B4443">
            <v>7507</v>
          </cell>
          <cell r="C4443">
            <v>23</v>
          </cell>
          <cell r="D4443" t="str">
            <v xml:space="preserve"> Vaude Road I Groen </v>
          </cell>
          <cell r="E4443">
            <v>71</v>
          </cell>
          <cell r="F4443" t="str">
            <v>Vaude</v>
          </cell>
          <cell r="G4443">
            <v>190</v>
          </cell>
        </row>
        <row r="4444">
          <cell r="A4444">
            <v>4443</v>
          </cell>
          <cell r="B4444">
            <v>11956</v>
          </cell>
          <cell r="C4444">
            <v>23</v>
          </cell>
          <cell r="D4444" t="str">
            <v xml:space="preserve"> Vaude Road 2 Salsa </v>
          </cell>
          <cell r="E4444">
            <v>81</v>
          </cell>
          <cell r="F4444" t="str">
            <v>Vaude</v>
          </cell>
          <cell r="G4444">
            <v>2</v>
          </cell>
        </row>
        <row r="4445">
          <cell r="A4445">
            <v>4444</v>
          </cell>
          <cell r="B4445">
            <v>8469</v>
          </cell>
          <cell r="C4445">
            <v>23</v>
          </cell>
          <cell r="D4445" t="str">
            <v xml:space="preserve"> Vaude Road 2 Marine </v>
          </cell>
          <cell r="E4445">
            <v>81</v>
          </cell>
          <cell r="F4445" t="str">
            <v>Vaude</v>
          </cell>
          <cell r="G4445">
            <v>149</v>
          </cell>
        </row>
        <row r="4446">
          <cell r="A4446">
            <v>4445</v>
          </cell>
          <cell r="B4446">
            <v>11617</v>
          </cell>
          <cell r="C4446">
            <v>23</v>
          </cell>
          <cell r="D4446" t="str">
            <v xml:space="preserve"> Vaude Road 1 Salsa </v>
          </cell>
          <cell r="E4446">
            <v>71</v>
          </cell>
          <cell r="F4446" t="str">
            <v>Vaude</v>
          </cell>
          <cell r="G4446">
            <v>16</v>
          </cell>
        </row>
        <row r="4447">
          <cell r="A4447">
            <v>4446</v>
          </cell>
          <cell r="B4447">
            <v>6474</v>
          </cell>
          <cell r="C4447">
            <v>23</v>
          </cell>
          <cell r="D4447" t="str">
            <v xml:space="preserve"> Vaude Road 1 Marine </v>
          </cell>
          <cell r="E4447">
            <v>71</v>
          </cell>
          <cell r="F4447" t="str">
            <v>Vaude</v>
          </cell>
          <cell r="G4447">
            <v>231</v>
          </cell>
        </row>
        <row r="4448">
          <cell r="A4448">
            <v>4447</v>
          </cell>
          <cell r="B4448">
            <v>10390</v>
          </cell>
          <cell r="C4448">
            <v>23</v>
          </cell>
          <cell r="D4448" t="str">
            <v xml:space="preserve"> Vaude Road 1 Black </v>
          </cell>
          <cell r="E4448">
            <v>71</v>
          </cell>
          <cell r="F4448" t="str">
            <v>Vaude</v>
          </cell>
          <cell r="G4448">
            <v>69</v>
          </cell>
        </row>
        <row r="4449">
          <cell r="A4449">
            <v>4448</v>
          </cell>
          <cell r="B4449">
            <v>10085</v>
          </cell>
          <cell r="C4449">
            <v>23</v>
          </cell>
          <cell r="D4449" t="str">
            <v xml:space="preserve"> Vaude Race Light XL Black </v>
          </cell>
          <cell r="E4449">
            <v>19</v>
          </cell>
          <cell r="F4449" t="str">
            <v>Vaude</v>
          </cell>
          <cell r="G4449">
            <v>82</v>
          </cell>
        </row>
        <row r="4450">
          <cell r="A4450">
            <v>4449</v>
          </cell>
          <cell r="B4450">
            <v>7508</v>
          </cell>
          <cell r="C4450">
            <v>23</v>
          </cell>
          <cell r="D4450" t="str">
            <v xml:space="preserve"> Vaude Race Light S </v>
          </cell>
          <cell r="E4450">
            <v>13</v>
          </cell>
          <cell r="F4450" t="str">
            <v>Vaude</v>
          </cell>
          <cell r="G4450">
            <v>190</v>
          </cell>
        </row>
        <row r="4451">
          <cell r="A4451">
            <v>4450</v>
          </cell>
          <cell r="B4451">
            <v>11299</v>
          </cell>
          <cell r="C4451">
            <v>23</v>
          </cell>
          <cell r="D4451" t="str">
            <v xml:space="preserve"> Vaude Race Light L Black </v>
          </cell>
          <cell r="E4451">
            <v>17</v>
          </cell>
          <cell r="F4451" t="str">
            <v>Vaude</v>
          </cell>
          <cell r="G4451">
            <v>30</v>
          </cell>
        </row>
        <row r="4452">
          <cell r="A4452">
            <v>4451</v>
          </cell>
          <cell r="B4452">
            <v>7741</v>
          </cell>
          <cell r="C4452">
            <v>23</v>
          </cell>
          <cell r="D4452" t="str">
            <v xml:space="preserve"> Vaude Off Road Bag S </v>
          </cell>
          <cell r="E4452">
            <v>76</v>
          </cell>
          <cell r="F4452" t="str">
            <v>Vaude</v>
          </cell>
          <cell r="G4452">
            <v>180</v>
          </cell>
        </row>
        <row r="4453">
          <cell r="A4453">
            <v>4452</v>
          </cell>
          <cell r="B4453">
            <v>9134</v>
          </cell>
          <cell r="C4453">
            <v>23</v>
          </cell>
          <cell r="D4453" t="str">
            <v xml:space="preserve"> Vaude Karakorum Zwart </v>
          </cell>
          <cell r="E4453">
            <v>124.95</v>
          </cell>
          <cell r="F4453" t="str">
            <v>Vaude</v>
          </cell>
          <cell r="G4453">
            <v>122</v>
          </cell>
        </row>
        <row r="4454">
          <cell r="A4454">
            <v>4453</v>
          </cell>
          <cell r="B4454">
            <v>9555</v>
          </cell>
          <cell r="C4454">
            <v>23</v>
          </cell>
          <cell r="D4454" t="str">
            <v xml:space="preserve"> Vaude Karakorum Salsa </v>
          </cell>
          <cell r="E4454">
            <v>153</v>
          </cell>
          <cell r="F4454" t="str">
            <v>Vaude</v>
          </cell>
          <cell r="G4454">
            <v>104</v>
          </cell>
        </row>
        <row r="4455">
          <cell r="A4455">
            <v>4454</v>
          </cell>
          <cell r="B4455">
            <v>6909</v>
          </cell>
          <cell r="C4455">
            <v>23</v>
          </cell>
          <cell r="D4455" t="str">
            <v xml:space="preserve"> Vaude Karakorum Marine </v>
          </cell>
          <cell r="E4455">
            <v>153</v>
          </cell>
          <cell r="F4455" t="str">
            <v>Vaude</v>
          </cell>
          <cell r="G4455">
            <v>214</v>
          </cell>
        </row>
        <row r="4456">
          <cell r="A4456">
            <v>4455</v>
          </cell>
          <cell r="B4456">
            <v>8454</v>
          </cell>
          <cell r="C4456">
            <v>23</v>
          </cell>
          <cell r="D4456" t="str">
            <v xml:space="preserve"> Vaude Karakorum Black </v>
          </cell>
          <cell r="E4456">
            <v>153</v>
          </cell>
          <cell r="F4456" t="str">
            <v>Vaude</v>
          </cell>
          <cell r="G4456">
            <v>150</v>
          </cell>
        </row>
        <row r="4457">
          <cell r="A4457">
            <v>4456</v>
          </cell>
          <cell r="B4457">
            <v>8006</v>
          </cell>
          <cell r="C4457">
            <v>23</v>
          </cell>
          <cell r="D4457" t="str">
            <v xml:space="preserve"> Vaude Cycle 22 Salsa </v>
          </cell>
          <cell r="E4457">
            <v>102</v>
          </cell>
          <cell r="F4457" t="str">
            <v>Vaude</v>
          </cell>
          <cell r="G4457">
            <v>168</v>
          </cell>
        </row>
        <row r="4458">
          <cell r="A4458">
            <v>4457</v>
          </cell>
          <cell r="B4458">
            <v>8162</v>
          </cell>
          <cell r="C4458">
            <v>23</v>
          </cell>
          <cell r="D4458" t="str">
            <v xml:space="preserve"> Vaude Cycle 22 Marine </v>
          </cell>
          <cell r="E4458">
            <v>102</v>
          </cell>
          <cell r="F4458" t="str">
            <v>Vaude</v>
          </cell>
          <cell r="G4458">
            <v>161</v>
          </cell>
        </row>
        <row r="4459">
          <cell r="A4459">
            <v>4458</v>
          </cell>
          <cell r="B4459">
            <v>8591</v>
          </cell>
          <cell r="C4459">
            <v>23</v>
          </cell>
          <cell r="D4459" t="str">
            <v xml:space="preserve"> Vaude Cycle 22 Black </v>
          </cell>
          <cell r="E4459">
            <v>102</v>
          </cell>
          <cell r="F4459" t="str">
            <v>Vaude</v>
          </cell>
          <cell r="G4459">
            <v>144</v>
          </cell>
        </row>
        <row r="4460">
          <cell r="A4460">
            <v>4459</v>
          </cell>
          <cell r="B4460">
            <v>6643</v>
          </cell>
          <cell r="C4460">
            <v>23</v>
          </cell>
          <cell r="D4460" t="str">
            <v xml:space="preserve"> Vaude Cruiser Bag </v>
          </cell>
          <cell r="E4460">
            <v>19</v>
          </cell>
          <cell r="F4460" t="str">
            <v>Vaude</v>
          </cell>
          <cell r="G4460">
            <v>224</v>
          </cell>
        </row>
        <row r="4461">
          <cell r="A4461">
            <v>4460</v>
          </cell>
          <cell r="B4461">
            <v>11968</v>
          </cell>
          <cell r="C4461">
            <v>23</v>
          </cell>
          <cell r="D4461" t="str">
            <v xml:space="preserve"> Vaude Comyou Pro Phantom Black </v>
          </cell>
          <cell r="E4461">
            <v>81</v>
          </cell>
          <cell r="F4461" t="str">
            <v>Vaude</v>
          </cell>
          <cell r="G4461">
            <v>1</v>
          </cell>
        </row>
        <row r="4462">
          <cell r="A4462">
            <v>4461</v>
          </cell>
          <cell r="B4462">
            <v>6931</v>
          </cell>
          <cell r="C4462">
            <v>23</v>
          </cell>
          <cell r="D4462" t="str">
            <v xml:space="preserve"> Vaude Comyou Pro Olive </v>
          </cell>
          <cell r="E4462">
            <v>81</v>
          </cell>
          <cell r="F4462" t="str">
            <v>Vaude</v>
          </cell>
          <cell r="G4462">
            <v>213</v>
          </cell>
        </row>
        <row r="4463">
          <cell r="A4463">
            <v>4462</v>
          </cell>
          <cell r="B4463">
            <v>11233</v>
          </cell>
          <cell r="C4463">
            <v>23</v>
          </cell>
          <cell r="D4463" t="str">
            <v xml:space="preserve"> Vaude Comyou Pro Darkred </v>
          </cell>
          <cell r="E4463">
            <v>81</v>
          </cell>
          <cell r="F4463" t="str">
            <v>Vaude</v>
          </cell>
          <cell r="G4463">
            <v>33</v>
          </cell>
        </row>
        <row r="4464">
          <cell r="A4464">
            <v>4463</v>
          </cell>
          <cell r="B4464">
            <v>11689</v>
          </cell>
          <cell r="C4464">
            <v>23</v>
          </cell>
          <cell r="D4464" t="str">
            <v xml:space="preserve"> Vaude Comyou Back Single Phantom Black </v>
          </cell>
          <cell r="E4464">
            <v>92</v>
          </cell>
          <cell r="F4464" t="str">
            <v>Vaude</v>
          </cell>
          <cell r="G4464">
            <v>13</v>
          </cell>
        </row>
        <row r="4465">
          <cell r="A4465">
            <v>4464</v>
          </cell>
          <cell r="B4465">
            <v>6831</v>
          </cell>
          <cell r="C4465">
            <v>23</v>
          </cell>
          <cell r="D4465" t="str">
            <v xml:space="preserve"> Vaude Beguided Small Black </v>
          </cell>
          <cell r="E4465">
            <v>13</v>
          </cell>
          <cell r="F4465" t="str">
            <v>Vaude</v>
          </cell>
          <cell r="G4465">
            <v>217</v>
          </cell>
        </row>
        <row r="4466">
          <cell r="A4466">
            <v>4465</v>
          </cell>
          <cell r="B4466">
            <v>7612</v>
          </cell>
          <cell r="C4466">
            <v>23</v>
          </cell>
          <cell r="D4466" t="str">
            <v xml:space="preserve"> Vaude Beguided Big Black </v>
          </cell>
          <cell r="E4466">
            <v>16</v>
          </cell>
          <cell r="F4466" t="str">
            <v>Vaude</v>
          </cell>
          <cell r="G4466">
            <v>186</v>
          </cell>
        </row>
        <row r="4467">
          <cell r="A4467">
            <v>4466</v>
          </cell>
          <cell r="B4467">
            <v>11393</v>
          </cell>
          <cell r="C4467">
            <v>23</v>
          </cell>
          <cell r="D4467" t="str">
            <v xml:space="preserve"> Vaude Aqua Front Parrot Green </v>
          </cell>
          <cell r="E4467">
            <v>117</v>
          </cell>
          <cell r="F4467" t="str">
            <v>Vaude</v>
          </cell>
          <cell r="G4467">
            <v>26</v>
          </cell>
        </row>
        <row r="4468">
          <cell r="A4468">
            <v>4467</v>
          </cell>
          <cell r="B4468">
            <v>7631</v>
          </cell>
          <cell r="C4468">
            <v>23</v>
          </cell>
          <cell r="D4468" t="str">
            <v xml:space="preserve"> Vaude Aqua Front Lava </v>
          </cell>
          <cell r="E4468">
            <v>117</v>
          </cell>
          <cell r="F4468" t="str">
            <v>Vaude</v>
          </cell>
          <cell r="G4468">
            <v>185</v>
          </cell>
        </row>
        <row r="4469">
          <cell r="A4469">
            <v>4468</v>
          </cell>
          <cell r="B4469">
            <v>6880</v>
          </cell>
          <cell r="C4469">
            <v>23</v>
          </cell>
          <cell r="D4469" t="str">
            <v xml:space="preserve"> Vaude Aqua Front Indian Red </v>
          </cell>
          <cell r="E4469">
            <v>117</v>
          </cell>
          <cell r="F4469" t="str">
            <v>Vaude</v>
          </cell>
          <cell r="G4469">
            <v>215</v>
          </cell>
        </row>
        <row r="4470">
          <cell r="A4470">
            <v>4469</v>
          </cell>
          <cell r="B4470">
            <v>11995</v>
          </cell>
          <cell r="C4470">
            <v>23</v>
          </cell>
          <cell r="D4470" t="str">
            <v xml:space="preserve"> Vaude Aqua Front Canary </v>
          </cell>
          <cell r="E4470">
            <v>117</v>
          </cell>
          <cell r="F4470" t="str">
            <v>Vaude</v>
          </cell>
          <cell r="G4470">
            <v>0</v>
          </cell>
        </row>
        <row r="4471">
          <cell r="A4471">
            <v>4470</v>
          </cell>
          <cell r="B4471">
            <v>6784</v>
          </cell>
          <cell r="C4471">
            <v>23</v>
          </cell>
          <cell r="D4471" t="str">
            <v xml:space="preserve"> Vaude Aqua Front Blue </v>
          </cell>
          <cell r="E4471">
            <v>117</v>
          </cell>
          <cell r="F4471" t="str">
            <v>Vaude</v>
          </cell>
          <cell r="G4471">
            <v>219</v>
          </cell>
        </row>
        <row r="4472">
          <cell r="A4472">
            <v>4471</v>
          </cell>
          <cell r="B4472">
            <v>9935</v>
          </cell>
          <cell r="C4472">
            <v>23</v>
          </cell>
          <cell r="D4472" t="str">
            <v xml:space="preserve"> Vaude Aqua Front Blauw (paar) </v>
          </cell>
          <cell r="E4472">
            <v>101.95</v>
          </cell>
          <cell r="F4472" t="str">
            <v>Vaude</v>
          </cell>
          <cell r="G4472">
            <v>89</v>
          </cell>
        </row>
        <row r="4473">
          <cell r="A4473">
            <v>4472</v>
          </cell>
          <cell r="B4473">
            <v>9936</v>
          </cell>
          <cell r="C4473">
            <v>23</v>
          </cell>
          <cell r="D4473" t="str">
            <v xml:space="preserve"> Vaude Aqua Front Black </v>
          </cell>
          <cell r="E4473">
            <v>117</v>
          </cell>
          <cell r="F4473" t="str">
            <v>Vaude</v>
          </cell>
          <cell r="G4473">
            <v>89</v>
          </cell>
        </row>
        <row r="4474">
          <cell r="A4474">
            <v>4473</v>
          </cell>
          <cell r="B4474">
            <v>8973</v>
          </cell>
          <cell r="C4474">
            <v>23</v>
          </cell>
          <cell r="D4474" t="str">
            <v xml:space="preserve"> Vaude Aqua Box Parrot Green </v>
          </cell>
          <cell r="E4474">
            <v>92</v>
          </cell>
          <cell r="F4474" t="str">
            <v>Vaude</v>
          </cell>
          <cell r="G4474">
            <v>129</v>
          </cell>
        </row>
        <row r="4475">
          <cell r="A4475">
            <v>4474</v>
          </cell>
          <cell r="B4475">
            <v>8470</v>
          </cell>
          <cell r="C4475">
            <v>23</v>
          </cell>
          <cell r="D4475" t="str">
            <v xml:space="preserve"> Vaude Aqua Box Lava </v>
          </cell>
          <cell r="E4475">
            <v>92</v>
          </cell>
          <cell r="F4475" t="str">
            <v>Vaude</v>
          </cell>
          <cell r="G4475">
            <v>149</v>
          </cell>
        </row>
        <row r="4476">
          <cell r="A4476">
            <v>4475</v>
          </cell>
          <cell r="B4476">
            <v>8560</v>
          </cell>
          <cell r="C4476">
            <v>23</v>
          </cell>
          <cell r="D4476" t="str">
            <v xml:space="preserve"> Vaude Aqua Box Indian Red </v>
          </cell>
          <cell r="E4476">
            <v>92</v>
          </cell>
          <cell r="F4476" t="str">
            <v>Vaude</v>
          </cell>
          <cell r="G4476">
            <v>145</v>
          </cell>
        </row>
        <row r="4477">
          <cell r="A4477">
            <v>4476</v>
          </cell>
          <cell r="B4477">
            <v>9050</v>
          </cell>
          <cell r="C4477">
            <v>23</v>
          </cell>
          <cell r="D4477" t="str">
            <v xml:space="preserve"> Vaude Aqua Box Geel </v>
          </cell>
          <cell r="E4477">
            <v>91.95</v>
          </cell>
          <cell r="F4477" t="str">
            <v>Vaude</v>
          </cell>
          <cell r="G4477">
            <v>126</v>
          </cell>
        </row>
        <row r="4478">
          <cell r="A4478">
            <v>4477</v>
          </cell>
          <cell r="B4478">
            <v>6881</v>
          </cell>
          <cell r="C4478">
            <v>23</v>
          </cell>
          <cell r="D4478" t="str">
            <v xml:space="preserve"> Vaude Aqua Box Canary </v>
          </cell>
          <cell r="E4478">
            <v>92</v>
          </cell>
          <cell r="F4478" t="str">
            <v>Vaude</v>
          </cell>
          <cell r="G4478">
            <v>215</v>
          </cell>
        </row>
        <row r="4479">
          <cell r="A4479">
            <v>4478</v>
          </cell>
          <cell r="B4479">
            <v>7764</v>
          </cell>
          <cell r="C4479">
            <v>23</v>
          </cell>
          <cell r="D4479" t="str">
            <v xml:space="preserve"> Vaude Aqua Box Blauw </v>
          </cell>
          <cell r="E4479">
            <v>82.95</v>
          </cell>
          <cell r="F4479" t="str">
            <v>Vaude</v>
          </cell>
          <cell r="G4479">
            <v>179</v>
          </cell>
        </row>
        <row r="4480">
          <cell r="A4480">
            <v>4479</v>
          </cell>
          <cell r="B4480">
            <v>7294</v>
          </cell>
          <cell r="C4480">
            <v>23</v>
          </cell>
          <cell r="D4480" t="str">
            <v xml:space="preserve"> Vaude Aqua Box Black </v>
          </cell>
          <cell r="E4480">
            <v>92</v>
          </cell>
          <cell r="F4480" t="str">
            <v>Vaude</v>
          </cell>
          <cell r="G4480">
            <v>199</v>
          </cell>
        </row>
        <row r="4481">
          <cell r="A4481">
            <v>4480</v>
          </cell>
          <cell r="B4481">
            <v>10648</v>
          </cell>
          <cell r="C4481">
            <v>23</v>
          </cell>
          <cell r="D4481" t="str">
            <v xml:space="preserve"> Vaude Aqua Back Single Lava </v>
          </cell>
          <cell r="E4481">
            <v>71</v>
          </cell>
          <cell r="F4481" t="str">
            <v>Vaude</v>
          </cell>
          <cell r="G4481">
            <v>58</v>
          </cell>
        </row>
        <row r="4482">
          <cell r="A4482">
            <v>4481</v>
          </cell>
          <cell r="B4482">
            <v>10663</v>
          </cell>
          <cell r="C4482">
            <v>23</v>
          </cell>
          <cell r="D4482" t="str">
            <v xml:space="preserve"> Vaude Aqua Back Single Indian Red </v>
          </cell>
          <cell r="E4482">
            <v>71</v>
          </cell>
          <cell r="F4482" t="str">
            <v>Vaude</v>
          </cell>
          <cell r="G4482">
            <v>57</v>
          </cell>
        </row>
        <row r="4483">
          <cell r="A4483">
            <v>4482</v>
          </cell>
          <cell r="B4483">
            <v>9978</v>
          </cell>
          <cell r="C4483">
            <v>23</v>
          </cell>
          <cell r="D4483" t="str">
            <v xml:space="preserve"> Vaude Aqua Back Single Canary </v>
          </cell>
          <cell r="E4483">
            <v>71</v>
          </cell>
          <cell r="F4483" t="str">
            <v>Vaude</v>
          </cell>
          <cell r="G4483">
            <v>87</v>
          </cell>
        </row>
        <row r="4484">
          <cell r="A4484">
            <v>4483</v>
          </cell>
          <cell r="B4484">
            <v>11969</v>
          </cell>
          <cell r="C4484">
            <v>23</v>
          </cell>
          <cell r="D4484" t="str">
            <v xml:space="preserve"> Vaude Aqua Back Single Blue </v>
          </cell>
          <cell r="E4484">
            <v>71</v>
          </cell>
          <cell r="F4484" t="str">
            <v>Vaude</v>
          </cell>
          <cell r="G4484">
            <v>1</v>
          </cell>
        </row>
        <row r="4485">
          <cell r="A4485">
            <v>4484</v>
          </cell>
          <cell r="B4485">
            <v>10487</v>
          </cell>
          <cell r="C4485">
            <v>23</v>
          </cell>
          <cell r="D4485" t="str">
            <v xml:space="preserve"> Vaude Aqua Back Single Blauw/Metallic </v>
          </cell>
          <cell r="E4485">
            <v>69.989999999999995</v>
          </cell>
          <cell r="F4485" t="str">
            <v>Vaude</v>
          </cell>
          <cell r="G4485">
            <v>65</v>
          </cell>
        </row>
        <row r="4486">
          <cell r="A4486">
            <v>4485</v>
          </cell>
          <cell r="B4486">
            <v>11515</v>
          </cell>
          <cell r="C4486">
            <v>23</v>
          </cell>
          <cell r="D4486" t="str">
            <v xml:space="preserve"> Vaude Aqua Back Single Black </v>
          </cell>
          <cell r="E4486">
            <v>71</v>
          </cell>
          <cell r="F4486" t="str">
            <v>Vaude</v>
          </cell>
          <cell r="G4486">
            <v>21</v>
          </cell>
        </row>
        <row r="4487">
          <cell r="A4487">
            <v>4486</v>
          </cell>
          <cell r="B4487">
            <v>6099</v>
          </cell>
          <cell r="C4487">
            <v>23</v>
          </cell>
          <cell r="D4487" t="str">
            <v xml:space="preserve"> Vaude Aqua Back Single Appel/Metallic </v>
          </cell>
          <cell r="E4487">
            <v>69.989999999999995</v>
          </cell>
          <cell r="F4487" t="str">
            <v>Vaude</v>
          </cell>
          <cell r="G4487">
            <v>247</v>
          </cell>
        </row>
        <row r="4488">
          <cell r="A4488">
            <v>4487</v>
          </cell>
          <cell r="B4488">
            <v>8717</v>
          </cell>
          <cell r="C4488">
            <v>23</v>
          </cell>
          <cell r="D4488" t="str">
            <v xml:space="preserve"> Vaude Aqua Back Plus Lava </v>
          </cell>
          <cell r="E4488">
            <v>153</v>
          </cell>
          <cell r="F4488" t="str">
            <v>Vaude</v>
          </cell>
          <cell r="G4488">
            <v>139</v>
          </cell>
        </row>
        <row r="4489">
          <cell r="A4489">
            <v>4488</v>
          </cell>
          <cell r="B4489">
            <v>10283</v>
          </cell>
          <cell r="C4489">
            <v>23</v>
          </cell>
          <cell r="D4489" t="str">
            <v xml:space="preserve"> Vaude Aqua Back Plus Indian Red </v>
          </cell>
          <cell r="E4489">
            <v>153</v>
          </cell>
          <cell r="F4489" t="str">
            <v>Vaude</v>
          </cell>
          <cell r="G4489">
            <v>73</v>
          </cell>
        </row>
        <row r="4490">
          <cell r="A4490">
            <v>4489</v>
          </cell>
          <cell r="B4490">
            <v>10821</v>
          </cell>
          <cell r="C4490">
            <v>23</v>
          </cell>
          <cell r="D4490" t="str">
            <v xml:space="preserve"> Vaude Aqua Back Plus Canary </v>
          </cell>
          <cell r="E4490">
            <v>153</v>
          </cell>
          <cell r="F4490" t="str">
            <v>Vaude</v>
          </cell>
          <cell r="G4490">
            <v>50</v>
          </cell>
        </row>
        <row r="4491">
          <cell r="A4491">
            <v>4490</v>
          </cell>
          <cell r="B4491">
            <v>7053</v>
          </cell>
          <cell r="C4491">
            <v>23</v>
          </cell>
          <cell r="D4491" t="str">
            <v xml:space="preserve"> Vaude Aqua Back Plus Blue </v>
          </cell>
          <cell r="E4491">
            <v>153</v>
          </cell>
          <cell r="F4491" t="str">
            <v>Vaude</v>
          </cell>
          <cell r="G4491">
            <v>208</v>
          </cell>
        </row>
        <row r="4492">
          <cell r="A4492">
            <v>4491</v>
          </cell>
          <cell r="B4492">
            <v>8672</v>
          </cell>
          <cell r="C4492">
            <v>23</v>
          </cell>
          <cell r="D4492" t="str">
            <v xml:space="preserve"> Vaude Aqua Back Plus Blauw (paar) </v>
          </cell>
          <cell r="E4492">
            <v>119.5</v>
          </cell>
          <cell r="F4492" t="str">
            <v>Vaude</v>
          </cell>
          <cell r="G4492">
            <v>141</v>
          </cell>
        </row>
        <row r="4493">
          <cell r="A4493">
            <v>4492</v>
          </cell>
          <cell r="B4493">
            <v>7564</v>
          </cell>
          <cell r="C4493">
            <v>23</v>
          </cell>
          <cell r="D4493" t="str">
            <v xml:space="preserve"> Vaude Aqua Back Plus Black </v>
          </cell>
          <cell r="E4493">
            <v>153</v>
          </cell>
          <cell r="F4493" t="str">
            <v>Vaude</v>
          </cell>
          <cell r="G4493">
            <v>188</v>
          </cell>
        </row>
        <row r="4494">
          <cell r="A4494">
            <v>4493</v>
          </cell>
          <cell r="B4494">
            <v>9177</v>
          </cell>
          <cell r="C4494">
            <v>23</v>
          </cell>
          <cell r="D4494" t="str">
            <v xml:space="preserve"> Vaude Aqua Back Parrot Green </v>
          </cell>
          <cell r="E4494">
            <v>132</v>
          </cell>
          <cell r="F4494" t="str">
            <v>Vaude</v>
          </cell>
          <cell r="G4494">
            <v>120</v>
          </cell>
        </row>
        <row r="4495">
          <cell r="A4495">
            <v>4494</v>
          </cell>
          <cell r="B4495">
            <v>6183</v>
          </cell>
          <cell r="C4495">
            <v>23</v>
          </cell>
          <cell r="D4495" t="str">
            <v xml:space="preserve"> Vaude Aqua Back Lava </v>
          </cell>
          <cell r="E4495">
            <v>132</v>
          </cell>
          <cell r="F4495" t="str">
            <v>Vaude</v>
          </cell>
          <cell r="G4495">
            <v>243</v>
          </cell>
        </row>
        <row r="4496">
          <cell r="A4496">
            <v>4495</v>
          </cell>
          <cell r="B4496">
            <v>6071</v>
          </cell>
          <cell r="C4496">
            <v>23</v>
          </cell>
          <cell r="D4496" t="str">
            <v xml:space="preserve"> Vaude Aqua Back Indian Red </v>
          </cell>
          <cell r="E4496">
            <v>132</v>
          </cell>
          <cell r="F4496" t="str">
            <v>Vaude</v>
          </cell>
          <cell r="G4496">
            <v>248</v>
          </cell>
        </row>
        <row r="4497">
          <cell r="A4497">
            <v>4496</v>
          </cell>
          <cell r="B4497">
            <v>10170</v>
          </cell>
          <cell r="C4497">
            <v>23</v>
          </cell>
          <cell r="D4497" t="str">
            <v xml:space="preserve"> Vaude Aqua Back Canary (Paar) </v>
          </cell>
          <cell r="E4497">
            <v>109.95</v>
          </cell>
          <cell r="F4497" t="str">
            <v>Vaude</v>
          </cell>
          <cell r="G4497">
            <v>78</v>
          </cell>
        </row>
        <row r="4498">
          <cell r="A4498">
            <v>4497</v>
          </cell>
          <cell r="B4498">
            <v>10629</v>
          </cell>
          <cell r="C4498">
            <v>23</v>
          </cell>
          <cell r="D4498" t="str">
            <v xml:space="preserve"> Vaude Aqua Back Canary </v>
          </cell>
          <cell r="E4498">
            <v>132</v>
          </cell>
          <cell r="F4498" t="str">
            <v>Vaude</v>
          </cell>
          <cell r="G4498">
            <v>59</v>
          </cell>
        </row>
        <row r="4499">
          <cell r="A4499">
            <v>4498</v>
          </cell>
          <cell r="B4499">
            <v>8420</v>
          </cell>
          <cell r="C4499">
            <v>23</v>
          </cell>
          <cell r="D4499" t="str">
            <v xml:space="preserve"> Vaude Aqua Back Blue </v>
          </cell>
          <cell r="E4499">
            <v>132</v>
          </cell>
          <cell r="F4499" t="str">
            <v>Vaude</v>
          </cell>
          <cell r="G4499">
            <v>151</v>
          </cell>
        </row>
        <row r="4500">
          <cell r="A4500">
            <v>4499</v>
          </cell>
          <cell r="B4500">
            <v>11075</v>
          </cell>
          <cell r="C4500">
            <v>23</v>
          </cell>
          <cell r="D4500" t="str">
            <v xml:space="preserve"> Vaude Aqua Back Black </v>
          </cell>
          <cell r="E4500">
            <v>132</v>
          </cell>
          <cell r="F4500" t="str">
            <v>Vaude</v>
          </cell>
          <cell r="G4500">
            <v>40</v>
          </cell>
        </row>
        <row r="4501">
          <cell r="A4501">
            <v>4500</v>
          </cell>
          <cell r="B4501">
            <v>7075</v>
          </cell>
          <cell r="C4501">
            <v>23</v>
          </cell>
          <cell r="D4501" t="str">
            <v xml:space="preserve"> Vaude Addita Bag Antraciet </v>
          </cell>
          <cell r="E4501">
            <v>13</v>
          </cell>
          <cell r="F4501" t="str">
            <v>Vaude</v>
          </cell>
          <cell r="G4501">
            <v>207</v>
          </cell>
        </row>
        <row r="4502">
          <cell r="A4502">
            <v>4501</v>
          </cell>
          <cell r="B4502">
            <v>10607</v>
          </cell>
          <cell r="C4502">
            <v>23</v>
          </cell>
          <cell r="D4502" t="str">
            <v xml:space="preserve"> Thule Pack 'n Pedal Shield Pannier Dark Shadow - S (paar) </v>
          </cell>
          <cell r="E4502">
            <v>89.99</v>
          </cell>
          <cell r="F4502" t="str">
            <v>Thule</v>
          </cell>
          <cell r="G4502">
            <v>60</v>
          </cell>
        </row>
        <row r="4503">
          <cell r="A4503">
            <v>4502</v>
          </cell>
          <cell r="B4503">
            <v>9833</v>
          </cell>
          <cell r="C4503">
            <v>23</v>
          </cell>
          <cell r="D4503" t="str">
            <v xml:space="preserve"> Ortlieb Vario QL3.1 23L Rood </v>
          </cell>
          <cell r="E4503">
            <v>169.95</v>
          </cell>
          <cell r="F4503" t="str">
            <v>Ortlieb</v>
          </cell>
          <cell r="G4503">
            <v>93</v>
          </cell>
        </row>
        <row r="4504">
          <cell r="A4504">
            <v>4503</v>
          </cell>
          <cell r="B4504">
            <v>11820</v>
          </cell>
          <cell r="C4504">
            <v>23</v>
          </cell>
          <cell r="D4504" t="str">
            <v xml:space="preserve"> Ortlieb Vario QL3.1 23L Groen </v>
          </cell>
          <cell r="E4504">
            <v>165</v>
          </cell>
          <cell r="F4504" t="str">
            <v>Ortlieb</v>
          </cell>
          <cell r="G4504">
            <v>8</v>
          </cell>
        </row>
        <row r="4505">
          <cell r="A4505">
            <v>4504</v>
          </cell>
          <cell r="B4505">
            <v>9073</v>
          </cell>
          <cell r="C4505">
            <v>23</v>
          </cell>
          <cell r="D4505" t="str">
            <v xml:space="preserve"> Ortlieb Vario QL3.1 23L Blauw </v>
          </cell>
          <cell r="E4505">
            <v>165</v>
          </cell>
          <cell r="F4505" t="str">
            <v>Ortlieb</v>
          </cell>
          <cell r="G4505">
            <v>125</v>
          </cell>
        </row>
        <row r="4506">
          <cell r="A4506">
            <v>4505</v>
          </cell>
          <cell r="B4506">
            <v>11464</v>
          </cell>
          <cell r="C4506">
            <v>23</v>
          </cell>
          <cell r="D4506" t="str">
            <v xml:space="preserve"> Ortlieb Ultimate6 M Pro E 7L Zwart </v>
          </cell>
          <cell r="E4506">
            <v>210</v>
          </cell>
          <cell r="F4506" t="str">
            <v>Ortlieb</v>
          </cell>
          <cell r="G4506">
            <v>23</v>
          </cell>
        </row>
        <row r="4507">
          <cell r="A4507">
            <v>4506</v>
          </cell>
          <cell r="B4507">
            <v>6411</v>
          </cell>
          <cell r="C4507">
            <v>23</v>
          </cell>
          <cell r="D4507" t="str">
            <v xml:space="preserve"> Ortlieb Ultimate6 M High Visibility 7L Zwart </v>
          </cell>
          <cell r="E4507">
            <v>120</v>
          </cell>
          <cell r="F4507" t="str">
            <v>Ortlieb</v>
          </cell>
          <cell r="G4507">
            <v>233</v>
          </cell>
        </row>
        <row r="4508">
          <cell r="A4508">
            <v>4507</v>
          </cell>
          <cell r="B4508">
            <v>9617</v>
          </cell>
          <cell r="C4508">
            <v>23</v>
          </cell>
          <cell r="D4508" t="str">
            <v xml:space="preserve"> Ortlieb Ultimate6 M High Visibility </v>
          </cell>
          <cell r="E4508">
            <v>120</v>
          </cell>
          <cell r="F4508" t="str">
            <v>Ortlieb</v>
          </cell>
          <cell r="G4508">
            <v>101</v>
          </cell>
        </row>
        <row r="4509">
          <cell r="A4509">
            <v>4508</v>
          </cell>
          <cell r="B4509">
            <v>10050</v>
          </cell>
          <cell r="C4509">
            <v>23</v>
          </cell>
          <cell r="D4509" t="str">
            <v xml:space="preserve"> Ortlieb Ultimate6 M Classic Rood </v>
          </cell>
          <cell r="E4509">
            <v>89.95</v>
          </cell>
          <cell r="F4509" t="str">
            <v>Ortlieb</v>
          </cell>
          <cell r="G4509">
            <v>83</v>
          </cell>
        </row>
        <row r="4510">
          <cell r="A4510">
            <v>4509</v>
          </cell>
          <cell r="B4510">
            <v>11933</v>
          </cell>
          <cell r="C4510">
            <v>23</v>
          </cell>
          <cell r="D4510" t="str">
            <v xml:space="preserve"> Ortlieb Ultimate5 M Classic Rood </v>
          </cell>
          <cell r="E4510">
            <v>79.989999999999995</v>
          </cell>
          <cell r="F4510" t="str">
            <v>Ortlieb</v>
          </cell>
          <cell r="G4510">
            <v>3</v>
          </cell>
        </row>
        <row r="4511">
          <cell r="A4511">
            <v>4510</v>
          </cell>
          <cell r="B4511">
            <v>8825</v>
          </cell>
          <cell r="C4511">
            <v>23</v>
          </cell>
          <cell r="D4511" t="str">
            <v xml:space="preserve"> Ortlieb Ultimate5 L Classic Zwart </v>
          </cell>
          <cell r="E4511">
            <v>79.989999999999995</v>
          </cell>
          <cell r="F4511" t="str">
            <v>Ortlieb</v>
          </cell>
          <cell r="G4511">
            <v>135</v>
          </cell>
        </row>
        <row r="4512">
          <cell r="A4512">
            <v>4511</v>
          </cell>
          <cell r="B4512">
            <v>7076</v>
          </cell>
          <cell r="C4512">
            <v>23</v>
          </cell>
          <cell r="D4512" t="str">
            <v xml:space="preserve"> Ortlieb Ultimate5 L Classic Geel </v>
          </cell>
          <cell r="E4512">
            <v>74.989999999999995</v>
          </cell>
          <cell r="F4512" t="str">
            <v>Ortlieb</v>
          </cell>
          <cell r="G4512">
            <v>207</v>
          </cell>
        </row>
        <row r="4513">
          <cell r="A4513">
            <v>4512</v>
          </cell>
          <cell r="B4513">
            <v>10536</v>
          </cell>
          <cell r="C4513">
            <v>23</v>
          </cell>
          <cell r="D4513" t="str">
            <v xml:space="preserve"> Ortlieb Ultimate 6M Plus 8.5L Zwart </v>
          </cell>
          <cell r="E4513">
            <v>105</v>
          </cell>
          <cell r="F4513" t="str">
            <v>Ortlieb</v>
          </cell>
          <cell r="G4513">
            <v>63</v>
          </cell>
        </row>
        <row r="4514">
          <cell r="A4514">
            <v>4513</v>
          </cell>
          <cell r="B4514">
            <v>11486</v>
          </cell>
          <cell r="C4514">
            <v>23</v>
          </cell>
          <cell r="D4514" t="str">
            <v xml:space="preserve"> Ortlieb Ultimate 6M Classic Zwart </v>
          </cell>
          <cell r="E4514">
            <v>94.99</v>
          </cell>
          <cell r="F4514" t="str">
            <v>Ortlieb</v>
          </cell>
          <cell r="G4514">
            <v>22</v>
          </cell>
        </row>
        <row r="4515">
          <cell r="A4515">
            <v>4514</v>
          </cell>
          <cell r="B4515">
            <v>11911</v>
          </cell>
          <cell r="C4515">
            <v>23</v>
          </cell>
          <cell r="D4515" t="str">
            <v xml:space="preserve"> Ortlieb Ultimate 6M Classic Wit </v>
          </cell>
          <cell r="E4515">
            <v>89.99</v>
          </cell>
          <cell r="F4515" t="str">
            <v>Ortlieb</v>
          </cell>
          <cell r="G4515">
            <v>4</v>
          </cell>
        </row>
        <row r="4516">
          <cell r="A4516">
            <v>4515</v>
          </cell>
          <cell r="B4516">
            <v>11996</v>
          </cell>
          <cell r="C4516">
            <v>23</v>
          </cell>
          <cell r="D4516" t="str">
            <v xml:space="preserve"> Ortlieb Ultimate 6M Classic Rood/Zwart </v>
          </cell>
          <cell r="E4516">
            <v>89.99</v>
          </cell>
          <cell r="F4516" t="str">
            <v>Ortlieb</v>
          </cell>
          <cell r="G4516">
            <v>0</v>
          </cell>
        </row>
        <row r="4517">
          <cell r="A4517">
            <v>4516</v>
          </cell>
          <cell r="B4517">
            <v>11718</v>
          </cell>
          <cell r="C4517">
            <v>23</v>
          </cell>
          <cell r="D4517" t="str">
            <v xml:space="preserve"> Ortlieb Ultimate 6M Classic Grijs </v>
          </cell>
          <cell r="E4517">
            <v>94.99</v>
          </cell>
          <cell r="F4517" t="str">
            <v>Ortlieb</v>
          </cell>
          <cell r="G4517">
            <v>12</v>
          </cell>
        </row>
        <row r="4518">
          <cell r="A4518">
            <v>4517</v>
          </cell>
          <cell r="B4518">
            <v>6412</v>
          </cell>
          <cell r="C4518">
            <v>23</v>
          </cell>
          <cell r="D4518" t="str">
            <v xml:space="preserve"> Ortlieb Ultimate 6M Classic Geel </v>
          </cell>
          <cell r="E4518">
            <v>89.99</v>
          </cell>
          <cell r="F4518" t="str">
            <v>Ortlieb</v>
          </cell>
          <cell r="G4518">
            <v>233</v>
          </cell>
        </row>
        <row r="4519">
          <cell r="A4519">
            <v>4518</v>
          </cell>
          <cell r="B4519">
            <v>7441</v>
          </cell>
          <cell r="C4519">
            <v>23</v>
          </cell>
          <cell r="D4519" t="str">
            <v xml:space="preserve"> Ortlieb Ultimate 6M Classic Blauw </v>
          </cell>
          <cell r="E4519">
            <v>94.99</v>
          </cell>
          <cell r="F4519" t="str">
            <v>Ortlieb</v>
          </cell>
          <cell r="G4519">
            <v>193</v>
          </cell>
        </row>
        <row r="4520">
          <cell r="A4520">
            <v>4519</v>
          </cell>
          <cell r="B4520">
            <v>9135</v>
          </cell>
          <cell r="C4520">
            <v>23</v>
          </cell>
          <cell r="D4520" t="str">
            <v xml:space="preserve"> Ortlieb Ultimate 5 L plus Zwart </v>
          </cell>
          <cell r="E4520">
            <v>89.99</v>
          </cell>
          <cell r="F4520" t="str">
            <v>Ortlieb</v>
          </cell>
          <cell r="G4520">
            <v>122</v>
          </cell>
        </row>
        <row r="4521">
          <cell r="A4521">
            <v>4520</v>
          </cell>
          <cell r="B4521">
            <v>9274</v>
          </cell>
          <cell r="C4521">
            <v>23</v>
          </cell>
          <cell r="D4521" t="str">
            <v xml:space="preserve"> Ortlieb Ultimate 5 L plus Groen </v>
          </cell>
          <cell r="E4521">
            <v>89.99</v>
          </cell>
          <cell r="F4521" t="str">
            <v>Ortlieb</v>
          </cell>
          <cell r="G4521">
            <v>117</v>
          </cell>
        </row>
        <row r="4522">
          <cell r="A4522">
            <v>4521</v>
          </cell>
          <cell r="B4522">
            <v>11487</v>
          </cell>
          <cell r="C4522">
            <v>23</v>
          </cell>
          <cell r="D4522" t="str">
            <v xml:space="preserve"> Ortlieb Ultimate 5 L plus Donkerrood </v>
          </cell>
          <cell r="E4522">
            <v>89.99</v>
          </cell>
          <cell r="F4522" t="str">
            <v>Ortlieb</v>
          </cell>
          <cell r="G4522">
            <v>22</v>
          </cell>
        </row>
        <row r="4523">
          <cell r="A4523">
            <v>4522</v>
          </cell>
          <cell r="B4523">
            <v>10955</v>
          </cell>
          <cell r="C4523">
            <v>23</v>
          </cell>
          <cell r="D4523" t="str">
            <v xml:space="preserve"> Ortlieb Ultimate 5 L plus Blauw </v>
          </cell>
          <cell r="E4523">
            <v>61.95</v>
          </cell>
          <cell r="F4523" t="str">
            <v>Ortlieb</v>
          </cell>
          <cell r="G4523">
            <v>44</v>
          </cell>
        </row>
        <row r="4524">
          <cell r="A4524">
            <v>4523</v>
          </cell>
          <cell r="B4524">
            <v>7779</v>
          </cell>
          <cell r="C4524">
            <v>23</v>
          </cell>
          <cell r="D4524" t="str">
            <v xml:space="preserve"> Ortlieb Trunk-Bag 8L Zwart </v>
          </cell>
          <cell r="E4524">
            <v>130</v>
          </cell>
          <cell r="F4524" t="str">
            <v>Ortlieb</v>
          </cell>
          <cell r="G4524">
            <v>178</v>
          </cell>
        </row>
        <row r="4525">
          <cell r="A4525">
            <v>4524</v>
          </cell>
          <cell r="B4525">
            <v>10051</v>
          </cell>
          <cell r="C4525">
            <v>23</v>
          </cell>
          <cell r="D4525" t="str">
            <v xml:space="preserve"> Ortlieb Trunk Bag RC 12L Zwart </v>
          </cell>
          <cell r="E4525">
            <v>110</v>
          </cell>
          <cell r="F4525" t="str">
            <v>Ortlieb</v>
          </cell>
          <cell r="G4525">
            <v>83</v>
          </cell>
        </row>
        <row r="4526">
          <cell r="A4526">
            <v>4525</v>
          </cell>
          <cell r="B4526">
            <v>7212</v>
          </cell>
          <cell r="C4526">
            <v>23</v>
          </cell>
          <cell r="D4526" t="str">
            <v xml:space="preserve"> Ortlieb Trunk Bag RC 12L Donkerrood </v>
          </cell>
          <cell r="E4526">
            <v>110</v>
          </cell>
          <cell r="F4526" t="str">
            <v>Ortlieb</v>
          </cell>
          <cell r="G4526">
            <v>202</v>
          </cell>
        </row>
        <row r="4527">
          <cell r="A4527">
            <v>4526</v>
          </cell>
          <cell r="B4527">
            <v>6227</v>
          </cell>
          <cell r="C4527">
            <v>23</v>
          </cell>
          <cell r="D4527" t="str">
            <v xml:space="preserve"> Ortlieb Trunk Bag 8L Rood </v>
          </cell>
          <cell r="E4527">
            <v>130</v>
          </cell>
          <cell r="F4527" t="str">
            <v>Ortlieb</v>
          </cell>
          <cell r="G4527">
            <v>241</v>
          </cell>
        </row>
        <row r="4528">
          <cell r="A4528">
            <v>4527</v>
          </cell>
          <cell r="B4528">
            <v>7213</v>
          </cell>
          <cell r="C4528">
            <v>23</v>
          </cell>
          <cell r="D4528" t="str">
            <v xml:space="preserve"> Ortlieb Sport-Packer Plus Grijs </v>
          </cell>
          <cell r="E4528">
            <v>129.99</v>
          </cell>
          <cell r="F4528" t="str">
            <v>Ortlieb</v>
          </cell>
          <cell r="G4528">
            <v>202</v>
          </cell>
        </row>
        <row r="4529">
          <cell r="A4529">
            <v>4528</v>
          </cell>
          <cell r="B4529">
            <v>6785</v>
          </cell>
          <cell r="C4529">
            <v>23</v>
          </cell>
          <cell r="D4529" t="str">
            <v xml:space="preserve"> Ortlieb Single-Bag 12L Zwart </v>
          </cell>
          <cell r="E4529">
            <v>160</v>
          </cell>
          <cell r="F4529" t="str">
            <v>Ortlieb</v>
          </cell>
          <cell r="G4529">
            <v>219</v>
          </cell>
        </row>
        <row r="4530">
          <cell r="A4530">
            <v>4529</v>
          </cell>
          <cell r="B4530">
            <v>9536</v>
          </cell>
          <cell r="C4530">
            <v>23</v>
          </cell>
          <cell r="D4530" t="str">
            <v xml:space="preserve"> Ortlieb Safe-it XXL black / transparent </v>
          </cell>
          <cell r="E4530">
            <v>41.95</v>
          </cell>
          <cell r="F4530" t="str">
            <v>Ortlieb</v>
          </cell>
          <cell r="G4530">
            <v>105</v>
          </cell>
        </row>
        <row r="4531">
          <cell r="A4531">
            <v>4530</v>
          </cell>
          <cell r="B4531">
            <v>8974</v>
          </cell>
          <cell r="C4531">
            <v>23</v>
          </cell>
          <cell r="D4531" t="str">
            <v xml:space="preserve"> Ortlieb Safe-it XL lime/transparent </v>
          </cell>
          <cell r="E4531">
            <v>36.950000000000003</v>
          </cell>
          <cell r="F4531" t="str">
            <v>Ortlieb</v>
          </cell>
          <cell r="G4531">
            <v>129</v>
          </cell>
        </row>
        <row r="4532">
          <cell r="A4532">
            <v>4531</v>
          </cell>
          <cell r="B4532">
            <v>10193</v>
          </cell>
          <cell r="C4532">
            <v>23</v>
          </cell>
          <cell r="D4532" t="str">
            <v xml:space="preserve"> Ortlieb Safe-it XL lime/transparent </v>
          </cell>
          <cell r="E4532">
            <v>41.95</v>
          </cell>
          <cell r="F4532" t="str">
            <v>Ortlieb</v>
          </cell>
          <cell r="G4532">
            <v>77</v>
          </cell>
        </row>
        <row r="4533">
          <cell r="A4533">
            <v>4532</v>
          </cell>
          <cell r="B4533">
            <v>9404</v>
          </cell>
          <cell r="C4533">
            <v>23</v>
          </cell>
          <cell r="D4533" t="str">
            <v xml:space="preserve"> Ortlieb Safe-it XL black/transparent </v>
          </cell>
          <cell r="E4533">
            <v>36.950000000000003</v>
          </cell>
          <cell r="F4533" t="str">
            <v>Ortlieb</v>
          </cell>
          <cell r="G4533">
            <v>111</v>
          </cell>
        </row>
        <row r="4534">
          <cell r="A4534">
            <v>4533</v>
          </cell>
          <cell r="B4534">
            <v>6541</v>
          </cell>
          <cell r="C4534">
            <v>23</v>
          </cell>
          <cell r="D4534" t="str">
            <v xml:space="preserve"> Ortlieb Safe-it S black/transparent </v>
          </cell>
          <cell r="E4534">
            <v>25.95</v>
          </cell>
          <cell r="F4534" t="str">
            <v>Ortlieb</v>
          </cell>
          <cell r="G4534">
            <v>228</v>
          </cell>
        </row>
        <row r="4535">
          <cell r="A4535">
            <v>4534</v>
          </cell>
          <cell r="B4535">
            <v>10086</v>
          </cell>
          <cell r="C4535">
            <v>23</v>
          </cell>
          <cell r="D4535" t="str">
            <v xml:space="preserve"> Ortlieb Safe-it M lime/transparent </v>
          </cell>
          <cell r="E4535">
            <v>28.95</v>
          </cell>
          <cell r="F4535" t="str">
            <v>Ortlieb</v>
          </cell>
          <cell r="G4535">
            <v>82</v>
          </cell>
        </row>
        <row r="4536">
          <cell r="A4536">
            <v>4535</v>
          </cell>
          <cell r="B4536">
            <v>7122</v>
          </cell>
          <cell r="C4536">
            <v>23</v>
          </cell>
          <cell r="D4536" t="str">
            <v xml:space="preserve"> Ortlieb Safe-it M lime/transparent </v>
          </cell>
          <cell r="E4536">
            <v>30.95</v>
          </cell>
          <cell r="F4536" t="str">
            <v>Ortlieb</v>
          </cell>
          <cell r="G4536">
            <v>205</v>
          </cell>
        </row>
        <row r="4537">
          <cell r="A4537">
            <v>4536</v>
          </cell>
          <cell r="B4537">
            <v>11465</v>
          </cell>
          <cell r="C4537">
            <v>23</v>
          </cell>
          <cell r="D4537" t="str">
            <v xml:space="preserve"> Ortlieb Safe-it M black/transparent </v>
          </cell>
          <cell r="E4537">
            <v>28.95</v>
          </cell>
          <cell r="F4537" t="str">
            <v>Ortlieb</v>
          </cell>
          <cell r="G4537">
            <v>23</v>
          </cell>
        </row>
        <row r="4538">
          <cell r="A4538">
            <v>4537</v>
          </cell>
          <cell r="B4538">
            <v>9537</v>
          </cell>
          <cell r="C4538">
            <v>24</v>
          </cell>
          <cell r="D4538" t="str">
            <v xml:space="preserve"> Tunturi Dumbbell 1x 15 kg </v>
          </cell>
          <cell r="E4538">
            <v>34.950000000000003</v>
          </cell>
          <cell r="F4538" t="str">
            <v>Tunturi</v>
          </cell>
          <cell r="G4538">
            <v>105</v>
          </cell>
        </row>
        <row r="4539">
          <cell r="A4539">
            <v>4538</v>
          </cell>
          <cell r="B4539">
            <v>11775</v>
          </cell>
          <cell r="C4539">
            <v>24</v>
          </cell>
          <cell r="D4539" t="str">
            <v xml:space="preserve"> Tunturi Dumbbell 1x 20 kg </v>
          </cell>
          <cell r="E4539">
            <v>39.99</v>
          </cell>
          <cell r="F4539" t="str">
            <v>Tunturi</v>
          </cell>
          <cell r="G4539">
            <v>10</v>
          </cell>
        </row>
        <row r="4540">
          <cell r="A4540">
            <v>4539</v>
          </cell>
          <cell r="B4540">
            <v>11047</v>
          </cell>
          <cell r="C4540">
            <v>24</v>
          </cell>
          <cell r="D4540" t="str">
            <v xml:space="preserve"> Body Sculpture Cement Halterset 2x 9 kg </v>
          </cell>
          <cell r="E4540">
            <v>27.98</v>
          </cell>
          <cell r="F4540" t="str">
            <v>Body</v>
          </cell>
          <cell r="G4540">
            <v>41</v>
          </cell>
        </row>
        <row r="4541">
          <cell r="A4541">
            <v>4540</v>
          </cell>
          <cell r="B4541">
            <v>10908</v>
          </cell>
          <cell r="C4541">
            <v>24</v>
          </cell>
          <cell r="D4541" t="str">
            <v xml:space="preserve"> Tunturi Dumbbellset 2x 10 kg </v>
          </cell>
          <cell r="E4541">
            <v>44.99</v>
          </cell>
          <cell r="F4541" t="str">
            <v>Tunturi</v>
          </cell>
          <cell r="G4541">
            <v>46</v>
          </cell>
        </row>
        <row r="4542">
          <cell r="A4542">
            <v>4541</v>
          </cell>
          <cell r="B4542">
            <v>6763</v>
          </cell>
          <cell r="C4542">
            <v>24</v>
          </cell>
          <cell r="D4542" t="str">
            <v xml:space="preserve"> Body Sculpture Gietijzeren Halterset 2x 9 kg </v>
          </cell>
          <cell r="E4542">
            <v>44.99</v>
          </cell>
          <cell r="F4542" t="str">
            <v>Body</v>
          </cell>
          <cell r="G4542">
            <v>220</v>
          </cell>
        </row>
        <row r="4543">
          <cell r="A4543">
            <v>4542</v>
          </cell>
          <cell r="B4543">
            <v>7123</v>
          </cell>
          <cell r="C4543">
            <v>24</v>
          </cell>
          <cell r="D4543" t="str">
            <v xml:space="preserve"> Marcy Vinyl Dumbbellset 2x 9 kg </v>
          </cell>
          <cell r="E4543">
            <v>24.95</v>
          </cell>
          <cell r="F4543" t="str">
            <v>Marcy</v>
          </cell>
          <cell r="G4543">
            <v>205</v>
          </cell>
        </row>
        <row r="4544">
          <cell r="A4544">
            <v>4543</v>
          </cell>
          <cell r="B4544">
            <v>9074</v>
          </cell>
          <cell r="C4544">
            <v>24</v>
          </cell>
          <cell r="D4544" t="str">
            <v xml:space="preserve"> Tunturi Dumbbell 1x 10 kg </v>
          </cell>
          <cell r="E4544">
            <v>29.95</v>
          </cell>
          <cell r="F4544" t="str">
            <v>Tunturi</v>
          </cell>
          <cell r="G4544">
            <v>125</v>
          </cell>
        </row>
        <row r="4545">
          <cell r="A4545">
            <v>4544</v>
          </cell>
          <cell r="B4545">
            <v>8801</v>
          </cell>
          <cell r="C4545">
            <v>24</v>
          </cell>
          <cell r="D4545" t="str">
            <v xml:space="preserve"> Tunturi Aerobic Pump Max Set 20 kg </v>
          </cell>
          <cell r="E4545">
            <v>49.95</v>
          </cell>
          <cell r="F4545" t="str">
            <v>Tunturi</v>
          </cell>
          <cell r="G4545">
            <v>136</v>
          </cell>
        </row>
        <row r="4546">
          <cell r="A4546">
            <v>4545</v>
          </cell>
          <cell r="B4546">
            <v>11560</v>
          </cell>
          <cell r="C4546">
            <v>24</v>
          </cell>
          <cell r="D4546" t="str">
            <v xml:space="preserve"> Bowflex SelectTech 1090i 1x 40.8 kg </v>
          </cell>
          <cell r="E4546">
            <v>449</v>
          </cell>
          <cell r="F4546" t="str">
            <v>Bowflex</v>
          </cell>
          <cell r="G4546">
            <v>19</v>
          </cell>
        </row>
        <row r="4547">
          <cell r="A4547">
            <v>4546</v>
          </cell>
          <cell r="B4547">
            <v>10391</v>
          </cell>
          <cell r="C4547">
            <v>24</v>
          </cell>
          <cell r="D4547" t="str">
            <v xml:space="preserve"> Bowflex SelectTech 552i 1x 23.8 kg </v>
          </cell>
          <cell r="E4547">
            <v>279</v>
          </cell>
          <cell r="F4547" t="str">
            <v>Bowflex</v>
          </cell>
          <cell r="G4547">
            <v>69</v>
          </cell>
        </row>
        <row r="4548">
          <cell r="A4548">
            <v>4547</v>
          </cell>
          <cell r="B4548">
            <v>11660</v>
          </cell>
          <cell r="C4548">
            <v>24</v>
          </cell>
          <cell r="D4548" t="str">
            <v xml:space="preserve"> Gymstick Halterset 20 kg Roze </v>
          </cell>
          <cell r="E4548">
            <v>79.989999999999995</v>
          </cell>
          <cell r="F4548" t="str">
            <v>Gymstick</v>
          </cell>
          <cell r="G4548">
            <v>14</v>
          </cell>
        </row>
        <row r="4549">
          <cell r="A4549">
            <v>4548</v>
          </cell>
          <cell r="B4549">
            <v>7364</v>
          </cell>
          <cell r="C4549">
            <v>24</v>
          </cell>
          <cell r="D4549" t="str">
            <v xml:space="preserve"> PowerBlock Sport 5.0 </v>
          </cell>
          <cell r="E4549">
            <v>399.99</v>
          </cell>
          <cell r="F4549" t="str">
            <v>PowerBlock</v>
          </cell>
          <cell r="G4549">
            <v>196</v>
          </cell>
        </row>
        <row r="4550">
          <cell r="A4550">
            <v>4549</v>
          </cell>
          <cell r="B4550">
            <v>8231</v>
          </cell>
          <cell r="C4550">
            <v>24</v>
          </cell>
          <cell r="D4550" t="str">
            <v xml:space="preserve"> PowerBlock Sport 2.4 </v>
          </cell>
          <cell r="E4550">
            <v>214.95</v>
          </cell>
          <cell r="F4550" t="str">
            <v>PowerBlock</v>
          </cell>
          <cell r="G4550">
            <v>158</v>
          </cell>
        </row>
        <row r="4551">
          <cell r="A4551">
            <v>4550</v>
          </cell>
          <cell r="B4551">
            <v>8505</v>
          </cell>
          <cell r="C4551">
            <v>24</v>
          </cell>
          <cell r="D4551" t="str">
            <v xml:space="preserve"> PowerBlock Sport 9.0 Stage II </v>
          </cell>
          <cell r="E4551">
            <v>373</v>
          </cell>
          <cell r="F4551" t="str">
            <v>PowerBlock</v>
          </cell>
          <cell r="G4551">
            <v>147</v>
          </cell>
        </row>
        <row r="4552">
          <cell r="A4552">
            <v>4551</v>
          </cell>
          <cell r="B4552">
            <v>11970</v>
          </cell>
          <cell r="C4552">
            <v>24</v>
          </cell>
          <cell r="D4552" t="str">
            <v xml:space="preserve"> PowerBlock Sport 9.0 Stage I </v>
          </cell>
          <cell r="E4552">
            <v>385</v>
          </cell>
          <cell r="F4552" t="str">
            <v>PowerBlock</v>
          </cell>
          <cell r="G4552">
            <v>1</v>
          </cell>
        </row>
        <row r="4553">
          <cell r="A4553">
            <v>4552</v>
          </cell>
          <cell r="B4553">
            <v>6293</v>
          </cell>
          <cell r="C4553">
            <v>24</v>
          </cell>
          <cell r="D4553" t="str">
            <v xml:space="preserve"> Lifemaxx Fixed Straight Barbell 25 kg </v>
          </cell>
          <cell r="E4553">
            <v>152.99</v>
          </cell>
          <cell r="F4553" t="str">
            <v>Lifemaxx</v>
          </cell>
          <cell r="G4553">
            <v>238</v>
          </cell>
        </row>
        <row r="4554">
          <cell r="A4554">
            <v>4553</v>
          </cell>
          <cell r="B4554">
            <v>7467</v>
          </cell>
          <cell r="C4554">
            <v>24</v>
          </cell>
          <cell r="D4554" t="str">
            <v xml:space="preserve"> Lifemaxx Fixed Straight Barbell 20 kg </v>
          </cell>
          <cell r="E4554">
            <v>128.99</v>
          </cell>
          <cell r="F4554" t="str">
            <v>Lifemaxx</v>
          </cell>
          <cell r="G4554">
            <v>192</v>
          </cell>
        </row>
        <row r="4555">
          <cell r="A4555">
            <v>4554</v>
          </cell>
          <cell r="B4555">
            <v>9051</v>
          </cell>
          <cell r="C4555">
            <v>24</v>
          </cell>
          <cell r="D4555" t="str">
            <v xml:space="preserve"> Lifemaxx Fixed Straight Barbell 15 kg </v>
          </cell>
          <cell r="E4555">
            <v>104.99</v>
          </cell>
          <cell r="F4555" t="str">
            <v>Lifemaxx</v>
          </cell>
          <cell r="G4555">
            <v>126</v>
          </cell>
        </row>
        <row r="4556">
          <cell r="A4556">
            <v>4555</v>
          </cell>
          <cell r="B4556">
            <v>10984</v>
          </cell>
          <cell r="C4556">
            <v>24</v>
          </cell>
          <cell r="D4556" t="str">
            <v xml:space="preserve"> Lifemaxx Fixed Straight Barbell 10 kg </v>
          </cell>
          <cell r="E4556">
            <v>79.989999999999995</v>
          </cell>
          <cell r="F4556" t="str">
            <v>Lifemaxx</v>
          </cell>
          <cell r="G4556">
            <v>43</v>
          </cell>
        </row>
        <row r="4557">
          <cell r="A4557">
            <v>4556</v>
          </cell>
          <cell r="B4557">
            <v>6932</v>
          </cell>
          <cell r="C4557">
            <v>24</v>
          </cell>
          <cell r="D4557" t="str">
            <v xml:space="preserve"> Lifemaxx Fixed EZ Barbell 30 Kg </v>
          </cell>
          <cell r="E4557">
            <v>149.99</v>
          </cell>
          <cell r="F4557" t="str">
            <v>Lifemaxx</v>
          </cell>
          <cell r="G4557">
            <v>213</v>
          </cell>
        </row>
        <row r="4558">
          <cell r="A4558">
            <v>4557</v>
          </cell>
          <cell r="B4558">
            <v>11394</v>
          </cell>
          <cell r="C4558">
            <v>24</v>
          </cell>
          <cell r="D4558" t="str">
            <v xml:space="preserve"> Lifemaxx Fixed EZ Barbell 25 Kg </v>
          </cell>
          <cell r="E4558">
            <v>129.99</v>
          </cell>
          <cell r="F4558" t="str">
            <v>Lifemaxx</v>
          </cell>
          <cell r="G4558">
            <v>26</v>
          </cell>
        </row>
        <row r="4559">
          <cell r="A4559">
            <v>4558</v>
          </cell>
          <cell r="B4559">
            <v>9834</v>
          </cell>
          <cell r="C4559">
            <v>24</v>
          </cell>
          <cell r="D4559" t="str">
            <v xml:space="preserve"> Lifemaxx Fixed EZ Barbell 20 Kg </v>
          </cell>
          <cell r="E4559">
            <v>119.99</v>
          </cell>
          <cell r="F4559" t="str">
            <v>Lifemaxx</v>
          </cell>
          <cell r="G4559">
            <v>93</v>
          </cell>
        </row>
        <row r="4560">
          <cell r="A4560">
            <v>4559</v>
          </cell>
          <cell r="B4560">
            <v>7972</v>
          </cell>
          <cell r="C4560">
            <v>24</v>
          </cell>
          <cell r="D4560" t="str">
            <v xml:space="preserve"> Lifemaxx Fixed EZ Barbell 15 Kg </v>
          </cell>
          <cell r="E4560">
            <v>99.99</v>
          </cell>
          <cell r="F4560" t="str">
            <v>Lifemaxx</v>
          </cell>
          <cell r="G4560">
            <v>169</v>
          </cell>
        </row>
        <row r="4561">
          <cell r="A4561">
            <v>4560</v>
          </cell>
          <cell r="B4561">
            <v>6764</v>
          </cell>
          <cell r="C4561">
            <v>24</v>
          </cell>
          <cell r="D4561" t="str">
            <v xml:space="preserve"> Lifemaxx Fixed EZ Barbell 10 Kg </v>
          </cell>
          <cell r="E4561">
            <v>79.989999999999995</v>
          </cell>
          <cell r="F4561" t="str">
            <v>Lifemaxx</v>
          </cell>
          <cell r="G4561">
            <v>220</v>
          </cell>
        </row>
        <row r="4562">
          <cell r="A4562">
            <v>4561</v>
          </cell>
          <cell r="B4562">
            <v>10211</v>
          </cell>
          <cell r="C4562">
            <v>24</v>
          </cell>
          <cell r="D4562" t="str">
            <v xml:space="preserve"> Christopeit Long Barbell Bar 160 cm </v>
          </cell>
          <cell r="E4562">
            <v>49.95</v>
          </cell>
          <cell r="F4562" t="str">
            <v>Christopeit</v>
          </cell>
          <cell r="G4562">
            <v>76</v>
          </cell>
        </row>
        <row r="4563">
          <cell r="A4563">
            <v>4562</v>
          </cell>
          <cell r="B4563">
            <v>8922</v>
          </cell>
          <cell r="C4563">
            <v>25</v>
          </cell>
          <cell r="D4563" t="str">
            <v xml:space="preserve"> Philips Series 5000 Aquatouch S5420/06 </v>
          </cell>
          <cell r="E4563">
            <v>75.989999999999995</v>
          </cell>
          <cell r="F4563" t="str">
            <v>Philips</v>
          </cell>
          <cell r="G4563">
            <v>131</v>
          </cell>
        </row>
        <row r="4564">
          <cell r="A4564">
            <v>4563</v>
          </cell>
          <cell r="B4564">
            <v>6350</v>
          </cell>
          <cell r="C4564">
            <v>25</v>
          </cell>
          <cell r="D4564" t="str">
            <v xml:space="preserve"> Philips Series 5000 S5100/06 </v>
          </cell>
          <cell r="E4564">
            <v>69.989999999999995</v>
          </cell>
          <cell r="F4564" t="str">
            <v>Philips</v>
          </cell>
          <cell r="G4564">
            <v>236</v>
          </cell>
        </row>
        <row r="4565">
          <cell r="A4565">
            <v>4564</v>
          </cell>
          <cell r="B4565">
            <v>8949</v>
          </cell>
          <cell r="C4565">
            <v>25</v>
          </cell>
          <cell r="D4565" t="str">
            <v xml:space="preserve"> Philips Series 7000 S7370/12 </v>
          </cell>
          <cell r="E4565">
            <v>114</v>
          </cell>
          <cell r="F4565" t="str">
            <v>Philips</v>
          </cell>
          <cell r="G4565">
            <v>130</v>
          </cell>
        </row>
        <row r="4566">
          <cell r="A4566">
            <v>4565</v>
          </cell>
          <cell r="B4566">
            <v>8592</v>
          </cell>
          <cell r="C4566">
            <v>25</v>
          </cell>
          <cell r="D4566" t="str">
            <v xml:space="preserve"> Philips Series 7000 S7510/41 </v>
          </cell>
          <cell r="E4566">
            <v>129</v>
          </cell>
          <cell r="F4566" t="str">
            <v>Philips</v>
          </cell>
          <cell r="G4566">
            <v>144</v>
          </cell>
        </row>
        <row r="4567">
          <cell r="A4567">
            <v>4566</v>
          </cell>
          <cell r="B4567">
            <v>6184</v>
          </cell>
          <cell r="C4567">
            <v>25</v>
          </cell>
          <cell r="D4567" t="str">
            <v xml:space="preserve"> Philips Series 3000 S3520/06 </v>
          </cell>
          <cell r="E4567">
            <v>62.9</v>
          </cell>
          <cell r="F4567" t="str">
            <v>Philips</v>
          </cell>
          <cell r="G4567">
            <v>243</v>
          </cell>
        </row>
        <row r="4568">
          <cell r="A4568">
            <v>4567</v>
          </cell>
          <cell r="B4568">
            <v>7861</v>
          </cell>
          <cell r="C4568">
            <v>25</v>
          </cell>
          <cell r="D4568" t="str">
            <v xml:space="preserve"> Philips Series 5000 S5510/45 </v>
          </cell>
          <cell r="E4568">
            <v>108.9</v>
          </cell>
          <cell r="F4568" t="str">
            <v>Philips</v>
          </cell>
          <cell r="G4568">
            <v>174</v>
          </cell>
        </row>
        <row r="4569">
          <cell r="A4569">
            <v>4568</v>
          </cell>
          <cell r="B4569">
            <v>8308</v>
          </cell>
          <cell r="C4569">
            <v>25</v>
          </cell>
          <cell r="D4569" t="str">
            <v xml:space="preserve"> Philips OneBlade QP6520/30 </v>
          </cell>
          <cell r="E4569">
            <v>74.989999999999995</v>
          </cell>
          <cell r="F4569" t="str">
            <v>Philips</v>
          </cell>
          <cell r="G4569">
            <v>155</v>
          </cell>
        </row>
        <row r="4570">
          <cell r="A4570">
            <v>4569</v>
          </cell>
          <cell r="B4570">
            <v>8923</v>
          </cell>
          <cell r="C4570">
            <v>25</v>
          </cell>
          <cell r="D4570" t="str">
            <v xml:space="preserve"> Philips Series 7000 S7710/26 </v>
          </cell>
          <cell r="E4570">
            <v>167.5</v>
          </cell>
          <cell r="F4570" t="str">
            <v>Philips</v>
          </cell>
          <cell r="G4570">
            <v>131</v>
          </cell>
        </row>
        <row r="4571">
          <cell r="A4571">
            <v>4570</v>
          </cell>
          <cell r="B4571">
            <v>9817</v>
          </cell>
          <cell r="C4571">
            <v>25</v>
          </cell>
          <cell r="D4571" t="str">
            <v xml:space="preserve"> Braun Series 9 9291CC </v>
          </cell>
          <cell r="E4571">
            <v>295</v>
          </cell>
          <cell r="F4571" t="str">
            <v>Braun</v>
          </cell>
          <cell r="G4571">
            <v>94</v>
          </cell>
        </row>
        <row r="4572">
          <cell r="A4572">
            <v>4571</v>
          </cell>
          <cell r="B4572">
            <v>8950</v>
          </cell>
          <cell r="C4572">
            <v>25</v>
          </cell>
          <cell r="D4572" t="str">
            <v xml:space="preserve"> Philips Click &amp; Style S728/17 </v>
          </cell>
          <cell r="E4572">
            <v>57.59</v>
          </cell>
          <cell r="F4572" t="str">
            <v>Philips</v>
          </cell>
          <cell r="G4572">
            <v>130</v>
          </cell>
        </row>
        <row r="4573">
          <cell r="A4573">
            <v>4572</v>
          </cell>
          <cell r="B4573">
            <v>8951</v>
          </cell>
          <cell r="C4573">
            <v>25</v>
          </cell>
          <cell r="D4573" t="str">
            <v xml:space="preserve"> Braun Series 3 3020 </v>
          </cell>
          <cell r="E4573">
            <v>77.989999999999995</v>
          </cell>
          <cell r="F4573" t="str">
            <v>Braun</v>
          </cell>
          <cell r="G4573">
            <v>130</v>
          </cell>
        </row>
        <row r="4574">
          <cell r="A4574">
            <v>4573</v>
          </cell>
          <cell r="B4574">
            <v>11516</v>
          </cell>
          <cell r="C4574">
            <v>25</v>
          </cell>
          <cell r="D4574" t="str">
            <v xml:space="preserve"> Braun Series 5 5040s Wet &amp; Dry </v>
          </cell>
          <cell r="E4574">
            <v>157.99</v>
          </cell>
          <cell r="F4574" t="str">
            <v>Braun</v>
          </cell>
          <cell r="G4574">
            <v>21</v>
          </cell>
        </row>
        <row r="4575">
          <cell r="A4575">
            <v>4574</v>
          </cell>
          <cell r="B4575">
            <v>9708</v>
          </cell>
          <cell r="C4575">
            <v>25</v>
          </cell>
          <cell r="D4575" t="str">
            <v xml:space="preserve"> Philips Series 9000 S9111/41 </v>
          </cell>
          <cell r="E4575">
            <v>189</v>
          </cell>
          <cell r="F4575" t="str">
            <v>Philips</v>
          </cell>
          <cell r="G4575">
            <v>98</v>
          </cell>
        </row>
        <row r="4576">
          <cell r="A4576">
            <v>4575</v>
          </cell>
          <cell r="B4576">
            <v>7685</v>
          </cell>
          <cell r="C4576">
            <v>25</v>
          </cell>
          <cell r="D4576" t="str">
            <v xml:space="preserve"> Philips Series 9000 S9031/12 </v>
          </cell>
          <cell r="E4576">
            <v>169</v>
          </cell>
          <cell r="F4576" t="str">
            <v>Philips</v>
          </cell>
          <cell r="G4576">
            <v>182</v>
          </cell>
        </row>
        <row r="4577">
          <cell r="A4577">
            <v>4576</v>
          </cell>
          <cell r="B4577">
            <v>11395</v>
          </cell>
          <cell r="C4577">
            <v>25</v>
          </cell>
          <cell r="D4577" t="str">
            <v xml:space="preserve"> Philips Series 3000 S3120/06 </v>
          </cell>
          <cell r="E4577">
            <v>54.99</v>
          </cell>
          <cell r="F4577" t="str">
            <v>Philips</v>
          </cell>
          <cell r="G4577">
            <v>26</v>
          </cell>
        </row>
        <row r="4578">
          <cell r="A4578">
            <v>4577</v>
          </cell>
          <cell r="B4578">
            <v>7155</v>
          </cell>
          <cell r="C4578">
            <v>25</v>
          </cell>
          <cell r="D4578" t="str">
            <v xml:space="preserve"> Philips Series 5000 S5310/06 </v>
          </cell>
          <cell r="E4578">
            <v>86.99</v>
          </cell>
          <cell r="F4578" t="str">
            <v>Philips</v>
          </cell>
          <cell r="G4578">
            <v>204</v>
          </cell>
        </row>
        <row r="4579">
          <cell r="A4579">
            <v>4578</v>
          </cell>
          <cell r="B4579">
            <v>9451</v>
          </cell>
          <cell r="C4579">
            <v>25</v>
          </cell>
          <cell r="D4579" t="str">
            <v xml:space="preserve"> Philips OneBlade QP2520/30 </v>
          </cell>
          <cell r="E4579">
            <v>49.99</v>
          </cell>
          <cell r="F4579" t="str">
            <v>Philips</v>
          </cell>
          <cell r="G4579">
            <v>109</v>
          </cell>
        </row>
        <row r="4580">
          <cell r="A4580">
            <v>4579</v>
          </cell>
          <cell r="B4580">
            <v>7534</v>
          </cell>
          <cell r="C4580">
            <v>25</v>
          </cell>
          <cell r="D4580" t="str">
            <v xml:space="preserve"> Philips OneBlade QP2530/30 </v>
          </cell>
          <cell r="E4580">
            <v>59.99</v>
          </cell>
          <cell r="F4580" t="str">
            <v>Philips</v>
          </cell>
          <cell r="G4580">
            <v>189</v>
          </cell>
        </row>
        <row r="4581">
          <cell r="A4581">
            <v>4580</v>
          </cell>
          <cell r="B4581">
            <v>11575</v>
          </cell>
          <cell r="C4581">
            <v>25</v>
          </cell>
          <cell r="D4581" t="str">
            <v xml:space="preserve"> Philips Series 9000 S9711/31 </v>
          </cell>
          <cell r="E4581">
            <v>261</v>
          </cell>
          <cell r="F4581" t="str">
            <v>Philips</v>
          </cell>
          <cell r="G4581">
            <v>18</v>
          </cell>
        </row>
        <row r="4582">
          <cell r="A4582">
            <v>4581</v>
          </cell>
          <cell r="B4582">
            <v>10256</v>
          </cell>
          <cell r="C4582">
            <v>25</v>
          </cell>
          <cell r="D4582" t="str">
            <v xml:space="preserve"> Braun Series 9 9290CC </v>
          </cell>
          <cell r="E4582">
            <v>309</v>
          </cell>
          <cell r="F4582" t="str">
            <v>Braun</v>
          </cell>
          <cell r="G4582">
            <v>74</v>
          </cell>
        </row>
        <row r="4583">
          <cell r="A4583">
            <v>4582</v>
          </cell>
          <cell r="B4583">
            <v>10933</v>
          </cell>
          <cell r="C4583">
            <v>25</v>
          </cell>
          <cell r="D4583" t="str">
            <v xml:space="preserve"> Braun Series 1 190s-1 </v>
          </cell>
          <cell r="E4583">
            <v>47.99</v>
          </cell>
          <cell r="F4583" t="str">
            <v>Braun</v>
          </cell>
          <cell r="G4583">
            <v>45</v>
          </cell>
        </row>
        <row r="4584">
          <cell r="A4584">
            <v>4583</v>
          </cell>
          <cell r="B4584">
            <v>7535</v>
          </cell>
          <cell r="C4584">
            <v>25</v>
          </cell>
          <cell r="D4584" t="str">
            <v xml:space="preserve"> Braun Series 5 5030s </v>
          </cell>
          <cell r="E4584">
            <v>142.80000000000001</v>
          </cell>
          <cell r="F4584" t="str">
            <v>Braun</v>
          </cell>
          <cell r="G4584">
            <v>189</v>
          </cell>
        </row>
        <row r="4585">
          <cell r="A4585">
            <v>4584</v>
          </cell>
          <cell r="B4585">
            <v>8673</v>
          </cell>
          <cell r="C4585">
            <v>25</v>
          </cell>
          <cell r="D4585" t="str">
            <v xml:space="preserve"> Braun Series 9 9095 CC Wet &amp; Dry </v>
          </cell>
          <cell r="E4585">
            <v>249</v>
          </cell>
          <cell r="F4585" t="str">
            <v>Braun</v>
          </cell>
          <cell r="G4585">
            <v>141</v>
          </cell>
        </row>
        <row r="4586">
          <cell r="A4586">
            <v>4585</v>
          </cell>
          <cell r="B4586">
            <v>7156</v>
          </cell>
          <cell r="C4586">
            <v>25</v>
          </cell>
          <cell r="D4586" t="str">
            <v xml:space="preserve"> Remington XR1430 HyperFlex Aqua </v>
          </cell>
          <cell r="E4586">
            <v>66.099999999999994</v>
          </cell>
          <cell r="F4586" t="str">
            <v>Remington</v>
          </cell>
          <cell r="G4586">
            <v>204</v>
          </cell>
        </row>
        <row r="4587">
          <cell r="A4587">
            <v>4586</v>
          </cell>
          <cell r="B4587">
            <v>9881</v>
          </cell>
          <cell r="C4587">
            <v>25</v>
          </cell>
          <cell r="D4587" t="str">
            <v xml:space="preserve"> Remington PR1250 PowerSeries Plus </v>
          </cell>
          <cell r="E4587">
            <v>39.99</v>
          </cell>
          <cell r="F4587" t="str">
            <v>Remington</v>
          </cell>
          <cell r="G4587">
            <v>91</v>
          </cell>
        </row>
        <row r="4588">
          <cell r="A4588">
            <v>4587</v>
          </cell>
          <cell r="B4588">
            <v>7973</v>
          </cell>
          <cell r="C4588">
            <v>25</v>
          </cell>
          <cell r="D4588" t="str">
            <v xml:space="preserve"> Philips Click &amp; Style S738/17 </v>
          </cell>
          <cell r="E4588">
            <v>76.989999999999995</v>
          </cell>
          <cell r="F4588" t="str">
            <v>Philips</v>
          </cell>
          <cell r="G4588">
            <v>169</v>
          </cell>
        </row>
        <row r="4589">
          <cell r="A4589">
            <v>4588</v>
          </cell>
          <cell r="B4589">
            <v>9405</v>
          </cell>
          <cell r="C4589">
            <v>25</v>
          </cell>
          <cell r="D4589" t="str">
            <v xml:space="preserve"> Philips AquaTouch Series 5000 S5400/26 </v>
          </cell>
          <cell r="E4589">
            <v>123.95</v>
          </cell>
          <cell r="F4589" t="str">
            <v>Philips</v>
          </cell>
          <cell r="G4589">
            <v>111</v>
          </cell>
        </row>
        <row r="4590">
          <cell r="A4590">
            <v>4589</v>
          </cell>
          <cell r="B4590">
            <v>9709</v>
          </cell>
          <cell r="C4590">
            <v>25</v>
          </cell>
          <cell r="D4590" t="str">
            <v xml:space="preserve"> Braun CoolTec CT4S </v>
          </cell>
          <cell r="E4590">
            <v>129</v>
          </cell>
          <cell r="F4590" t="str">
            <v>Braun</v>
          </cell>
          <cell r="G4590">
            <v>98</v>
          </cell>
        </row>
        <row r="4591">
          <cell r="A4591">
            <v>4590</v>
          </cell>
          <cell r="B4591">
            <v>10630</v>
          </cell>
          <cell r="C4591">
            <v>25</v>
          </cell>
          <cell r="D4591" t="str">
            <v xml:space="preserve"> Wahl Travelshaver </v>
          </cell>
          <cell r="E4591">
            <v>24.99</v>
          </cell>
          <cell r="F4591" t="str">
            <v>Wahl</v>
          </cell>
          <cell r="G4591">
            <v>59</v>
          </cell>
        </row>
        <row r="4592">
          <cell r="A4592">
            <v>4591</v>
          </cell>
          <cell r="B4592">
            <v>6971</v>
          </cell>
          <cell r="C4592">
            <v>25</v>
          </cell>
          <cell r="D4592" t="str">
            <v xml:space="preserve"> Philips OneBlade QP6510/30 </v>
          </cell>
          <cell r="E4592">
            <v>59.99</v>
          </cell>
          <cell r="F4592" t="str">
            <v>Philips</v>
          </cell>
          <cell r="G4592">
            <v>211</v>
          </cell>
        </row>
        <row r="4593">
          <cell r="A4593">
            <v>4592</v>
          </cell>
          <cell r="B4593">
            <v>9907</v>
          </cell>
          <cell r="C4593">
            <v>25</v>
          </cell>
          <cell r="D4593" t="str">
            <v xml:space="preserve"> Remington PR1230 PowerSeries </v>
          </cell>
          <cell r="E4593">
            <v>34.950000000000003</v>
          </cell>
          <cell r="F4593" t="str">
            <v>Remington</v>
          </cell>
          <cell r="G4593">
            <v>90</v>
          </cell>
        </row>
        <row r="4594">
          <cell r="A4594">
            <v>4593</v>
          </cell>
          <cell r="B4594">
            <v>9377</v>
          </cell>
          <cell r="C4594">
            <v>25</v>
          </cell>
          <cell r="D4594" t="str">
            <v xml:space="preserve"> Braun Pocket M90 </v>
          </cell>
          <cell r="E4594">
            <v>31.99</v>
          </cell>
          <cell r="F4594" t="str">
            <v>Braun</v>
          </cell>
          <cell r="G4594">
            <v>112</v>
          </cell>
        </row>
        <row r="4595">
          <cell r="A4595">
            <v>4594</v>
          </cell>
          <cell r="B4595">
            <v>11841</v>
          </cell>
          <cell r="C4595">
            <v>25</v>
          </cell>
          <cell r="D4595" t="str">
            <v xml:space="preserve"> Braun MobileShave M60 </v>
          </cell>
          <cell r="E4595">
            <v>25.88</v>
          </cell>
          <cell r="F4595" t="str">
            <v>Braun</v>
          </cell>
          <cell r="G4595">
            <v>7</v>
          </cell>
        </row>
        <row r="4596">
          <cell r="A4596">
            <v>4595</v>
          </cell>
          <cell r="B4596">
            <v>7536</v>
          </cell>
          <cell r="C4596">
            <v>25</v>
          </cell>
          <cell r="D4596" t="str">
            <v xml:space="preserve"> Remington R95 Mini Shaver </v>
          </cell>
          <cell r="E4596">
            <v>27.95</v>
          </cell>
          <cell r="F4596" t="str">
            <v>Remington</v>
          </cell>
          <cell r="G4596">
            <v>189</v>
          </cell>
        </row>
        <row r="4597">
          <cell r="A4597">
            <v>4596</v>
          </cell>
          <cell r="B4597">
            <v>11185</v>
          </cell>
          <cell r="C4597">
            <v>25</v>
          </cell>
          <cell r="D4597" t="str">
            <v xml:space="preserve"> Philips Series 9000 S9161/41 </v>
          </cell>
          <cell r="E4597">
            <v>209</v>
          </cell>
          <cell r="F4597" t="str">
            <v>Philips</v>
          </cell>
          <cell r="G4597">
            <v>35</v>
          </cell>
        </row>
        <row r="4598">
          <cell r="A4598">
            <v>4597</v>
          </cell>
          <cell r="B4598">
            <v>6204</v>
          </cell>
          <cell r="C4598">
            <v>25</v>
          </cell>
          <cell r="D4598" t="str">
            <v xml:space="preserve"> Braun Series 5 5050cc </v>
          </cell>
          <cell r="E4598">
            <v>176.95</v>
          </cell>
          <cell r="F4598" t="str">
            <v>Braun</v>
          </cell>
          <cell r="G4598">
            <v>242</v>
          </cell>
        </row>
        <row r="4599">
          <cell r="A4599">
            <v>4598</v>
          </cell>
          <cell r="B4599">
            <v>7613</v>
          </cell>
          <cell r="C4599">
            <v>25</v>
          </cell>
          <cell r="D4599" t="str">
            <v xml:space="preserve"> Philips Series 9000 S9111/31 </v>
          </cell>
          <cell r="E4599">
            <v>234</v>
          </cell>
          <cell r="F4599" t="str">
            <v>Philips</v>
          </cell>
          <cell r="G4599">
            <v>186</v>
          </cell>
        </row>
        <row r="4600">
          <cell r="A4600">
            <v>4599</v>
          </cell>
          <cell r="B4600">
            <v>9882</v>
          </cell>
          <cell r="C4600">
            <v>25</v>
          </cell>
          <cell r="D4600" t="str">
            <v xml:space="preserve"> Remington XF8705 CaptureCut Pro </v>
          </cell>
          <cell r="E4600">
            <v>89</v>
          </cell>
          <cell r="F4600" t="str">
            <v>Remington</v>
          </cell>
          <cell r="G4600">
            <v>91</v>
          </cell>
        </row>
        <row r="4601">
          <cell r="A4601">
            <v>4600</v>
          </cell>
          <cell r="B4601">
            <v>10103</v>
          </cell>
          <cell r="C4601">
            <v>25</v>
          </cell>
          <cell r="D4601" t="str">
            <v xml:space="preserve"> Philips Series 5000 S5150/26 </v>
          </cell>
          <cell r="E4601">
            <v>119</v>
          </cell>
          <cell r="F4601" t="str">
            <v>Philips</v>
          </cell>
          <cell r="G4601">
            <v>81</v>
          </cell>
        </row>
        <row r="4602">
          <cell r="A4602">
            <v>4601</v>
          </cell>
          <cell r="B4602">
            <v>6100</v>
          </cell>
          <cell r="C4602">
            <v>25</v>
          </cell>
          <cell r="D4602" t="str">
            <v xml:space="preserve"> Remington XR1330 HyperFlex </v>
          </cell>
          <cell r="E4602">
            <v>63.99</v>
          </cell>
          <cell r="F4602" t="str">
            <v>Remington</v>
          </cell>
          <cell r="G4602">
            <v>247</v>
          </cell>
        </row>
        <row r="4603">
          <cell r="A4603">
            <v>4602</v>
          </cell>
          <cell r="B4603">
            <v>11158</v>
          </cell>
          <cell r="C4603">
            <v>25</v>
          </cell>
          <cell r="D4603" t="str">
            <v xml:space="preserve"> Braun Series 7 7840S </v>
          </cell>
          <cell r="E4603">
            <v>249</v>
          </cell>
          <cell r="F4603" t="str">
            <v>Braun</v>
          </cell>
          <cell r="G4603">
            <v>36</v>
          </cell>
        </row>
        <row r="4604">
          <cell r="A4604">
            <v>4603</v>
          </cell>
          <cell r="B4604">
            <v>10748</v>
          </cell>
          <cell r="C4604">
            <v>25</v>
          </cell>
          <cell r="D4604" t="str">
            <v xml:space="preserve"> Braun Series 3 3080s Black/Eloxal Blue </v>
          </cell>
          <cell r="E4604">
            <v>129.99</v>
          </cell>
          <cell r="F4604" t="str">
            <v>Braun</v>
          </cell>
          <cell r="G4604">
            <v>54</v>
          </cell>
        </row>
        <row r="4605">
          <cell r="A4605">
            <v>4604</v>
          </cell>
          <cell r="B4605">
            <v>7004</v>
          </cell>
          <cell r="C4605">
            <v>25</v>
          </cell>
          <cell r="D4605" t="str">
            <v xml:space="preserve"> Remington TF70 Dual Foil Travel Shaver </v>
          </cell>
          <cell r="E4605">
            <v>25.99</v>
          </cell>
          <cell r="F4605" t="str">
            <v>Remington</v>
          </cell>
          <cell r="G4605">
            <v>210</v>
          </cell>
        </row>
        <row r="4606">
          <cell r="A4606">
            <v>4605</v>
          </cell>
          <cell r="B4606">
            <v>9596</v>
          </cell>
          <cell r="C4606">
            <v>25</v>
          </cell>
          <cell r="D4606" t="str">
            <v xml:space="preserve"> Philips Series 9000 S9151/41 </v>
          </cell>
          <cell r="E4606">
            <v>199</v>
          </cell>
          <cell r="F4606" t="str">
            <v>Philips</v>
          </cell>
          <cell r="G4606">
            <v>102</v>
          </cell>
        </row>
        <row r="4607">
          <cell r="A4607">
            <v>4606</v>
          </cell>
          <cell r="B4607">
            <v>7365</v>
          </cell>
          <cell r="C4607">
            <v>25</v>
          </cell>
          <cell r="D4607" t="str">
            <v xml:space="preserve"> Braun Series 3 310 Blue </v>
          </cell>
          <cell r="E4607">
            <v>79.989999999999995</v>
          </cell>
          <cell r="F4607" t="str">
            <v>Braun</v>
          </cell>
          <cell r="G4607">
            <v>196</v>
          </cell>
        </row>
        <row r="4608">
          <cell r="A4608">
            <v>4607</v>
          </cell>
          <cell r="B4608">
            <v>8119</v>
          </cell>
          <cell r="C4608">
            <v>25</v>
          </cell>
          <cell r="D4608" t="str">
            <v xml:space="preserve"> Remington XR1470 HyperFlex Aqua Pro </v>
          </cell>
          <cell r="E4608">
            <v>95.95</v>
          </cell>
          <cell r="F4608" t="str">
            <v>Remington</v>
          </cell>
          <cell r="G4608">
            <v>163</v>
          </cell>
        </row>
        <row r="4609">
          <cell r="A4609">
            <v>4608</v>
          </cell>
          <cell r="B4609">
            <v>9001</v>
          </cell>
          <cell r="C4609">
            <v>25</v>
          </cell>
          <cell r="D4609" t="str">
            <v xml:space="preserve"> Remington XR1370 HyperFlex Pro </v>
          </cell>
          <cell r="E4609">
            <v>93.99</v>
          </cell>
          <cell r="F4609" t="str">
            <v>Remington</v>
          </cell>
          <cell r="G4609">
            <v>128</v>
          </cell>
        </row>
        <row r="4610">
          <cell r="A4610">
            <v>4609</v>
          </cell>
          <cell r="B4610">
            <v>6727</v>
          </cell>
          <cell r="C4610">
            <v>25</v>
          </cell>
          <cell r="D4610" t="str">
            <v xml:space="preserve"> Panasonic ES-RT37-S503 </v>
          </cell>
          <cell r="E4610">
            <v>57</v>
          </cell>
          <cell r="F4610" t="str">
            <v>Panasonic</v>
          </cell>
          <cell r="G4610">
            <v>221</v>
          </cell>
        </row>
        <row r="4611">
          <cell r="A4611">
            <v>4610</v>
          </cell>
          <cell r="B4611">
            <v>10392</v>
          </cell>
          <cell r="C4611">
            <v>25</v>
          </cell>
          <cell r="D4611" t="str">
            <v xml:space="preserve"> Braun Series 3 3090cc </v>
          </cell>
          <cell r="E4611">
            <v>139</v>
          </cell>
          <cell r="F4611" t="str">
            <v>Braun</v>
          </cell>
          <cell r="G4611">
            <v>69</v>
          </cell>
        </row>
        <row r="4612">
          <cell r="A4612">
            <v>4611</v>
          </cell>
          <cell r="B4612">
            <v>11234</v>
          </cell>
          <cell r="C4612">
            <v>25</v>
          </cell>
          <cell r="D4612" t="str">
            <v xml:space="preserve"> Remington PF7200 Comfort Series </v>
          </cell>
          <cell r="E4612">
            <v>29.95</v>
          </cell>
          <cell r="F4612" t="str">
            <v>Remington</v>
          </cell>
          <cell r="G4612">
            <v>33</v>
          </cell>
        </row>
        <row r="4613">
          <cell r="A4613">
            <v>4612</v>
          </cell>
          <cell r="B4613">
            <v>7907</v>
          </cell>
          <cell r="C4613">
            <v>25</v>
          </cell>
          <cell r="D4613" t="str">
            <v xml:space="preserve"> Remington XF8505 CaptureCut </v>
          </cell>
          <cell r="E4613">
            <v>76.5</v>
          </cell>
          <cell r="F4613" t="str">
            <v>Remington</v>
          </cell>
          <cell r="G4613">
            <v>172</v>
          </cell>
        </row>
        <row r="4614">
          <cell r="A4614">
            <v>4613</v>
          </cell>
          <cell r="B4614">
            <v>8640</v>
          </cell>
          <cell r="C4614">
            <v>25</v>
          </cell>
          <cell r="D4614" t="str">
            <v xml:space="preserve"> Braun Cooltec 2CC </v>
          </cell>
          <cell r="E4614">
            <v>134.94999999999999</v>
          </cell>
          <cell r="F4614" t="str">
            <v>Braun</v>
          </cell>
          <cell r="G4614">
            <v>142</v>
          </cell>
        </row>
        <row r="4615">
          <cell r="A4615">
            <v>4614</v>
          </cell>
          <cell r="B4615">
            <v>11576</v>
          </cell>
          <cell r="C4615">
            <v>25</v>
          </cell>
          <cell r="D4615" t="str">
            <v xml:space="preserve"> Braun Series 9 9240S </v>
          </cell>
          <cell r="E4615">
            <v>299</v>
          </cell>
          <cell r="F4615" t="str">
            <v>Braun</v>
          </cell>
          <cell r="G4615">
            <v>18</v>
          </cell>
        </row>
        <row r="4616">
          <cell r="A4616">
            <v>4615</v>
          </cell>
          <cell r="B4616">
            <v>6413</v>
          </cell>
          <cell r="C4616">
            <v>25</v>
          </cell>
          <cell r="D4616" t="str">
            <v xml:space="preserve"> Braun Series 7 7880CC </v>
          </cell>
          <cell r="E4616">
            <v>279</v>
          </cell>
          <cell r="F4616" t="str">
            <v>Braun</v>
          </cell>
          <cell r="G4616">
            <v>233</v>
          </cell>
        </row>
        <row r="4617">
          <cell r="A4617">
            <v>4616</v>
          </cell>
          <cell r="B4617">
            <v>9209</v>
          </cell>
          <cell r="C4617">
            <v>25</v>
          </cell>
          <cell r="D4617" t="str">
            <v xml:space="preserve"> Braun CoolTec CT2S-White </v>
          </cell>
          <cell r="E4617">
            <v>120.99</v>
          </cell>
          <cell r="F4617" t="str">
            <v>Braun</v>
          </cell>
          <cell r="G4617">
            <v>119</v>
          </cell>
        </row>
        <row r="4618">
          <cell r="A4618">
            <v>4617</v>
          </cell>
          <cell r="B4618">
            <v>9835</v>
          </cell>
          <cell r="C4618">
            <v>25</v>
          </cell>
          <cell r="D4618" t="str">
            <v xml:space="preserve"> Remington XR1350 HyperFlex Plus </v>
          </cell>
          <cell r="E4618">
            <v>76.989999999999995</v>
          </cell>
          <cell r="F4618" t="str">
            <v>Remington</v>
          </cell>
          <cell r="G4618">
            <v>93</v>
          </cell>
        </row>
        <row r="4619">
          <cell r="A4619">
            <v>4618</v>
          </cell>
          <cell r="B4619">
            <v>6125</v>
          </cell>
          <cell r="C4619">
            <v>25</v>
          </cell>
          <cell r="D4619" t="str">
            <v xml:space="preserve"> Remington PR1270 PowerSeries Pro </v>
          </cell>
          <cell r="E4619">
            <v>54.99</v>
          </cell>
          <cell r="F4619" t="str">
            <v>Remington</v>
          </cell>
          <cell r="G4619">
            <v>246</v>
          </cell>
        </row>
        <row r="4620">
          <cell r="A4620">
            <v>4619</v>
          </cell>
          <cell r="B4620">
            <v>11803</v>
          </cell>
          <cell r="C4620">
            <v>25</v>
          </cell>
          <cell r="D4620" t="str">
            <v xml:space="preserve"> Remington PF7400 Comfort Series Plus </v>
          </cell>
          <cell r="E4620">
            <v>41.99</v>
          </cell>
          <cell r="F4620" t="str">
            <v>Remington</v>
          </cell>
          <cell r="G4620">
            <v>9</v>
          </cell>
        </row>
        <row r="4621">
          <cell r="A4621">
            <v>4620</v>
          </cell>
          <cell r="B4621">
            <v>7295</v>
          </cell>
          <cell r="C4621">
            <v>25</v>
          </cell>
          <cell r="D4621" t="str">
            <v xml:space="preserve"> Philips Series 7000 S7780/64 </v>
          </cell>
          <cell r="E4621">
            <v>232</v>
          </cell>
          <cell r="F4621" t="str">
            <v>Philips</v>
          </cell>
          <cell r="G4621">
            <v>199</v>
          </cell>
        </row>
        <row r="4622">
          <cell r="A4622">
            <v>4621</v>
          </cell>
          <cell r="B4622">
            <v>7484</v>
          </cell>
          <cell r="C4622">
            <v>25</v>
          </cell>
          <cell r="D4622" t="str">
            <v xml:space="preserve"> Panasonic ES-RT67-S503 </v>
          </cell>
          <cell r="E4622">
            <v>71.67</v>
          </cell>
          <cell r="F4622" t="str">
            <v>Panasonic</v>
          </cell>
          <cell r="G4622">
            <v>191</v>
          </cell>
        </row>
        <row r="4623">
          <cell r="A4623">
            <v>4622</v>
          </cell>
          <cell r="B4623">
            <v>7665</v>
          </cell>
          <cell r="C4623">
            <v>25</v>
          </cell>
          <cell r="D4623" t="str">
            <v xml:space="preserve"> Braun Series 7 7850CC </v>
          </cell>
          <cell r="E4623">
            <v>289</v>
          </cell>
          <cell r="F4623" t="str">
            <v>Braun</v>
          </cell>
          <cell r="G4623">
            <v>183</v>
          </cell>
        </row>
        <row r="4624">
          <cell r="A4624">
            <v>4623</v>
          </cell>
          <cell r="B4624">
            <v>11373</v>
          </cell>
          <cell r="C4624">
            <v>25</v>
          </cell>
          <cell r="D4624" t="str">
            <v xml:space="preserve"> Braun Series 3 3045wd Black/Blue </v>
          </cell>
          <cell r="E4624">
            <v>123.99</v>
          </cell>
          <cell r="F4624" t="str">
            <v>Braun</v>
          </cell>
          <cell r="G4624">
            <v>27</v>
          </cell>
        </row>
        <row r="4625">
          <cell r="A4625">
            <v>4624</v>
          </cell>
          <cell r="B4625">
            <v>11327</v>
          </cell>
          <cell r="C4625">
            <v>25</v>
          </cell>
          <cell r="D4625" t="str">
            <v xml:space="preserve"> Braun Series 3 3000BT </v>
          </cell>
          <cell r="E4625">
            <v>99</v>
          </cell>
          <cell r="F4625" t="str">
            <v>Braun</v>
          </cell>
          <cell r="G4625">
            <v>29</v>
          </cell>
        </row>
        <row r="4626">
          <cell r="A4626">
            <v>4625</v>
          </cell>
          <cell r="B4626">
            <v>6414</v>
          </cell>
          <cell r="C4626">
            <v>25</v>
          </cell>
          <cell r="D4626" t="str">
            <v xml:space="preserve"> Remington XR1450 HyperFlex Aqua </v>
          </cell>
          <cell r="E4626">
            <v>81.99</v>
          </cell>
          <cell r="F4626" t="str">
            <v>Remington</v>
          </cell>
          <cell r="G4626">
            <v>233</v>
          </cell>
        </row>
        <row r="4627">
          <cell r="A4627">
            <v>4626</v>
          </cell>
          <cell r="B4627">
            <v>11396</v>
          </cell>
          <cell r="C4627">
            <v>26</v>
          </cell>
          <cell r="D4627" t="str">
            <v xml:space="preserve"> Philips BHD176/00 </v>
          </cell>
          <cell r="E4627">
            <v>38.590000000000003</v>
          </cell>
          <cell r="F4627" t="str">
            <v>Philips</v>
          </cell>
          <cell r="G4627">
            <v>26</v>
          </cell>
        </row>
        <row r="4628">
          <cell r="A4628">
            <v>4627</v>
          </cell>
          <cell r="B4628">
            <v>10516</v>
          </cell>
          <cell r="C4628">
            <v>26</v>
          </cell>
          <cell r="D4628" t="str">
            <v xml:space="preserve"> Philips HP8232/00 </v>
          </cell>
          <cell r="E4628">
            <v>31.65</v>
          </cell>
          <cell r="F4628" t="str">
            <v>Philips</v>
          </cell>
          <cell r="G4628">
            <v>64</v>
          </cell>
        </row>
        <row r="4629">
          <cell r="A4629">
            <v>4628</v>
          </cell>
          <cell r="B4629">
            <v>9378</v>
          </cell>
          <cell r="C4629">
            <v>26</v>
          </cell>
          <cell r="D4629" t="str">
            <v xml:space="preserve"> Philips BHD177/00 Drycare Pro </v>
          </cell>
          <cell r="E4629">
            <v>45.99</v>
          </cell>
          <cell r="F4629" t="str">
            <v>Philips</v>
          </cell>
          <cell r="G4629">
            <v>112</v>
          </cell>
        </row>
        <row r="4630">
          <cell r="A4630">
            <v>4629</v>
          </cell>
          <cell r="B4630">
            <v>10649</v>
          </cell>
          <cell r="C4630">
            <v>26</v>
          </cell>
          <cell r="D4630" t="str">
            <v xml:space="preserve"> Remington AC9096 Silk </v>
          </cell>
          <cell r="E4630">
            <v>49.99</v>
          </cell>
          <cell r="F4630" t="str">
            <v>Remington</v>
          </cell>
          <cell r="G4630">
            <v>58</v>
          </cell>
        </row>
        <row r="4631">
          <cell r="A4631">
            <v>4630</v>
          </cell>
          <cell r="B4631">
            <v>6294</v>
          </cell>
          <cell r="C4631">
            <v>26</v>
          </cell>
          <cell r="D4631" t="str">
            <v xml:space="preserve"> Philips HP8230/00 </v>
          </cell>
          <cell r="E4631">
            <v>26.94</v>
          </cell>
          <cell r="F4631" t="str">
            <v>Philips</v>
          </cell>
          <cell r="G4631">
            <v>238</v>
          </cell>
        </row>
        <row r="4632">
          <cell r="A4632">
            <v>4631</v>
          </cell>
          <cell r="B4632">
            <v>7468</v>
          </cell>
          <cell r="C4632">
            <v>26</v>
          </cell>
          <cell r="D4632" t="str">
            <v xml:space="preserve"> BaByliss D342E </v>
          </cell>
          <cell r="E4632">
            <v>22.99</v>
          </cell>
          <cell r="F4632" t="str">
            <v>BaByliss</v>
          </cell>
          <cell r="G4632">
            <v>192</v>
          </cell>
        </row>
        <row r="4633">
          <cell r="A4633">
            <v>4632</v>
          </cell>
          <cell r="B4633">
            <v>9488</v>
          </cell>
          <cell r="C4633">
            <v>26</v>
          </cell>
          <cell r="D4633" t="str">
            <v xml:space="preserve"> Philips HP8233/00 </v>
          </cell>
          <cell r="E4633">
            <v>40.4</v>
          </cell>
          <cell r="F4633" t="str">
            <v>Philips</v>
          </cell>
          <cell r="G4633">
            <v>107</v>
          </cell>
        </row>
        <row r="4634">
          <cell r="A4634">
            <v>4633</v>
          </cell>
          <cell r="B4634">
            <v>11235</v>
          </cell>
          <cell r="C4634">
            <v>26</v>
          </cell>
          <cell r="D4634" t="str">
            <v xml:space="preserve"> Remington D5219 </v>
          </cell>
          <cell r="E4634">
            <v>32.950000000000003</v>
          </cell>
          <cell r="F4634" t="str">
            <v>Remington</v>
          </cell>
          <cell r="G4634">
            <v>33</v>
          </cell>
        </row>
        <row r="4635">
          <cell r="A4635">
            <v>4634</v>
          </cell>
          <cell r="B4635">
            <v>10688</v>
          </cell>
          <cell r="C4635">
            <v>26</v>
          </cell>
          <cell r="D4635" t="str">
            <v xml:space="preserve"> Babyliss 6604E </v>
          </cell>
          <cell r="E4635">
            <v>26.99</v>
          </cell>
          <cell r="F4635" t="str">
            <v>Babyliss</v>
          </cell>
          <cell r="G4635">
            <v>56</v>
          </cell>
        </row>
        <row r="4636">
          <cell r="A4636">
            <v>4635</v>
          </cell>
          <cell r="B4636">
            <v>9710</v>
          </cell>
          <cell r="C4636">
            <v>26</v>
          </cell>
          <cell r="D4636" t="str">
            <v xml:space="preserve"> BaByliss D362E </v>
          </cell>
          <cell r="E4636">
            <v>26.99</v>
          </cell>
          <cell r="F4636" t="str">
            <v>BaByliss</v>
          </cell>
          <cell r="G4636">
            <v>98</v>
          </cell>
        </row>
        <row r="4637">
          <cell r="A4637">
            <v>4636</v>
          </cell>
          <cell r="B4637">
            <v>6910</v>
          </cell>
          <cell r="C4637">
            <v>26</v>
          </cell>
          <cell r="D4637" t="str">
            <v xml:space="preserve"> Babyliss 6616E The Pro </v>
          </cell>
          <cell r="E4637">
            <v>59.95</v>
          </cell>
          <cell r="F4637" t="str">
            <v>Babyliss</v>
          </cell>
          <cell r="G4637">
            <v>214</v>
          </cell>
        </row>
        <row r="4638">
          <cell r="A4638">
            <v>4637</v>
          </cell>
          <cell r="B4638">
            <v>8506</v>
          </cell>
          <cell r="C4638">
            <v>26</v>
          </cell>
          <cell r="D4638" t="str">
            <v xml:space="preserve"> Braun Satin Hair 5 HD 550 </v>
          </cell>
          <cell r="E4638">
            <v>39.94</v>
          </cell>
          <cell r="F4638" t="str">
            <v>Braun</v>
          </cell>
          <cell r="G4638">
            <v>147</v>
          </cell>
        </row>
        <row r="4639">
          <cell r="A4639">
            <v>4638</v>
          </cell>
          <cell r="B4639">
            <v>9426</v>
          </cell>
          <cell r="C4639">
            <v>26</v>
          </cell>
          <cell r="D4639" t="str">
            <v xml:space="preserve"> Babyliss 6614E ipro2200 </v>
          </cell>
          <cell r="E4639">
            <v>49.9</v>
          </cell>
          <cell r="F4639" t="str">
            <v>Babyliss</v>
          </cell>
          <cell r="G4639">
            <v>110</v>
          </cell>
        </row>
        <row r="4640">
          <cell r="A4640">
            <v>4639</v>
          </cell>
          <cell r="B4640">
            <v>6501</v>
          </cell>
          <cell r="C4640">
            <v>26</v>
          </cell>
          <cell r="D4640" t="str">
            <v xml:space="preserve"> Braun HD 585 </v>
          </cell>
          <cell r="E4640">
            <v>39.99</v>
          </cell>
          <cell r="F4640" t="str">
            <v>Braun</v>
          </cell>
          <cell r="G4640">
            <v>230</v>
          </cell>
        </row>
        <row r="4641">
          <cell r="A4641">
            <v>4640</v>
          </cell>
          <cell r="B4641">
            <v>7157</v>
          </cell>
          <cell r="C4641">
            <v>26</v>
          </cell>
          <cell r="D4641" t="str">
            <v xml:space="preserve"> BaByliss 6609E </v>
          </cell>
          <cell r="E4641">
            <v>29.99</v>
          </cell>
          <cell r="F4641" t="str">
            <v>BaByliss</v>
          </cell>
          <cell r="G4641">
            <v>204</v>
          </cell>
        </row>
        <row r="4642">
          <cell r="A4642">
            <v>4641</v>
          </cell>
          <cell r="B4642">
            <v>11397</v>
          </cell>
          <cell r="C4642">
            <v>26</v>
          </cell>
          <cell r="D4642" t="str">
            <v xml:space="preserve"> Remington AC9140 Pro Luxe </v>
          </cell>
          <cell r="E4642">
            <v>53.99</v>
          </cell>
          <cell r="F4642" t="str">
            <v>Remington</v>
          </cell>
          <cell r="G4642">
            <v>26</v>
          </cell>
        </row>
        <row r="4643">
          <cell r="A4643">
            <v>4642</v>
          </cell>
          <cell r="B4643">
            <v>11661</v>
          </cell>
          <cell r="C4643">
            <v>26</v>
          </cell>
          <cell r="D4643" t="str">
            <v xml:space="preserve"> Carmen HD2390 </v>
          </cell>
          <cell r="E4643">
            <v>26.98</v>
          </cell>
          <cell r="F4643" t="str">
            <v>Carmen</v>
          </cell>
          <cell r="G4643">
            <v>14</v>
          </cell>
        </row>
        <row r="4644">
          <cell r="A4644">
            <v>4643</v>
          </cell>
          <cell r="B4644">
            <v>8561</v>
          </cell>
          <cell r="C4644">
            <v>26</v>
          </cell>
          <cell r="D4644" t="str">
            <v xml:space="preserve"> Babyliss 6611E </v>
          </cell>
          <cell r="E4644">
            <v>42.99</v>
          </cell>
          <cell r="F4644" t="str">
            <v>Babyliss</v>
          </cell>
          <cell r="G4644">
            <v>145</v>
          </cell>
        </row>
        <row r="4645">
          <cell r="A4645">
            <v>4644</v>
          </cell>
          <cell r="B4645">
            <v>6101</v>
          </cell>
          <cell r="C4645">
            <v>26</v>
          </cell>
          <cell r="D4645" t="str">
            <v xml:space="preserve"> Philips HP8103/00 </v>
          </cell>
          <cell r="E4645">
            <v>25.94</v>
          </cell>
          <cell r="F4645" t="str">
            <v>Philips</v>
          </cell>
          <cell r="G4645">
            <v>247</v>
          </cell>
        </row>
        <row r="4646">
          <cell r="A4646">
            <v>4645</v>
          </cell>
          <cell r="B4646">
            <v>6786</v>
          </cell>
          <cell r="C4646">
            <v>26</v>
          </cell>
          <cell r="D4646" t="str">
            <v xml:space="preserve"> Braun HD 580 </v>
          </cell>
          <cell r="E4646">
            <v>35.99</v>
          </cell>
          <cell r="F4646" t="str">
            <v>Braun</v>
          </cell>
          <cell r="G4646">
            <v>219</v>
          </cell>
        </row>
        <row r="4647">
          <cell r="A4647">
            <v>4646</v>
          </cell>
          <cell r="B4647">
            <v>10393</v>
          </cell>
          <cell r="C4647">
            <v>26</v>
          </cell>
          <cell r="D4647" t="str">
            <v xml:space="preserve"> Remington D5017 Pro 2100 </v>
          </cell>
          <cell r="E4647">
            <v>37.74</v>
          </cell>
          <cell r="F4647" t="str">
            <v>Remington</v>
          </cell>
          <cell r="G4647">
            <v>69</v>
          </cell>
        </row>
        <row r="4648">
          <cell r="A4648">
            <v>4647</v>
          </cell>
          <cell r="B4648">
            <v>8385</v>
          </cell>
          <cell r="C4648">
            <v>26</v>
          </cell>
          <cell r="D4648" t="str">
            <v xml:space="preserve"> Remington D8700 </v>
          </cell>
          <cell r="E4648">
            <v>41.95</v>
          </cell>
          <cell r="F4648" t="str">
            <v>Remington</v>
          </cell>
          <cell r="G4648">
            <v>152</v>
          </cell>
        </row>
        <row r="4649">
          <cell r="A4649">
            <v>4648</v>
          </cell>
          <cell r="B4649">
            <v>11934</v>
          </cell>
          <cell r="C4649">
            <v>26</v>
          </cell>
          <cell r="D4649" t="str">
            <v xml:space="preserve"> Carmen TD1200 Travel Compact 1200 </v>
          </cell>
          <cell r="E4649">
            <v>20.48</v>
          </cell>
          <cell r="F4649" t="str">
            <v>Carmen</v>
          </cell>
          <cell r="G4649">
            <v>3</v>
          </cell>
        </row>
        <row r="4650">
          <cell r="A4650">
            <v>4649</v>
          </cell>
          <cell r="B4650">
            <v>9761</v>
          </cell>
          <cell r="C4650">
            <v>26</v>
          </cell>
          <cell r="D4650" t="str">
            <v xml:space="preserve"> BaByliss D372E </v>
          </cell>
          <cell r="E4650">
            <v>33.99</v>
          </cell>
          <cell r="F4650" t="str">
            <v>BaByliss</v>
          </cell>
          <cell r="G4650">
            <v>96</v>
          </cell>
        </row>
        <row r="4651">
          <cell r="A4651">
            <v>4650</v>
          </cell>
          <cell r="B4651">
            <v>11842</v>
          </cell>
          <cell r="C4651">
            <v>26</v>
          </cell>
          <cell r="D4651" t="str">
            <v xml:space="preserve"> Carmen HD5500 </v>
          </cell>
          <cell r="E4651">
            <v>58.99</v>
          </cell>
          <cell r="F4651" t="str">
            <v>Carmen</v>
          </cell>
          <cell r="G4651">
            <v>7</v>
          </cell>
        </row>
        <row r="4652">
          <cell r="A4652">
            <v>4651</v>
          </cell>
          <cell r="B4652">
            <v>7586</v>
          </cell>
          <cell r="C4652">
            <v>26</v>
          </cell>
          <cell r="D4652" t="str">
            <v xml:space="preserve"> Remington D2400 </v>
          </cell>
          <cell r="E4652">
            <v>21.94</v>
          </cell>
          <cell r="F4652" t="str">
            <v>Remington</v>
          </cell>
          <cell r="G4652">
            <v>187</v>
          </cell>
        </row>
        <row r="4653">
          <cell r="A4653">
            <v>4652</v>
          </cell>
          <cell r="B4653">
            <v>9025</v>
          </cell>
          <cell r="C4653">
            <v>26</v>
          </cell>
          <cell r="D4653" t="str">
            <v xml:space="preserve"> Remington AC9007 Salon Collection Ultimate Power Dryer </v>
          </cell>
          <cell r="E4653">
            <v>89.99</v>
          </cell>
          <cell r="F4653" t="str">
            <v>Remington</v>
          </cell>
          <cell r="G4653">
            <v>127</v>
          </cell>
        </row>
        <row r="4654">
          <cell r="A4654">
            <v>4653</v>
          </cell>
          <cell r="B4654">
            <v>6228</v>
          </cell>
          <cell r="C4654">
            <v>26</v>
          </cell>
          <cell r="D4654" t="str">
            <v xml:space="preserve"> Remington AC8000 Keratin therapy pro </v>
          </cell>
          <cell r="E4654">
            <v>45.9</v>
          </cell>
          <cell r="F4654" t="str">
            <v>Remington</v>
          </cell>
          <cell r="G4654">
            <v>241</v>
          </cell>
        </row>
        <row r="4655">
          <cell r="A4655">
            <v>4654</v>
          </cell>
          <cell r="B4655">
            <v>11636</v>
          </cell>
          <cell r="C4655">
            <v>26</v>
          </cell>
          <cell r="D4655" t="str">
            <v xml:space="preserve"> Remington AC6120 Pro Air Light </v>
          </cell>
          <cell r="E4655">
            <v>57.6</v>
          </cell>
          <cell r="F4655" t="str">
            <v>Remington</v>
          </cell>
          <cell r="G4655">
            <v>15</v>
          </cell>
        </row>
        <row r="4656">
          <cell r="A4656">
            <v>4655</v>
          </cell>
          <cell r="B4656">
            <v>10749</v>
          </cell>
          <cell r="C4656">
            <v>26</v>
          </cell>
          <cell r="D4656" t="str">
            <v xml:space="preserve"> Philips HP8280/00 </v>
          </cell>
          <cell r="E4656">
            <v>72.989999999999995</v>
          </cell>
          <cell r="F4656" t="str">
            <v>Philips</v>
          </cell>
          <cell r="G4656">
            <v>54</v>
          </cell>
        </row>
        <row r="4657">
          <cell r="A4657">
            <v>4656</v>
          </cell>
          <cell r="B4657">
            <v>6589</v>
          </cell>
          <cell r="C4657">
            <v>26</v>
          </cell>
          <cell r="D4657" t="str">
            <v xml:space="preserve"> Philips BHD002/00 </v>
          </cell>
          <cell r="E4657">
            <v>20.94</v>
          </cell>
          <cell r="F4657" t="str">
            <v>Philips</v>
          </cell>
          <cell r="G4657">
            <v>226</v>
          </cell>
        </row>
        <row r="4658">
          <cell r="A4658">
            <v>4657</v>
          </cell>
          <cell r="B4658">
            <v>7124</v>
          </cell>
          <cell r="C4658">
            <v>26</v>
          </cell>
          <cell r="D4658" t="str">
            <v xml:space="preserve"> Babyliss 5250E </v>
          </cell>
          <cell r="E4658">
            <v>25</v>
          </cell>
          <cell r="F4658" t="str">
            <v>Babyliss</v>
          </cell>
          <cell r="G4658">
            <v>205</v>
          </cell>
        </row>
        <row r="4659">
          <cell r="A4659">
            <v>4658</v>
          </cell>
          <cell r="B4659">
            <v>8772</v>
          </cell>
          <cell r="C4659">
            <v>26</v>
          </cell>
          <cell r="D4659" t="str">
            <v xml:space="preserve"> Philips HP8260/00 </v>
          </cell>
          <cell r="E4659">
            <v>47.95</v>
          </cell>
          <cell r="F4659" t="str">
            <v>Philips</v>
          </cell>
          <cell r="G4659">
            <v>137</v>
          </cell>
        </row>
        <row r="4660">
          <cell r="A4660">
            <v>4659</v>
          </cell>
          <cell r="B4660">
            <v>7485</v>
          </cell>
          <cell r="C4660">
            <v>26</v>
          </cell>
          <cell r="D4660" t="str">
            <v xml:space="preserve"> Philips BHD006/00 </v>
          </cell>
          <cell r="E4660">
            <v>23.98</v>
          </cell>
          <cell r="F4660" t="str">
            <v>Philips</v>
          </cell>
          <cell r="G4660">
            <v>191</v>
          </cell>
        </row>
        <row r="4661">
          <cell r="A4661">
            <v>4660</v>
          </cell>
          <cell r="B4661">
            <v>11561</v>
          </cell>
          <cell r="C4661">
            <v>26</v>
          </cell>
          <cell r="D4661" t="str">
            <v xml:space="preserve"> BaByliss PRO BABFB1BE </v>
          </cell>
          <cell r="E4661">
            <v>187.9</v>
          </cell>
          <cell r="F4661" t="str">
            <v>BaByliss</v>
          </cell>
          <cell r="G4661">
            <v>19</v>
          </cell>
        </row>
        <row r="4662">
          <cell r="A4662">
            <v>4661</v>
          </cell>
          <cell r="B4662">
            <v>7185</v>
          </cell>
          <cell r="C4662">
            <v>26</v>
          </cell>
          <cell r="D4662" t="str">
            <v xml:space="preserve"> Instyler Blu Mini Dryer </v>
          </cell>
          <cell r="E4662">
            <v>49.95</v>
          </cell>
          <cell r="F4662" t="str">
            <v>Instyler</v>
          </cell>
          <cell r="G4662">
            <v>203</v>
          </cell>
        </row>
        <row r="4663">
          <cell r="A4663">
            <v>4662</v>
          </cell>
          <cell r="B4663">
            <v>8455</v>
          </cell>
          <cell r="C4663">
            <v>26</v>
          </cell>
          <cell r="D4663" t="str">
            <v xml:space="preserve"> Instyler Blu Ionic Dryer </v>
          </cell>
          <cell r="E4663">
            <v>99</v>
          </cell>
          <cell r="F4663" t="str">
            <v>Instyler</v>
          </cell>
          <cell r="G4663">
            <v>150</v>
          </cell>
        </row>
        <row r="4664">
          <cell r="A4664">
            <v>4663</v>
          </cell>
          <cell r="B4664">
            <v>11662</v>
          </cell>
          <cell r="C4664">
            <v>26</v>
          </cell>
          <cell r="D4664" t="str">
            <v xml:space="preserve"> CHI Pro </v>
          </cell>
          <cell r="E4664">
            <v>139.94999999999999</v>
          </cell>
          <cell r="F4664" t="str">
            <v>CHI</v>
          </cell>
          <cell r="G4664">
            <v>14</v>
          </cell>
        </row>
        <row r="4665">
          <cell r="A4665">
            <v>4664</v>
          </cell>
          <cell r="B4665">
            <v>6765</v>
          </cell>
          <cell r="C4665">
            <v>26</v>
          </cell>
          <cell r="D4665" t="str">
            <v xml:space="preserve"> Braun HD 380 </v>
          </cell>
          <cell r="E4665">
            <v>34.81</v>
          </cell>
          <cell r="F4665" t="str">
            <v>Braun</v>
          </cell>
          <cell r="G4665">
            <v>220</v>
          </cell>
        </row>
        <row r="4666">
          <cell r="A4666">
            <v>4665</v>
          </cell>
          <cell r="B4666">
            <v>7666</v>
          </cell>
          <cell r="C4666">
            <v>26</v>
          </cell>
          <cell r="D4666" t="str">
            <v xml:space="preserve"> Remington AC5911 </v>
          </cell>
          <cell r="E4666">
            <v>47.4</v>
          </cell>
          <cell r="F4666" t="str">
            <v>Remington</v>
          </cell>
          <cell r="G4666">
            <v>183</v>
          </cell>
        </row>
        <row r="4667">
          <cell r="A4667">
            <v>4666</v>
          </cell>
          <cell r="B4667">
            <v>11300</v>
          </cell>
          <cell r="C4667">
            <v>26</v>
          </cell>
          <cell r="D4667" t="str">
            <v xml:space="preserve"> ISO Professional Zwart 2000W </v>
          </cell>
          <cell r="E4667">
            <v>119.95</v>
          </cell>
          <cell r="F4667" t="str">
            <v>ISO</v>
          </cell>
          <cell r="G4667">
            <v>30</v>
          </cell>
        </row>
        <row r="4668">
          <cell r="A4668">
            <v>4667</v>
          </cell>
          <cell r="B4668">
            <v>6415</v>
          </cell>
          <cell r="C4668">
            <v>26</v>
          </cell>
          <cell r="D4668" t="str">
            <v xml:space="preserve"> ISO Professional White Line 2000W </v>
          </cell>
          <cell r="E4668">
            <v>114.95</v>
          </cell>
          <cell r="F4668" t="str">
            <v>ISO</v>
          </cell>
          <cell r="G4668">
            <v>233</v>
          </cell>
        </row>
        <row r="4669">
          <cell r="A4669">
            <v>4668</v>
          </cell>
          <cell r="B4669">
            <v>6017</v>
          </cell>
          <cell r="C4669">
            <v>26</v>
          </cell>
          <cell r="D4669" t="str">
            <v xml:space="preserve"> Carmen HD3500 </v>
          </cell>
          <cell r="E4669">
            <v>49.99</v>
          </cell>
          <cell r="F4669" t="str">
            <v>Carmen</v>
          </cell>
          <cell r="G4669">
            <v>250</v>
          </cell>
        </row>
        <row r="4670">
          <cell r="A4670">
            <v>4669</v>
          </cell>
          <cell r="B4670">
            <v>9997</v>
          </cell>
          <cell r="C4670">
            <v>26</v>
          </cell>
          <cell r="D4670" t="str">
            <v xml:space="preserve"> Braun Satin Hair HD 730 </v>
          </cell>
          <cell r="E4670">
            <v>54.95</v>
          </cell>
          <cell r="F4670" t="str">
            <v>Braun</v>
          </cell>
          <cell r="G4670">
            <v>86</v>
          </cell>
        </row>
        <row r="4671">
          <cell r="A4671">
            <v>4670</v>
          </cell>
          <cell r="B4671">
            <v>9979</v>
          </cell>
          <cell r="C4671">
            <v>26</v>
          </cell>
          <cell r="D4671" t="str">
            <v xml:space="preserve"> BaByliss PRO BAB6350IE </v>
          </cell>
          <cell r="E4671">
            <v>54.99</v>
          </cell>
          <cell r="F4671" t="str">
            <v>BaByliss</v>
          </cell>
          <cell r="G4671">
            <v>87</v>
          </cell>
        </row>
        <row r="4672">
          <cell r="A4672">
            <v>4671</v>
          </cell>
          <cell r="B4672">
            <v>6229</v>
          </cell>
          <cell r="C4672">
            <v>26</v>
          </cell>
          <cell r="D4672" t="str">
            <v xml:space="preserve"> Babyliss 6670E </v>
          </cell>
          <cell r="E4672">
            <v>74.989999999999995</v>
          </cell>
          <cell r="F4672" t="str">
            <v>Babyliss</v>
          </cell>
          <cell r="G4672">
            <v>241</v>
          </cell>
        </row>
        <row r="4673">
          <cell r="A4673">
            <v>4672</v>
          </cell>
          <cell r="B4673">
            <v>11442</v>
          </cell>
          <cell r="C4673">
            <v>26</v>
          </cell>
          <cell r="D4673" t="str">
            <v xml:space="preserve"> BaByliss 6000E Pro Digital Dryer </v>
          </cell>
          <cell r="E4673">
            <v>116</v>
          </cell>
          <cell r="F4673" t="str">
            <v>BaByliss</v>
          </cell>
          <cell r="G4673">
            <v>24</v>
          </cell>
        </row>
        <row r="4674">
          <cell r="A4674">
            <v>4673</v>
          </cell>
          <cell r="B4674">
            <v>7442</v>
          </cell>
          <cell r="C4674">
            <v>27</v>
          </cell>
          <cell r="D4674" t="str">
            <v xml:space="preserve"> Medisana BS475 </v>
          </cell>
          <cell r="E4674">
            <v>21.95</v>
          </cell>
          <cell r="F4674" t="str">
            <v>Medisana</v>
          </cell>
          <cell r="G4674">
            <v>193</v>
          </cell>
        </row>
        <row r="4675">
          <cell r="A4675">
            <v>4674</v>
          </cell>
          <cell r="B4675">
            <v>8487</v>
          </cell>
          <cell r="C4675">
            <v>27</v>
          </cell>
          <cell r="D4675" t="str">
            <v xml:space="preserve"> Medisana PS400 </v>
          </cell>
          <cell r="E4675">
            <v>18.95</v>
          </cell>
          <cell r="F4675" t="str">
            <v>Medisana</v>
          </cell>
          <cell r="G4675">
            <v>148</v>
          </cell>
        </row>
        <row r="4676">
          <cell r="A4676">
            <v>4675</v>
          </cell>
          <cell r="B4676">
            <v>8802</v>
          </cell>
          <cell r="C4676">
            <v>27</v>
          </cell>
          <cell r="D4676" t="str">
            <v xml:space="preserve"> Tefal PP1200 Premio Metallic </v>
          </cell>
          <cell r="E4676">
            <v>29.39</v>
          </cell>
          <cell r="F4676" t="str">
            <v>Tefal</v>
          </cell>
          <cell r="G4676">
            <v>136</v>
          </cell>
        </row>
        <row r="4677">
          <cell r="A4677">
            <v>4676</v>
          </cell>
          <cell r="B4677">
            <v>7565</v>
          </cell>
          <cell r="C4677">
            <v>27</v>
          </cell>
          <cell r="D4677" t="str">
            <v xml:space="preserve"> Medisana BS 436 Connect </v>
          </cell>
          <cell r="E4677">
            <v>44.95</v>
          </cell>
          <cell r="F4677" t="str">
            <v>Medisana</v>
          </cell>
          <cell r="G4677">
            <v>188</v>
          </cell>
        </row>
        <row r="4678">
          <cell r="A4678">
            <v>4677</v>
          </cell>
          <cell r="B4678">
            <v>9210</v>
          </cell>
          <cell r="C4678">
            <v>27</v>
          </cell>
          <cell r="D4678" t="str">
            <v xml:space="preserve"> Fitbit Aria Wifi Smart Scale (Zwart) </v>
          </cell>
          <cell r="E4678">
            <v>93.99</v>
          </cell>
          <cell r="F4678" t="str">
            <v>Fitbit</v>
          </cell>
          <cell r="G4678">
            <v>119</v>
          </cell>
        </row>
        <row r="4679">
          <cell r="A4679">
            <v>4678</v>
          </cell>
          <cell r="B4679">
            <v>9515</v>
          </cell>
          <cell r="C4679">
            <v>27</v>
          </cell>
          <cell r="D4679" t="str">
            <v xml:space="preserve"> Omron BF511 </v>
          </cell>
          <cell r="E4679">
            <v>86.99</v>
          </cell>
          <cell r="F4679" t="str">
            <v>Omron</v>
          </cell>
          <cell r="G4679">
            <v>106</v>
          </cell>
        </row>
        <row r="4680">
          <cell r="A4680">
            <v>4679</v>
          </cell>
          <cell r="B4680">
            <v>9908</v>
          </cell>
          <cell r="C4680">
            <v>27</v>
          </cell>
          <cell r="D4680" t="str">
            <v xml:space="preserve"> Medisana BS 430 Connect </v>
          </cell>
          <cell r="E4680">
            <v>47</v>
          </cell>
          <cell r="F4680" t="str">
            <v>Medisana</v>
          </cell>
          <cell r="G4680">
            <v>90</v>
          </cell>
        </row>
        <row r="4681">
          <cell r="A4681">
            <v>4680</v>
          </cell>
          <cell r="B4681">
            <v>9597</v>
          </cell>
          <cell r="C4681">
            <v>27</v>
          </cell>
          <cell r="D4681" t="str">
            <v xml:space="preserve"> Medisana BS 444 </v>
          </cell>
          <cell r="E4681">
            <v>29.95</v>
          </cell>
          <cell r="F4681" t="str">
            <v>Medisana</v>
          </cell>
          <cell r="G4681">
            <v>102</v>
          </cell>
        </row>
        <row r="4682">
          <cell r="A4682">
            <v>4681</v>
          </cell>
          <cell r="B4682">
            <v>11466</v>
          </cell>
          <cell r="C4682">
            <v>27</v>
          </cell>
          <cell r="D4682" t="str">
            <v xml:space="preserve"> Beurer BF 700 </v>
          </cell>
          <cell r="E4682">
            <v>49.95</v>
          </cell>
          <cell r="F4682" t="str">
            <v>Beurer</v>
          </cell>
          <cell r="G4682">
            <v>23</v>
          </cell>
        </row>
        <row r="4683">
          <cell r="A4683">
            <v>4682</v>
          </cell>
          <cell r="B4683">
            <v>10719</v>
          </cell>
          <cell r="C4683">
            <v>27</v>
          </cell>
          <cell r="D4683" t="str">
            <v xml:space="preserve"> Medisana PSD </v>
          </cell>
          <cell r="E4683">
            <v>29.95</v>
          </cell>
          <cell r="F4683" t="str">
            <v>Medisana</v>
          </cell>
          <cell r="G4683">
            <v>55</v>
          </cell>
        </row>
        <row r="4684">
          <cell r="A4684">
            <v>4683</v>
          </cell>
          <cell r="B4684">
            <v>8535</v>
          </cell>
          <cell r="C4684">
            <v>27</v>
          </cell>
          <cell r="D4684" t="str">
            <v xml:space="preserve"> Withings Body WS-45 Black </v>
          </cell>
          <cell r="E4684">
            <v>99.99</v>
          </cell>
          <cell r="F4684" t="str">
            <v>Withings</v>
          </cell>
          <cell r="G4684">
            <v>146</v>
          </cell>
        </row>
        <row r="4685">
          <cell r="A4685">
            <v>4684</v>
          </cell>
          <cell r="B4685">
            <v>8007</v>
          </cell>
          <cell r="C4685">
            <v>27</v>
          </cell>
          <cell r="D4685" t="str">
            <v xml:space="preserve"> Fitbit Aria Wifi Smart Scale (Wit) </v>
          </cell>
          <cell r="E4685">
            <v>93.99</v>
          </cell>
          <cell r="F4685" t="str">
            <v>Fitbit</v>
          </cell>
          <cell r="G4685">
            <v>168</v>
          </cell>
        </row>
        <row r="4686">
          <cell r="A4686">
            <v>4685</v>
          </cell>
          <cell r="B4686">
            <v>11602</v>
          </cell>
          <cell r="C4686">
            <v>27</v>
          </cell>
          <cell r="D4686" t="str">
            <v xml:space="preserve"> Garmin Index Smart Scale Zwart </v>
          </cell>
          <cell r="E4686">
            <v>149</v>
          </cell>
          <cell r="F4686" t="str">
            <v>Garmin</v>
          </cell>
          <cell r="G4686">
            <v>17</v>
          </cell>
        </row>
        <row r="4687">
          <cell r="A4687">
            <v>4686</v>
          </cell>
          <cell r="B4687">
            <v>6392</v>
          </cell>
          <cell r="C4687">
            <v>27</v>
          </cell>
          <cell r="D4687" t="str">
            <v xml:space="preserve"> Medisana BS 410 Connect </v>
          </cell>
          <cell r="E4687">
            <v>34.9</v>
          </cell>
          <cell r="F4687" t="str">
            <v>Medisana</v>
          </cell>
          <cell r="G4687">
            <v>234</v>
          </cell>
        </row>
        <row r="4688">
          <cell r="A4688">
            <v>4687</v>
          </cell>
          <cell r="B4688">
            <v>6126</v>
          </cell>
          <cell r="C4688">
            <v>27</v>
          </cell>
          <cell r="D4688" t="str">
            <v xml:space="preserve"> Inventum PW720ZW </v>
          </cell>
          <cell r="E4688">
            <v>31.49</v>
          </cell>
          <cell r="F4688" t="str">
            <v>Inventum</v>
          </cell>
          <cell r="G4688">
            <v>246</v>
          </cell>
        </row>
        <row r="4689">
          <cell r="A4689">
            <v>4688</v>
          </cell>
          <cell r="B4689">
            <v>10419</v>
          </cell>
          <cell r="C4689">
            <v>27</v>
          </cell>
          <cell r="D4689" t="str">
            <v xml:space="preserve"> Inventum PW720BG </v>
          </cell>
          <cell r="E4689">
            <v>31.49</v>
          </cell>
          <cell r="F4689" t="str">
            <v>Inventum</v>
          </cell>
          <cell r="G4689">
            <v>68</v>
          </cell>
        </row>
        <row r="4690">
          <cell r="A4690">
            <v>4689</v>
          </cell>
          <cell r="B4690">
            <v>8008</v>
          </cell>
          <cell r="C4690">
            <v>27</v>
          </cell>
          <cell r="D4690" t="str">
            <v xml:space="preserve"> Withings Body Cardio White </v>
          </cell>
          <cell r="E4690">
            <v>156</v>
          </cell>
          <cell r="F4690" t="str">
            <v>Withings</v>
          </cell>
          <cell r="G4690">
            <v>168</v>
          </cell>
        </row>
        <row r="4691">
          <cell r="A4691">
            <v>4690</v>
          </cell>
          <cell r="B4691">
            <v>11443</v>
          </cell>
          <cell r="C4691">
            <v>27</v>
          </cell>
          <cell r="D4691" t="str">
            <v xml:space="preserve"> Salter SA 195 WHKR </v>
          </cell>
          <cell r="E4691">
            <v>49.9</v>
          </cell>
          <cell r="F4691" t="str">
            <v>Salter</v>
          </cell>
          <cell r="G4691">
            <v>24</v>
          </cell>
        </row>
        <row r="4692">
          <cell r="A4692">
            <v>4691</v>
          </cell>
          <cell r="B4692">
            <v>7214</v>
          </cell>
          <cell r="C4692">
            <v>27</v>
          </cell>
          <cell r="D4692" t="str">
            <v xml:space="preserve"> Medisana BS 444 + Medisana MX 3 </v>
          </cell>
          <cell r="E4692">
            <v>59.95</v>
          </cell>
          <cell r="F4692" t="str">
            <v>Medisana</v>
          </cell>
          <cell r="G4692">
            <v>202</v>
          </cell>
        </row>
        <row r="4693">
          <cell r="A4693">
            <v>4692</v>
          </cell>
          <cell r="B4693">
            <v>7366</v>
          </cell>
          <cell r="C4693">
            <v>27</v>
          </cell>
          <cell r="D4693" t="str">
            <v xml:space="preserve"> Garmin Index Smart Scale Wit </v>
          </cell>
          <cell r="E4693">
            <v>129.94999999999999</v>
          </cell>
          <cell r="F4693" t="str">
            <v>Garmin</v>
          </cell>
          <cell r="G4693">
            <v>196</v>
          </cell>
        </row>
        <row r="4694">
          <cell r="A4694">
            <v>4693</v>
          </cell>
          <cell r="B4694">
            <v>9788</v>
          </cell>
          <cell r="C4694">
            <v>27</v>
          </cell>
          <cell r="D4694" t="str">
            <v xml:space="preserve"> Withings Body WS-45 White </v>
          </cell>
          <cell r="E4694">
            <v>99.95</v>
          </cell>
          <cell r="F4694" t="str">
            <v>Withings</v>
          </cell>
          <cell r="G4694">
            <v>95</v>
          </cell>
        </row>
        <row r="4695">
          <cell r="A4695">
            <v>4694</v>
          </cell>
          <cell r="B4695">
            <v>7267</v>
          </cell>
          <cell r="C4695">
            <v>27</v>
          </cell>
          <cell r="D4695" t="str">
            <v xml:space="preserve"> Withings Body Cardio Black </v>
          </cell>
          <cell r="E4695">
            <v>163</v>
          </cell>
          <cell r="F4695" t="str">
            <v>Withings</v>
          </cell>
          <cell r="G4695">
            <v>200</v>
          </cell>
        </row>
        <row r="4696">
          <cell r="A4696">
            <v>4695</v>
          </cell>
          <cell r="B4696">
            <v>9211</v>
          </cell>
          <cell r="C4696">
            <v>27</v>
          </cell>
          <cell r="D4696" t="str">
            <v xml:space="preserve"> Alecto BC-20 </v>
          </cell>
          <cell r="E4696">
            <v>69.95</v>
          </cell>
          <cell r="F4696" t="str">
            <v>Alecto</v>
          </cell>
          <cell r="G4696">
            <v>119</v>
          </cell>
        </row>
        <row r="4697">
          <cell r="A4697">
            <v>4696</v>
          </cell>
          <cell r="B4697">
            <v>9117</v>
          </cell>
          <cell r="C4697">
            <v>27</v>
          </cell>
          <cell r="D4697" t="str">
            <v xml:space="preserve"> Medisana BS440 Connect </v>
          </cell>
          <cell r="E4697">
            <v>58.41</v>
          </cell>
          <cell r="F4697" t="str">
            <v>Medisana</v>
          </cell>
          <cell r="G4697">
            <v>123</v>
          </cell>
        </row>
        <row r="4698">
          <cell r="A4698">
            <v>4697</v>
          </cell>
          <cell r="B4698">
            <v>11719</v>
          </cell>
          <cell r="C4698">
            <v>27</v>
          </cell>
          <cell r="D4698" t="str">
            <v xml:space="preserve"> Polar Balance Scale Black </v>
          </cell>
          <cell r="E4698">
            <v>84</v>
          </cell>
          <cell r="F4698" t="str">
            <v>Polar</v>
          </cell>
          <cell r="G4698">
            <v>12</v>
          </cell>
        </row>
        <row r="4699">
          <cell r="A4699">
            <v>4698</v>
          </cell>
          <cell r="B4699">
            <v>6882</v>
          </cell>
          <cell r="C4699">
            <v>27</v>
          </cell>
          <cell r="D4699" t="str">
            <v xml:space="preserve"> Medisana PR-S90 Lichaamsanalyse Weegschaal </v>
          </cell>
          <cell r="E4699">
            <v>89.9</v>
          </cell>
          <cell r="F4699" t="str">
            <v>Medisana</v>
          </cell>
          <cell r="G4699">
            <v>215</v>
          </cell>
        </row>
        <row r="4700">
          <cell r="A4700">
            <v>4699</v>
          </cell>
          <cell r="B4700">
            <v>9961</v>
          </cell>
          <cell r="C4700">
            <v>27</v>
          </cell>
          <cell r="D4700" t="str">
            <v xml:space="preserve"> Medisana PSM Glas </v>
          </cell>
          <cell r="E4700">
            <v>24.95</v>
          </cell>
          <cell r="F4700" t="str">
            <v>Medisana</v>
          </cell>
          <cell r="G4700">
            <v>88</v>
          </cell>
        </row>
        <row r="4701">
          <cell r="A4701">
            <v>4700</v>
          </cell>
          <cell r="B4701">
            <v>9002</v>
          </cell>
          <cell r="C4701">
            <v>27</v>
          </cell>
          <cell r="D4701" t="str">
            <v xml:space="preserve"> Inventum PW708ZW </v>
          </cell>
          <cell r="E4701">
            <v>24.99</v>
          </cell>
          <cell r="F4701" t="str">
            <v>Inventum</v>
          </cell>
          <cell r="G4701">
            <v>128</v>
          </cell>
        </row>
        <row r="4702">
          <cell r="A4702">
            <v>4701</v>
          </cell>
          <cell r="B4702">
            <v>8309</v>
          </cell>
          <cell r="C4702">
            <v>27</v>
          </cell>
          <cell r="D4702" t="str">
            <v xml:space="preserve"> Medisana BS 482 </v>
          </cell>
          <cell r="E4702">
            <v>28.99</v>
          </cell>
          <cell r="F4702" t="str">
            <v>Medisana</v>
          </cell>
          <cell r="G4702">
            <v>155</v>
          </cell>
        </row>
        <row r="4703">
          <cell r="A4703">
            <v>4702</v>
          </cell>
          <cell r="B4703">
            <v>10431</v>
          </cell>
          <cell r="C4703">
            <v>27</v>
          </cell>
          <cell r="D4703" t="str">
            <v xml:space="preserve"> Medisana PS412 </v>
          </cell>
          <cell r="E4703">
            <v>49.9</v>
          </cell>
          <cell r="F4703" t="str">
            <v>Medisana</v>
          </cell>
          <cell r="G4703">
            <v>67</v>
          </cell>
        </row>
        <row r="4704">
          <cell r="A4704">
            <v>4703</v>
          </cell>
          <cell r="B4704">
            <v>6766</v>
          </cell>
          <cell r="C4704">
            <v>27</v>
          </cell>
          <cell r="D4704" t="str">
            <v xml:space="preserve"> Tanita BC-543 </v>
          </cell>
          <cell r="E4704">
            <v>99.95</v>
          </cell>
          <cell r="F4704" t="str">
            <v>Tanita</v>
          </cell>
          <cell r="G4704">
            <v>220</v>
          </cell>
        </row>
        <row r="4705">
          <cell r="A4705">
            <v>4704</v>
          </cell>
          <cell r="B4705">
            <v>9118</v>
          </cell>
          <cell r="C4705">
            <v>27</v>
          </cell>
          <cell r="D4705" t="str">
            <v xml:space="preserve"> Tanita BC-545N </v>
          </cell>
          <cell r="E4705">
            <v>199</v>
          </cell>
          <cell r="F4705" t="str">
            <v>Tanita</v>
          </cell>
          <cell r="G4705">
            <v>123</v>
          </cell>
        </row>
        <row r="4706">
          <cell r="A4706">
            <v>4705</v>
          </cell>
          <cell r="B4706">
            <v>11997</v>
          </cell>
          <cell r="C4706">
            <v>27</v>
          </cell>
          <cell r="D4706" t="str">
            <v xml:space="preserve"> Runtastic Libra Black </v>
          </cell>
          <cell r="E4706">
            <v>98</v>
          </cell>
          <cell r="F4706" t="str">
            <v>Runtastic</v>
          </cell>
          <cell r="G4706">
            <v>0</v>
          </cell>
        </row>
        <row r="4707">
          <cell r="A4707">
            <v>4706</v>
          </cell>
          <cell r="B4707">
            <v>11804</v>
          </cell>
          <cell r="C4707">
            <v>27</v>
          </cell>
          <cell r="D4707" t="str">
            <v xml:space="preserve"> Inventum PW404GW </v>
          </cell>
          <cell r="E4707">
            <v>21.34</v>
          </cell>
          <cell r="F4707" t="str">
            <v>Inventum</v>
          </cell>
          <cell r="G4707">
            <v>9</v>
          </cell>
        </row>
        <row r="4708">
          <cell r="A4708">
            <v>4707</v>
          </cell>
          <cell r="B4708">
            <v>9998</v>
          </cell>
          <cell r="C4708">
            <v>27</v>
          </cell>
          <cell r="D4708" t="str">
            <v xml:space="preserve"> Tefal BM7100S6 Bodysignal 3 </v>
          </cell>
          <cell r="E4708">
            <v>57.9</v>
          </cell>
          <cell r="F4708" t="str">
            <v>Tefal</v>
          </cell>
          <cell r="G4708">
            <v>86</v>
          </cell>
        </row>
        <row r="4709">
          <cell r="A4709">
            <v>4708</v>
          </cell>
          <cell r="B4709">
            <v>7537</v>
          </cell>
          <cell r="C4709">
            <v>27</v>
          </cell>
          <cell r="D4709" t="str">
            <v xml:space="preserve"> Omron BF508 </v>
          </cell>
          <cell r="E4709">
            <v>78.95</v>
          </cell>
          <cell r="F4709" t="str">
            <v>Omron</v>
          </cell>
          <cell r="G4709">
            <v>189</v>
          </cell>
        </row>
        <row r="4710">
          <cell r="A4710">
            <v>4709</v>
          </cell>
          <cell r="B4710">
            <v>6590</v>
          </cell>
          <cell r="C4710">
            <v>27</v>
          </cell>
          <cell r="D4710" t="str">
            <v xml:space="preserve"> Beurer PS240 </v>
          </cell>
          <cell r="E4710">
            <v>34.99</v>
          </cell>
          <cell r="F4710" t="str">
            <v>Beurer</v>
          </cell>
          <cell r="G4710">
            <v>226</v>
          </cell>
        </row>
        <row r="4711">
          <cell r="A4711">
            <v>4710</v>
          </cell>
          <cell r="B4711">
            <v>8743</v>
          </cell>
          <cell r="C4711">
            <v>27</v>
          </cell>
          <cell r="D4711" t="str">
            <v xml:space="preserve"> Beurer BY 80 Babyweegschaal </v>
          </cell>
          <cell r="E4711">
            <v>69.989999999999995</v>
          </cell>
          <cell r="F4711" t="str">
            <v>Beurer</v>
          </cell>
          <cell r="G4711">
            <v>138</v>
          </cell>
        </row>
        <row r="4712">
          <cell r="A4712">
            <v>4711</v>
          </cell>
          <cell r="B4712">
            <v>10664</v>
          </cell>
          <cell r="C4712">
            <v>27</v>
          </cell>
          <cell r="D4712" t="str">
            <v xml:space="preserve"> Tefal Atlantis </v>
          </cell>
          <cell r="E4712">
            <v>29.95</v>
          </cell>
          <cell r="F4712" t="str">
            <v>Tefal</v>
          </cell>
          <cell r="G4712">
            <v>57</v>
          </cell>
        </row>
        <row r="4713">
          <cell r="A4713">
            <v>4712</v>
          </cell>
          <cell r="B4713">
            <v>11821</v>
          </cell>
          <cell r="C4713">
            <v>27</v>
          </cell>
          <cell r="D4713" t="str">
            <v xml:space="preserve"> Medisana BS 476 </v>
          </cell>
          <cell r="E4713">
            <v>34.9</v>
          </cell>
          <cell r="F4713" t="str">
            <v>Medisana</v>
          </cell>
          <cell r="G4713">
            <v>8</v>
          </cell>
        </row>
        <row r="4714">
          <cell r="A4714">
            <v>4713</v>
          </cell>
          <cell r="B4714">
            <v>9093</v>
          </cell>
          <cell r="C4714">
            <v>27</v>
          </cell>
          <cell r="D4714" t="str">
            <v xml:space="preserve"> Soehnle Body Balance Active Shape </v>
          </cell>
          <cell r="E4714">
            <v>38.99</v>
          </cell>
          <cell r="F4714" t="str">
            <v>Soehnle</v>
          </cell>
          <cell r="G4714">
            <v>124</v>
          </cell>
        </row>
        <row r="4715">
          <cell r="A4715">
            <v>4714</v>
          </cell>
          <cell r="B4715">
            <v>9762</v>
          </cell>
          <cell r="C4715">
            <v>27</v>
          </cell>
          <cell r="D4715" t="str">
            <v xml:space="preserve"> Omron HN289 Weegschaal Zwart </v>
          </cell>
          <cell r="E4715">
            <v>26.79</v>
          </cell>
          <cell r="F4715" t="str">
            <v>Omron</v>
          </cell>
          <cell r="G4715">
            <v>96</v>
          </cell>
        </row>
        <row r="4716">
          <cell r="A4716">
            <v>4715</v>
          </cell>
          <cell r="B4716">
            <v>7367</v>
          </cell>
          <cell r="C4716">
            <v>27</v>
          </cell>
          <cell r="D4716" t="str">
            <v xml:space="preserve"> Korona Leo </v>
          </cell>
          <cell r="E4716">
            <v>19.940000000000001</v>
          </cell>
          <cell r="F4716" t="str">
            <v>Korona</v>
          </cell>
          <cell r="G4716">
            <v>196</v>
          </cell>
        </row>
        <row r="4717">
          <cell r="A4717">
            <v>4716</v>
          </cell>
          <cell r="B4717">
            <v>7026</v>
          </cell>
          <cell r="C4717">
            <v>27</v>
          </cell>
          <cell r="D4717" t="str">
            <v xml:space="preserve"> Beurer BF100 </v>
          </cell>
          <cell r="E4717">
            <v>139</v>
          </cell>
          <cell r="F4717" t="str">
            <v>Beurer</v>
          </cell>
          <cell r="G4717">
            <v>209</v>
          </cell>
        </row>
        <row r="4718">
          <cell r="A4718">
            <v>4717</v>
          </cell>
          <cell r="B4718">
            <v>7296</v>
          </cell>
          <cell r="C4718">
            <v>27</v>
          </cell>
          <cell r="D4718" t="str">
            <v xml:space="preserve"> Inventum PW730BG </v>
          </cell>
          <cell r="E4718">
            <v>45.95</v>
          </cell>
          <cell r="F4718" t="str">
            <v>Inventum</v>
          </cell>
          <cell r="G4718">
            <v>199</v>
          </cell>
        </row>
        <row r="4719">
          <cell r="A4719">
            <v>4718</v>
          </cell>
          <cell r="B4719">
            <v>10358</v>
          </cell>
          <cell r="C4719">
            <v>27</v>
          </cell>
          <cell r="D4719" t="str">
            <v xml:space="preserve"> iHealth Core Body Analysis Scale </v>
          </cell>
          <cell r="E4719">
            <v>124.99</v>
          </cell>
          <cell r="F4719" t="str">
            <v>iHealth</v>
          </cell>
          <cell r="G4719">
            <v>70</v>
          </cell>
        </row>
        <row r="4720">
          <cell r="A4720">
            <v>4719</v>
          </cell>
          <cell r="B4720">
            <v>6564</v>
          </cell>
          <cell r="C4720">
            <v>27</v>
          </cell>
          <cell r="D4720" t="str">
            <v xml:space="preserve"> Beurer GS 202 </v>
          </cell>
          <cell r="E4720">
            <v>29.99</v>
          </cell>
          <cell r="F4720" t="str">
            <v>Beurer</v>
          </cell>
          <cell r="G4720">
            <v>227</v>
          </cell>
        </row>
        <row r="4721">
          <cell r="A4721">
            <v>4720</v>
          </cell>
          <cell r="B4721">
            <v>8773</v>
          </cell>
          <cell r="C4721">
            <v>27</v>
          </cell>
          <cell r="D4721" t="str">
            <v xml:space="preserve"> Soehnle Elegance Steel </v>
          </cell>
          <cell r="E4721">
            <v>39.99</v>
          </cell>
          <cell r="F4721" t="str">
            <v>Soehnle</v>
          </cell>
          <cell r="G4721">
            <v>137</v>
          </cell>
        </row>
        <row r="4722">
          <cell r="A4722">
            <v>4721</v>
          </cell>
          <cell r="B4722">
            <v>11577</v>
          </cell>
          <cell r="C4722">
            <v>27</v>
          </cell>
          <cell r="D4722" t="str">
            <v xml:space="preserve"> Soehnle Body Balance Comfort Select </v>
          </cell>
          <cell r="E4722">
            <v>74.989999999999995</v>
          </cell>
          <cell r="F4722" t="str">
            <v>Soehnle</v>
          </cell>
          <cell r="G4722">
            <v>18</v>
          </cell>
        </row>
        <row r="4723">
          <cell r="A4723">
            <v>4722</v>
          </cell>
          <cell r="B4723">
            <v>10781</v>
          </cell>
          <cell r="C4723">
            <v>27</v>
          </cell>
          <cell r="D4723" t="str">
            <v xml:space="preserve"> Polar Balance Scale White </v>
          </cell>
          <cell r="E4723">
            <v>84</v>
          </cell>
          <cell r="F4723" t="str">
            <v>Polar</v>
          </cell>
          <cell r="G4723">
            <v>52</v>
          </cell>
        </row>
        <row r="4724">
          <cell r="A4724">
            <v>4723</v>
          </cell>
          <cell r="B4724">
            <v>8025</v>
          </cell>
          <cell r="C4724">
            <v>27</v>
          </cell>
          <cell r="D4724" t="str">
            <v xml:space="preserve"> Omron HN289 Blauw </v>
          </cell>
          <cell r="E4724">
            <v>26.79</v>
          </cell>
          <cell r="F4724" t="str">
            <v>Omron</v>
          </cell>
          <cell r="G4724">
            <v>167</v>
          </cell>
        </row>
        <row r="4725">
          <cell r="A4725">
            <v>4724</v>
          </cell>
          <cell r="B4725">
            <v>9711</v>
          </cell>
          <cell r="C4725">
            <v>27</v>
          </cell>
          <cell r="D4725" t="str">
            <v xml:space="preserve"> Omron HN286 </v>
          </cell>
          <cell r="E4725">
            <v>34.950000000000003</v>
          </cell>
          <cell r="F4725" t="str">
            <v>Omron</v>
          </cell>
          <cell r="G4725">
            <v>98</v>
          </cell>
        </row>
        <row r="4726">
          <cell r="A4726">
            <v>4725</v>
          </cell>
          <cell r="B4726">
            <v>9836</v>
          </cell>
          <cell r="C4726">
            <v>27</v>
          </cell>
          <cell r="D4726" t="str">
            <v xml:space="preserve"> Omron HBF511T </v>
          </cell>
          <cell r="E4726">
            <v>86.99</v>
          </cell>
          <cell r="F4726" t="str">
            <v>Omron</v>
          </cell>
          <cell r="G4726">
            <v>93</v>
          </cell>
        </row>
        <row r="4727">
          <cell r="A4727">
            <v>4726</v>
          </cell>
          <cell r="B4727">
            <v>8641</v>
          </cell>
          <cell r="C4727">
            <v>27</v>
          </cell>
          <cell r="D4727" t="str">
            <v xml:space="preserve"> Medisana BS470 </v>
          </cell>
          <cell r="E4727">
            <v>28.9</v>
          </cell>
          <cell r="F4727" t="str">
            <v>Medisana</v>
          </cell>
          <cell r="G4727">
            <v>142</v>
          </cell>
        </row>
        <row r="4728">
          <cell r="A4728">
            <v>4727</v>
          </cell>
          <cell r="B4728">
            <v>10868</v>
          </cell>
          <cell r="C4728">
            <v>27</v>
          </cell>
          <cell r="D4728" t="str">
            <v xml:space="preserve"> Beurer GS39 </v>
          </cell>
          <cell r="E4728">
            <v>39.950000000000003</v>
          </cell>
          <cell r="F4728" t="str">
            <v>Beurer</v>
          </cell>
          <cell r="G4728">
            <v>48</v>
          </cell>
        </row>
        <row r="4729">
          <cell r="A4729">
            <v>4728</v>
          </cell>
          <cell r="B4729">
            <v>11720</v>
          </cell>
          <cell r="C4729">
            <v>27</v>
          </cell>
          <cell r="D4729" t="str">
            <v xml:space="preserve"> Soehnle Soft Comfort </v>
          </cell>
          <cell r="E4729">
            <v>37.950000000000003</v>
          </cell>
          <cell r="F4729" t="str">
            <v>Soehnle</v>
          </cell>
          <cell r="G4729">
            <v>12</v>
          </cell>
        </row>
        <row r="4730">
          <cell r="A4730">
            <v>4729</v>
          </cell>
          <cell r="B4730">
            <v>7316</v>
          </cell>
          <cell r="C4730">
            <v>27</v>
          </cell>
          <cell r="D4730" t="str">
            <v xml:space="preserve"> Tanita BC-601 </v>
          </cell>
          <cell r="E4730">
            <v>184.99</v>
          </cell>
          <cell r="F4730" t="str">
            <v>Tanita</v>
          </cell>
          <cell r="G4730">
            <v>198</v>
          </cell>
        </row>
        <row r="4731">
          <cell r="A4731">
            <v>4730</v>
          </cell>
          <cell r="B4731">
            <v>6676</v>
          </cell>
          <cell r="C4731">
            <v>27</v>
          </cell>
          <cell r="D4731" t="str">
            <v xml:space="preserve"> Runtastic Libra White </v>
          </cell>
          <cell r="E4731">
            <v>98</v>
          </cell>
          <cell r="F4731" t="str">
            <v>Runtastic</v>
          </cell>
          <cell r="G4731">
            <v>223</v>
          </cell>
        </row>
        <row r="4732">
          <cell r="A4732">
            <v>4731</v>
          </cell>
          <cell r="B4732">
            <v>9052</v>
          </cell>
          <cell r="C4732">
            <v>27</v>
          </cell>
          <cell r="D4732" t="str">
            <v xml:space="preserve"> Luvion Exact-65 </v>
          </cell>
          <cell r="E4732">
            <v>67.989999999999995</v>
          </cell>
          <cell r="F4732" t="str">
            <v>Luvion</v>
          </cell>
          <cell r="G4732">
            <v>126</v>
          </cell>
        </row>
        <row r="4733">
          <cell r="A4733">
            <v>4732</v>
          </cell>
          <cell r="B4733">
            <v>7614</v>
          </cell>
          <cell r="C4733">
            <v>27</v>
          </cell>
          <cell r="D4733" t="str">
            <v xml:space="preserve"> Beurer GS211 </v>
          </cell>
          <cell r="E4733">
            <v>19.95</v>
          </cell>
          <cell r="F4733" t="str">
            <v>Beurer</v>
          </cell>
          <cell r="G4733">
            <v>186</v>
          </cell>
        </row>
        <row r="4734">
          <cell r="A4734">
            <v>4733</v>
          </cell>
          <cell r="B4734">
            <v>11637</v>
          </cell>
          <cell r="C4734">
            <v>27</v>
          </cell>
          <cell r="D4734" t="str">
            <v xml:space="preserve"> Beurer GS 485 </v>
          </cell>
          <cell r="E4734">
            <v>52.99</v>
          </cell>
          <cell r="F4734" t="str">
            <v>Beurer</v>
          </cell>
          <cell r="G4734">
            <v>15</v>
          </cell>
        </row>
        <row r="4735">
          <cell r="A4735">
            <v>4734</v>
          </cell>
          <cell r="B4735">
            <v>8803</v>
          </cell>
          <cell r="C4735">
            <v>27</v>
          </cell>
          <cell r="D4735" t="str">
            <v xml:space="preserve"> Beurer BG64 USB </v>
          </cell>
          <cell r="E4735">
            <v>63.35</v>
          </cell>
          <cell r="F4735" t="str">
            <v>Beurer</v>
          </cell>
          <cell r="G4735">
            <v>136</v>
          </cell>
        </row>
        <row r="4736">
          <cell r="A4736">
            <v>4735</v>
          </cell>
          <cell r="B4736">
            <v>11076</v>
          </cell>
          <cell r="C4736">
            <v>27</v>
          </cell>
          <cell r="D4736" t="str">
            <v xml:space="preserve"> Beurer BG17 </v>
          </cell>
          <cell r="E4736">
            <v>44.99</v>
          </cell>
          <cell r="F4736" t="str">
            <v>Beurer</v>
          </cell>
          <cell r="G4736">
            <v>40</v>
          </cell>
        </row>
        <row r="4737">
          <cell r="A4737">
            <v>4736</v>
          </cell>
          <cell r="B4737">
            <v>11374</v>
          </cell>
          <cell r="C4737">
            <v>27</v>
          </cell>
          <cell r="D4737" t="str">
            <v xml:space="preserve"> Beurer BG42 </v>
          </cell>
          <cell r="E4737">
            <v>59.95</v>
          </cell>
          <cell r="F4737" t="str">
            <v>Beurer</v>
          </cell>
          <cell r="G4737">
            <v>27</v>
          </cell>
        </row>
        <row r="4738">
          <cell r="A4738">
            <v>4737</v>
          </cell>
          <cell r="B4738">
            <v>9618</v>
          </cell>
          <cell r="C4738">
            <v>27</v>
          </cell>
          <cell r="D4738" t="str">
            <v xml:space="preserve"> Soehnle Slim Design Silver </v>
          </cell>
          <cell r="E4738">
            <v>33.99</v>
          </cell>
          <cell r="F4738" t="str">
            <v>Soehnle</v>
          </cell>
          <cell r="G4738">
            <v>101</v>
          </cell>
        </row>
        <row r="4739">
          <cell r="A4739">
            <v>4738</v>
          </cell>
          <cell r="B4739">
            <v>10052</v>
          </cell>
          <cell r="C4739">
            <v>27</v>
          </cell>
          <cell r="D4739" t="str">
            <v xml:space="preserve"> Soehnle Easy Control </v>
          </cell>
          <cell r="E4739">
            <v>39.9</v>
          </cell>
          <cell r="F4739" t="str">
            <v>Soehnle</v>
          </cell>
          <cell r="G4739">
            <v>83</v>
          </cell>
        </row>
        <row r="4740">
          <cell r="A4740">
            <v>4739</v>
          </cell>
          <cell r="B4740">
            <v>11048</v>
          </cell>
          <cell r="C4740">
            <v>27</v>
          </cell>
          <cell r="D4740" t="str">
            <v xml:space="preserve"> Salter 9037 PK3R </v>
          </cell>
          <cell r="E4740">
            <v>17.95</v>
          </cell>
          <cell r="F4740" t="str">
            <v>Salter</v>
          </cell>
          <cell r="G4740">
            <v>41</v>
          </cell>
        </row>
        <row r="4741">
          <cell r="A4741">
            <v>4740</v>
          </cell>
          <cell r="B4741">
            <v>8536</v>
          </cell>
          <cell r="C4741">
            <v>27</v>
          </cell>
          <cell r="D4741" t="str">
            <v xml:space="preserve"> Omron HN289 Grijs </v>
          </cell>
          <cell r="E4741">
            <v>26.95</v>
          </cell>
          <cell r="F4741" t="str">
            <v>Omron</v>
          </cell>
          <cell r="G4741">
            <v>146</v>
          </cell>
        </row>
        <row r="4742">
          <cell r="A4742">
            <v>4741</v>
          </cell>
          <cell r="B4742">
            <v>11049</v>
          </cell>
          <cell r="C4742">
            <v>27</v>
          </cell>
          <cell r="D4742" t="str">
            <v xml:space="preserve"> Omron BF214 </v>
          </cell>
          <cell r="E4742">
            <v>49.5</v>
          </cell>
          <cell r="F4742" t="str">
            <v>Omron</v>
          </cell>
          <cell r="G4742">
            <v>41</v>
          </cell>
        </row>
        <row r="4743">
          <cell r="A4743">
            <v>4742</v>
          </cell>
          <cell r="B4743">
            <v>7566</v>
          </cell>
          <cell r="C4743">
            <v>27</v>
          </cell>
          <cell r="D4743" t="str">
            <v xml:space="preserve"> Korona Susan </v>
          </cell>
          <cell r="E4743">
            <v>35.99</v>
          </cell>
          <cell r="F4743" t="str">
            <v>Korona</v>
          </cell>
          <cell r="G4743">
            <v>188</v>
          </cell>
        </row>
        <row r="4744">
          <cell r="A4744">
            <v>4743</v>
          </cell>
          <cell r="B4744">
            <v>7974</v>
          </cell>
          <cell r="C4744">
            <v>27</v>
          </cell>
          <cell r="D4744" t="str">
            <v xml:space="preserve"> Beurer BF18 </v>
          </cell>
          <cell r="E4744">
            <v>34.99</v>
          </cell>
          <cell r="F4744" t="str">
            <v>Beurer</v>
          </cell>
          <cell r="G4744">
            <v>169</v>
          </cell>
        </row>
        <row r="4745">
          <cell r="A4745">
            <v>4744</v>
          </cell>
          <cell r="B4745">
            <v>11139</v>
          </cell>
          <cell r="C4745">
            <v>27</v>
          </cell>
          <cell r="D4745" t="str">
            <v xml:space="preserve"> Tristar WG-2495 </v>
          </cell>
          <cell r="E4745">
            <v>59.99</v>
          </cell>
          <cell r="F4745" t="str">
            <v>Tristar</v>
          </cell>
          <cell r="G4745">
            <v>37</v>
          </cell>
        </row>
        <row r="4746">
          <cell r="A4746">
            <v>4745</v>
          </cell>
          <cell r="B4746">
            <v>10869</v>
          </cell>
          <cell r="C4746">
            <v>27</v>
          </cell>
          <cell r="D4746" t="str">
            <v xml:space="preserve"> Tristar WG-2419 </v>
          </cell>
          <cell r="E4746">
            <v>21.93</v>
          </cell>
          <cell r="F4746" t="str">
            <v>Tristar</v>
          </cell>
          <cell r="G4746">
            <v>48</v>
          </cell>
        </row>
        <row r="4747">
          <cell r="A4747">
            <v>4746</v>
          </cell>
          <cell r="B4747">
            <v>6911</v>
          </cell>
          <cell r="C4747">
            <v>27</v>
          </cell>
          <cell r="D4747" t="str">
            <v xml:space="preserve"> StayFit Diagnostic Scale </v>
          </cell>
          <cell r="E4747">
            <v>89.99</v>
          </cell>
          <cell r="F4747" t="str">
            <v>StayFit</v>
          </cell>
          <cell r="G4747">
            <v>214</v>
          </cell>
        </row>
        <row r="4748">
          <cell r="A4748">
            <v>4747</v>
          </cell>
          <cell r="B4748">
            <v>11159</v>
          </cell>
          <cell r="C4748">
            <v>27</v>
          </cell>
          <cell r="D4748" t="str">
            <v xml:space="preserve"> Soehnle Pharo 200 </v>
          </cell>
          <cell r="E4748">
            <v>39.950000000000003</v>
          </cell>
          <cell r="F4748" t="str">
            <v>Soehnle</v>
          </cell>
          <cell r="G4748">
            <v>36</v>
          </cell>
        </row>
        <row r="4749">
          <cell r="A4749">
            <v>4748</v>
          </cell>
          <cell r="B4749">
            <v>6251</v>
          </cell>
          <cell r="C4749">
            <v>27</v>
          </cell>
          <cell r="D4749" t="str">
            <v xml:space="preserve"> Sanitas SBG21 </v>
          </cell>
          <cell r="E4749">
            <v>34.19</v>
          </cell>
          <cell r="F4749" t="str">
            <v>Sanitas</v>
          </cell>
          <cell r="G4749">
            <v>240</v>
          </cell>
        </row>
        <row r="4750">
          <cell r="A4750">
            <v>4749</v>
          </cell>
          <cell r="B4750">
            <v>11116</v>
          </cell>
          <cell r="C4750">
            <v>27</v>
          </cell>
          <cell r="D4750" t="str">
            <v xml:space="preserve"> Sanitas SBF70 </v>
          </cell>
          <cell r="E4750">
            <v>49.95</v>
          </cell>
          <cell r="F4750" t="str">
            <v>Sanitas</v>
          </cell>
          <cell r="G4750">
            <v>38</v>
          </cell>
        </row>
        <row r="4751">
          <cell r="A4751">
            <v>4750</v>
          </cell>
          <cell r="B4751">
            <v>6351</v>
          </cell>
          <cell r="C4751">
            <v>27</v>
          </cell>
          <cell r="D4751" t="str">
            <v xml:space="preserve"> Sanitas SBF08 </v>
          </cell>
          <cell r="E4751">
            <v>33.99</v>
          </cell>
          <cell r="F4751" t="str">
            <v>Sanitas</v>
          </cell>
          <cell r="G4751">
            <v>236</v>
          </cell>
        </row>
        <row r="4752">
          <cell r="A4752">
            <v>4751</v>
          </cell>
          <cell r="B4752">
            <v>11578</v>
          </cell>
          <cell r="C4752">
            <v>27</v>
          </cell>
          <cell r="D4752" t="str">
            <v xml:space="preserve"> Salter 9159 BK3R </v>
          </cell>
          <cell r="E4752">
            <v>49.95</v>
          </cell>
          <cell r="F4752" t="str">
            <v>Salter</v>
          </cell>
          <cell r="G4752">
            <v>18</v>
          </cell>
        </row>
        <row r="4753">
          <cell r="A4753">
            <v>4752</v>
          </cell>
          <cell r="B4753">
            <v>10284</v>
          </cell>
          <cell r="C4753">
            <v>27</v>
          </cell>
          <cell r="D4753" t="str">
            <v xml:space="preserve"> Salter 9150 PK3R </v>
          </cell>
          <cell r="E4753">
            <v>24.9</v>
          </cell>
          <cell r="F4753" t="str">
            <v>Salter</v>
          </cell>
          <cell r="G4753">
            <v>73</v>
          </cell>
        </row>
        <row r="4754">
          <cell r="A4754">
            <v>4753</v>
          </cell>
          <cell r="B4754">
            <v>11935</v>
          </cell>
          <cell r="C4754">
            <v>27</v>
          </cell>
          <cell r="D4754" t="str">
            <v xml:space="preserve"> Salter 9150 GN3R </v>
          </cell>
          <cell r="E4754">
            <v>22</v>
          </cell>
          <cell r="F4754" t="str">
            <v>Salter</v>
          </cell>
          <cell r="G4754">
            <v>3</v>
          </cell>
        </row>
        <row r="4755">
          <cell r="A4755">
            <v>4754</v>
          </cell>
          <cell r="B4755">
            <v>9837</v>
          </cell>
          <cell r="C4755">
            <v>27</v>
          </cell>
          <cell r="D4755" t="str">
            <v xml:space="preserve"> Omron HN289 Roze </v>
          </cell>
          <cell r="E4755">
            <v>26.79</v>
          </cell>
          <cell r="F4755" t="str">
            <v>Omron</v>
          </cell>
          <cell r="G4755">
            <v>93</v>
          </cell>
        </row>
        <row r="4756">
          <cell r="A4756">
            <v>4755</v>
          </cell>
          <cell r="B4756">
            <v>6321</v>
          </cell>
          <cell r="C4756">
            <v>27</v>
          </cell>
          <cell r="D4756" t="str">
            <v xml:space="preserve"> Omron HN288 </v>
          </cell>
          <cell r="E4756">
            <v>42.95</v>
          </cell>
          <cell r="F4756" t="str">
            <v>Omron</v>
          </cell>
          <cell r="G4756">
            <v>237</v>
          </cell>
        </row>
        <row r="4757">
          <cell r="A4757">
            <v>4756</v>
          </cell>
          <cell r="B4757">
            <v>11721</v>
          </cell>
          <cell r="C4757">
            <v>27</v>
          </cell>
          <cell r="D4757" t="str">
            <v xml:space="preserve"> Omron BF212 </v>
          </cell>
          <cell r="E4757">
            <v>54.99</v>
          </cell>
          <cell r="F4757" t="str">
            <v>Omron</v>
          </cell>
          <cell r="G4757">
            <v>12</v>
          </cell>
        </row>
        <row r="4758">
          <cell r="A4758">
            <v>4757</v>
          </cell>
          <cell r="B4758">
            <v>6146</v>
          </cell>
          <cell r="C4758">
            <v>27</v>
          </cell>
          <cell r="D4758" t="str">
            <v xml:space="preserve"> Motorola MBP-84SN Babyweegschaal </v>
          </cell>
          <cell r="E4758">
            <v>99</v>
          </cell>
          <cell r="F4758" t="str">
            <v>Motorola</v>
          </cell>
          <cell r="G4758">
            <v>245</v>
          </cell>
        </row>
        <row r="4759">
          <cell r="A4759">
            <v>4758</v>
          </cell>
          <cell r="B4759">
            <v>7027</v>
          </cell>
          <cell r="C4759">
            <v>27</v>
          </cell>
          <cell r="D4759" t="str">
            <v xml:space="preserve"> Medisana SL200 Connect </v>
          </cell>
          <cell r="E4759">
            <v>62.99</v>
          </cell>
          <cell r="F4759" t="str">
            <v>Medisana</v>
          </cell>
          <cell r="G4759">
            <v>209</v>
          </cell>
        </row>
        <row r="4760">
          <cell r="A4760">
            <v>4759</v>
          </cell>
          <cell r="B4760">
            <v>6205</v>
          </cell>
          <cell r="C4760">
            <v>27</v>
          </cell>
          <cell r="D4760" t="str">
            <v xml:space="preserve"> Korona Daria </v>
          </cell>
          <cell r="E4760">
            <v>34.950000000000003</v>
          </cell>
          <cell r="F4760" t="str">
            <v>Korona</v>
          </cell>
          <cell r="G4760">
            <v>242</v>
          </cell>
        </row>
        <row r="4761">
          <cell r="A4761">
            <v>4760</v>
          </cell>
          <cell r="B4761">
            <v>11015</v>
          </cell>
          <cell r="C4761">
            <v>27</v>
          </cell>
          <cell r="D4761" t="str">
            <v xml:space="preserve"> Cresta CBS500 </v>
          </cell>
          <cell r="E4761">
            <v>41.31</v>
          </cell>
          <cell r="F4761" t="str">
            <v>Cresta</v>
          </cell>
          <cell r="G4761">
            <v>42</v>
          </cell>
        </row>
        <row r="4762">
          <cell r="A4762">
            <v>4761</v>
          </cell>
          <cell r="B4762">
            <v>8076</v>
          </cell>
          <cell r="C4762">
            <v>27</v>
          </cell>
          <cell r="D4762" t="str">
            <v xml:space="preserve"> Brabantia Body Analyse </v>
          </cell>
          <cell r="E4762">
            <v>51.99</v>
          </cell>
          <cell r="F4762" t="str">
            <v>Brabantia</v>
          </cell>
          <cell r="G4762">
            <v>165</v>
          </cell>
        </row>
        <row r="4763">
          <cell r="A4763">
            <v>4762</v>
          </cell>
          <cell r="B4763">
            <v>11745</v>
          </cell>
          <cell r="C4763">
            <v>27</v>
          </cell>
          <cell r="D4763" t="str">
            <v xml:space="preserve"> Beurer PS25 </v>
          </cell>
          <cell r="E4763">
            <v>39.950000000000003</v>
          </cell>
          <cell r="F4763" t="str">
            <v>Beurer</v>
          </cell>
          <cell r="G4763">
            <v>11</v>
          </cell>
        </row>
        <row r="4764">
          <cell r="A4764">
            <v>4763</v>
          </cell>
          <cell r="B4764">
            <v>9212</v>
          </cell>
          <cell r="C4764">
            <v>27</v>
          </cell>
          <cell r="D4764" t="str">
            <v xml:space="preserve"> Beurer PS07 </v>
          </cell>
          <cell r="E4764">
            <v>38.99</v>
          </cell>
          <cell r="F4764" t="str">
            <v>Beurer</v>
          </cell>
          <cell r="G4764">
            <v>119</v>
          </cell>
        </row>
        <row r="4765">
          <cell r="A4765">
            <v>4764</v>
          </cell>
          <cell r="B4765">
            <v>10432</v>
          </cell>
          <cell r="C4765">
            <v>27</v>
          </cell>
          <cell r="D4765" t="str">
            <v xml:space="preserve"> Beurer GS27 </v>
          </cell>
          <cell r="E4765">
            <v>39.99</v>
          </cell>
          <cell r="F4765" t="str">
            <v>Beurer</v>
          </cell>
          <cell r="G4765">
            <v>67</v>
          </cell>
        </row>
        <row r="4766">
          <cell r="A4766">
            <v>4765</v>
          </cell>
          <cell r="B4766">
            <v>9094</v>
          </cell>
          <cell r="C4766">
            <v>27</v>
          </cell>
          <cell r="D4766" t="str">
            <v xml:space="preserve"> Beurer GS205 </v>
          </cell>
          <cell r="E4766">
            <v>29.95</v>
          </cell>
          <cell r="F4766" t="str">
            <v>Beurer</v>
          </cell>
          <cell r="G4766">
            <v>124</v>
          </cell>
        </row>
        <row r="4767">
          <cell r="A4767">
            <v>4766</v>
          </cell>
          <cell r="B4767">
            <v>10236</v>
          </cell>
          <cell r="C4767">
            <v>27</v>
          </cell>
          <cell r="D4767" t="str">
            <v xml:space="preserve"> Beurer GS 212 Toffee </v>
          </cell>
          <cell r="E4767">
            <v>31.95</v>
          </cell>
          <cell r="F4767" t="str">
            <v>Beurer</v>
          </cell>
          <cell r="G4767">
            <v>75</v>
          </cell>
        </row>
        <row r="4768">
          <cell r="A4768">
            <v>4767</v>
          </cell>
          <cell r="B4768">
            <v>10665</v>
          </cell>
          <cell r="C4768">
            <v>27</v>
          </cell>
          <cell r="D4768" t="str">
            <v xml:space="preserve"> Beurer BF750 </v>
          </cell>
          <cell r="E4768">
            <v>65.95</v>
          </cell>
          <cell r="F4768" t="str">
            <v>Beurer</v>
          </cell>
          <cell r="G4768">
            <v>57</v>
          </cell>
        </row>
        <row r="4769">
          <cell r="A4769">
            <v>4768</v>
          </cell>
          <cell r="B4769">
            <v>6855</v>
          </cell>
          <cell r="C4769">
            <v>27</v>
          </cell>
          <cell r="D4769" t="str">
            <v xml:space="preserve"> Beurer BF 710 </v>
          </cell>
          <cell r="E4769">
            <v>69.95</v>
          </cell>
          <cell r="F4769" t="str">
            <v>Beurer</v>
          </cell>
          <cell r="G4769">
            <v>216</v>
          </cell>
        </row>
        <row r="4770">
          <cell r="A4770">
            <v>4769</v>
          </cell>
          <cell r="B4770">
            <v>11444</v>
          </cell>
          <cell r="C4770">
            <v>27</v>
          </cell>
          <cell r="D4770" t="str">
            <v xml:space="preserve"> Beurer BF 530 </v>
          </cell>
          <cell r="E4770">
            <v>44.99</v>
          </cell>
          <cell r="F4770" t="str">
            <v>Beurer</v>
          </cell>
          <cell r="G4770">
            <v>24</v>
          </cell>
        </row>
        <row r="4771">
          <cell r="A4771">
            <v>4770</v>
          </cell>
          <cell r="B4771">
            <v>9516</v>
          </cell>
          <cell r="C4771">
            <v>27</v>
          </cell>
          <cell r="D4771" t="str">
            <v xml:space="preserve"> Babymoov Aquascale </v>
          </cell>
          <cell r="E4771">
            <v>89.99</v>
          </cell>
          <cell r="F4771" t="str">
            <v>Babymoov</v>
          </cell>
          <cell r="G4771">
            <v>106</v>
          </cell>
        </row>
        <row r="4772">
          <cell r="A4772">
            <v>4771</v>
          </cell>
          <cell r="B4772">
            <v>7715</v>
          </cell>
          <cell r="C4772">
            <v>27</v>
          </cell>
          <cell r="D4772" t="str">
            <v xml:space="preserve"> ADE Victoria Zwart </v>
          </cell>
          <cell r="E4772">
            <v>39.950000000000003</v>
          </cell>
          <cell r="F4772" t="str">
            <v>ADE</v>
          </cell>
          <cell r="G4772">
            <v>181</v>
          </cell>
        </row>
        <row r="4773">
          <cell r="A4773">
            <v>4772</v>
          </cell>
          <cell r="B4773">
            <v>8858</v>
          </cell>
          <cell r="C4773">
            <v>27</v>
          </cell>
          <cell r="D4773" t="str">
            <v xml:space="preserve"> ADE Tilda </v>
          </cell>
          <cell r="E4773">
            <v>34.950000000000003</v>
          </cell>
          <cell r="F4773" t="str">
            <v>ADE</v>
          </cell>
          <cell r="G4773">
            <v>134</v>
          </cell>
        </row>
        <row r="4774">
          <cell r="A4774">
            <v>4773</v>
          </cell>
          <cell r="B4774">
            <v>9789</v>
          </cell>
          <cell r="C4774">
            <v>28</v>
          </cell>
          <cell r="D4774" t="str">
            <v xml:space="preserve"> FIFA 17 PS4 </v>
          </cell>
          <cell r="E4774">
            <v>58.99</v>
          </cell>
          <cell r="F4774" t="str">
            <v>FIFA</v>
          </cell>
          <cell r="G4774">
            <v>95</v>
          </cell>
        </row>
        <row r="4775">
          <cell r="A4775">
            <v>4774</v>
          </cell>
          <cell r="B4775">
            <v>6352</v>
          </cell>
          <cell r="C4775">
            <v>28</v>
          </cell>
          <cell r="D4775" t="str">
            <v xml:space="preserve"> The Legend of Zelda: Breath of the Wild Wii U </v>
          </cell>
          <cell r="E4775">
            <v>59.99</v>
          </cell>
          <cell r="F4775" t="str">
            <v>The</v>
          </cell>
          <cell r="G4775">
            <v>236</v>
          </cell>
        </row>
        <row r="4776">
          <cell r="A4776">
            <v>4775</v>
          </cell>
          <cell r="B4776">
            <v>11445</v>
          </cell>
          <cell r="C4776">
            <v>28</v>
          </cell>
          <cell r="D4776" t="str">
            <v xml:space="preserve"> Grand Theft Auto V (GTA 5) PS4 </v>
          </cell>
          <cell r="E4776">
            <v>47.99</v>
          </cell>
          <cell r="F4776" t="str">
            <v>Grand</v>
          </cell>
          <cell r="G4776">
            <v>24</v>
          </cell>
        </row>
        <row r="4777">
          <cell r="A4777">
            <v>4776</v>
          </cell>
          <cell r="B4777">
            <v>11690</v>
          </cell>
          <cell r="C4777">
            <v>28</v>
          </cell>
          <cell r="D4777" t="str">
            <v xml:space="preserve"> Battlefield 1 PS4 </v>
          </cell>
          <cell r="E4777">
            <v>59.9</v>
          </cell>
          <cell r="F4777" t="str">
            <v>Battlefield</v>
          </cell>
          <cell r="G4777">
            <v>13</v>
          </cell>
        </row>
        <row r="4778">
          <cell r="A4778">
            <v>4777</v>
          </cell>
          <cell r="B4778">
            <v>10782</v>
          </cell>
          <cell r="C4778">
            <v>28</v>
          </cell>
          <cell r="D4778" t="str">
            <v xml:space="preserve"> F1 2016 Standard Edition PS4 </v>
          </cell>
          <cell r="E4778">
            <v>42.99</v>
          </cell>
          <cell r="F4778" t="str">
            <v>F1</v>
          </cell>
          <cell r="G4778">
            <v>52</v>
          </cell>
        </row>
        <row r="4779">
          <cell r="A4779">
            <v>4778</v>
          </cell>
          <cell r="B4779">
            <v>7955</v>
          </cell>
          <cell r="C4779">
            <v>28</v>
          </cell>
          <cell r="D4779" t="str">
            <v xml:space="preserve"> Minecraft: PlayStation 4 Edition </v>
          </cell>
          <cell r="E4779">
            <v>32.99</v>
          </cell>
          <cell r="F4779" t="str">
            <v>Minecraft:</v>
          </cell>
          <cell r="G4779">
            <v>170</v>
          </cell>
        </row>
        <row r="4780">
          <cell r="A4780">
            <v>4779</v>
          </cell>
          <cell r="B4780">
            <v>11517</v>
          </cell>
          <cell r="C4780">
            <v>28</v>
          </cell>
          <cell r="D4780" t="str">
            <v xml:space="preserve"> 1-2 Switch </v>
          </cell>
          <cell r="E4780">
            <v>49.99</v>
          </cell>
          <cell r="F4780">
            <v>42767</v>
          </cell>
          <cell r="G4780">
            <v>21</v>
          </cell>
        </row>
        <row r="4781">
          <cell r="A4781">
            <v>4780</v>
          </cell>
          <cell r="B4781">
            <v>7800</v>
          </cell>
          <cell r="C4781">
            <v>28</v>
          </cell>
          <cell r="D4781" t="str">
            <v xml:space="preserve"> Ghost Recon: Wildlands Xbox One </v>
          </cell>
          <cell r="E4781">
            <v>59.99</v>
          </cell>
          <cell r="F4781" t="str">
            <v>Ghost</v>
          </cell>
          <cell r="G4781">
            <v>177</v>
          </cell>
        </row>
        <row r="4782">
          <cell r="A4782">
            <v>4781</v>
          </cell>
          <cell r="B4782">
            <v>6644</v>
          </cell>
          <cell r="C4782">
            <v>28</v>
          </cell>
          <cell r="D4782" t="str">
            <v xml:space="preserve"> Battlefield 1 Xbox One </v>
          </cell>
          <cell r="E4782">
            <v>59.9</v>
          </cell>
          <cell r="F4782" t="str">
            <v>Battlefield</v>
          </cell>
          <cell r="G4782">
            <v>224</v>
          </cell>
        </row>
        <row r="4783">
          <cell r="A4783">
            <v>4782</v>
          </cell>
          <cell r="B4783">
            <v>7077</v>
          </cell>
          <cell r="C4783">
            <v>28</v>
          </cell>
          <cell r="D4783" t="str">
            <v xml:space="preserve"> Farming Simulator 17 PS4 </v>
          </cell>
          <cell r="E4783">
            <v>42.99</v>
          </cell>
          <cell r="F4783" t="str">
            <v>Farming</v>
          </cell>
          <cell r="G4783">
            <v>207</v>
          </cell>
        </row>
        <row r="4784">
          <cell r="A4784">
            <v>4783</v>
          </cell>
          <cell r="B4784">
            <v>7686</v>
          </cell>
          <cell r="C4784">
            <v>28</v>
          </cell>
          <cell r="D4784" t="str">
            <v xml:space="preserve"> Titanfall 2 PC </v>
          </cell>
          <cell r="E4784">
            <v>39.99</v>
          </cell>
          <cell r="F4784" t="str">
            <v>Titanfall</v>
          </cell>
          <cell r="G4784">
            <v>182</v>
          </cell>
        </row>
        <row r="4785">
          <cell r="A4785">
            <v>4784</v>
          </cell>
          <cell r="B4785">
            <v>10127</v>
          </cell>
          <cell r="C4785">
            <v>28</v>
          </cell>
          <cell r="D4785" t="str">
            <v xml:space="preserve"> Star Wars: Battlefront Ultimate Edition PS4 </v>
          </cell>
          <cell r="E4785">
            <v>34.99</v>
          </cell>
          <cell r="F4785" t="str">
            <v>Star</v>
          </cell>
          <cell r="G4785">
            <v>80</v>
          </cell>
        </row>
        <row r="4786">
          <cell r="A4786">
            <v>4785</v>
          </cell>
          <cell r="B4786">
            <v>7054</v>
          </cell>
          <cell r="C4786">
            <v>28</v>
          </cell>
          <cell r="D4786" t="str">
            <v xml:space="preserve"> LEGO Worlds PS4 </v>
          </cell>
          <cell r="E4786">
            <v>29.99</v>
          </cell>
          <cell r="F4786" t="str">
            <v>LEGO</v>
          </cell>
          <cell r="G4786">
            <v>208</v>
          </cell>
        </row>
        <row r="4787">
          <cell r="A4787">
            <v>4786</v>
          </cell>
          <cell r="B4787">
            <v>8026</v>
          </cell>
          <cell r="C4787">
            <v>28</v>
          </cell>
          <cell r="D4787" t="str">
            <v xml:space="preserve"> Disney Art Academy 3DS </v>
          </cell>
          <cell r="E4787">
            <v>14.99</v>
          </cell>
          <cell r="F4787" t="str">
            <v>Disney</v>
          </cell>
          <cell r="G4787">
            <v>167</v>
          </cell>
        </row>
        <row r="4788">
          <cell r="A4788">
            <v>4787</v>
          </cell>
          <cell r="B4788">
            <v>10104</v>
          </cell>
          <cell r="C4788">
            <v>28</v>
          </cell>
          <cell r="D4788" t="str">
            <v xml:space="preserve"> Forza Horizon 3 Xbox One </v>
          </cell>
          <cell r="E4788">
            <v>57.99</v>
          </cell>
          <cell r="F4788" t="str">
            <v>Forza</v>
          </cell>
          <cell r="G4788">
            <v>81</v>
          </cell>
        </row>
        <row r="4789">
          <cell r="A4789">
            <v>4788</v>
          </cell>
          <cell r="B4789">
            <v>8774</v>
          </cell>
          <cell r="C4789">
            <v>28</v>
          </cell>
          <cell r="D4789" t="str">
            <v xml:space="preserve"> For Honor PS4 </v>
          </cell>
          <cell r="E4789">
            <v>64.989999999999995</v>
          </cell>
          <cell r="F4789" t="str">
            <v>For</v>
          </cell>
          <cell r="G4789">
            <v>137</v>
          </cell>
        </row>
        <row r="4790">
          <cell r="A4790">
            <v>4789</v>
          </cell>
          <cell r="B4790">
            <v>7215</v>
          </cell>
          <cell r="C4790">
            <v>28</v>
          </cell>
          <cell r="D4790" t="str">
            <v xml:space="preserve"> Trackmania Turbo PS4 </v>
          </cell>
          <cell r="E4790">
            <v>39.99</v>
          </cell>
          <cell r="F4790" t="str">
            <v>Trackmania</v>
          </cell>
          <cell r="G4790">
            <v>202</v>
          </cell>
        </row>
        <row r="4791">
          <cell r="A4791">
            <v>4790</v>
          </cell>
          <cell r="B4791">
            <v>6449</v>
          </cell>
          <cell r="C4791">
            <v>28</v>
          </cell>
          <cell r="D4791" t="str">
            <v xml:space="preserve"> The Division PS4 </v>
          </cell>
          <cell r="E4791">
            <v>29.99</v>
          </cell>
          <cell r="F4791" t="str">
            <v>The</v>
          </cell>
          <cell r="G4791">
            <v>232</v>
          </cell>
        </row>
        <row r="4792">
          <cell r="A4792">
            <v>4791</v>
          </cell>
          <cell r="B4792">
            <v>11077</v>
          </cell>
          <cell r="C4792">
            <v>28</v>
          </cell>
          <cell r="D4792" t="str">
            <v xml:space="preserve"> Pokemon Moon 3DS </v>
          </cell>
          <cell r="E4792">
            <v>39.99</v>
          </cell>
          <cell r="F4792" t="str">
            <v>Pokemon</v>
          </cell>
          <cell r="G4792">
            <v>40</v>
          </cell>
        </row>
        <row r="4793">
          <cell r="A4793">
            <v>4792</v>
          </cell>
          <cell r="B4793">
            <v>11281</v>
          </cell>
          <cell r="C4793">
            <v>28</v>
          </cell>
          <cell r="D4793" t="str">
            <v xml:space="preserve"> Ratchet &amp; Clank PS4 </v>
          </cell>
          <cell r="E4793">
            <v>35.99</v>
          </cell>
          <cell r="F4793" t="str">
            <v>Ratchet</v>
          </cell>
          <cell r="G4793">
            <v>31</v>
          </cell>
        </row>
        <row r="4794">
          <cell r="A4794">
            <v>4793</v>
          </cell>
          <cell r="B4794">
            <v>8903</v>
          </cell>
          <cell r="C4794">
            <v>28</v>
          </cell>
          <cell r="D4794" t="str">
            <v xml:space="preserve"> Farming Simulator 17 PC </v>
          </cell>
          <cell r="E4794">
            <v>29.99</v>
          </cell>
          <cell r="F4794" t="str">
            <v>Farming</v>
          </cell>
          <cell r="G4794">
            <v>132</v>
          </cell>
        </row>
        <row r="4795">
          <cell r="A4795">
            <v>4794</v>
          </cell>
          <cell r="B4795">
            <v>7186</v>
          </cell>
          <cell r="C4795">
            <v>28</v>
          </cell>
          <cell r="D4795" t="str">
            <v xml:space="preserve"> Project CARS Game of the Year Edition PS4 </v>
          </cell>
          <cell r="E4795">
            <v>39.99</v>
          </cell>
          <cell r="F4795" t="str">
            <v>Project</v>
          </cell>
          <cell r="G4795">
            <v>203</v>
          </cell>
        </row>
        <row r="4796">
          <cell r="A4796">
            <v>4795</v>
          </cell>
          <cell r="B4796">
            <v>8804</v>
          </cell>
          <cell r="C4796">
            <v>28</v>
          </cell>
          <cell r="D4796" t="str">
            <v xml:space="preserve"> Just Cause 3 PS4 </v>
          </cell>
          <cell r="E4796">
            <v>28.99</v>
          </cell>
          <cell r="F4796" t="str">
            <v>Just</v>
          </cell>
          <cell r="G4796">
            <v>136</v>
          </cell>
        </row>
        <row r="4797">
          <cell r="A4797">
            <v>4796</v>
          </cell>
          <cell r="B4797">
            <v>9053</v>
          </cell>
          <cell r="C4797">
            <v>28</v>
          </cell>
          <cell r="D4797" t="str">
            <v xml:space="preserve"> The Last Guardian PS4 </v>
          </cell>
          <cell r="E4797">
            <v>39.99</v>
          </cell>
          <cell r="F4797" t="str">
            <v>The</v>
          </cell>
          <cell r="G4797">
            <v>126</v>
          </cell>
        </row>
        <row r="4798">
          <cell r="A4798">
            <v>4797</v>
          </cell>
          <cell r="B4798">
            <v>8718</v>
          </cell>
          <cell r="C4798">
            <v>28</v>
          </cell>
          <cell r="D4798" t="str">
            <v xml:space="preserve"> Splatoon Wii U </v>
          </cell>
          <cell r="E4798">
            <v>34.99</v>
          </cell>
          <cell r="F4798" t="str">
            <v>Splatoon</v>
          </cell>
          <cell r="G4798">
            <v>139</v>
          </cell>
        </row>
        <row r="4799">
          <cell r="A4799">
            <v>4798</v>
          </cell>
          <cell r="B4799">
            <v>10750</v>
          </cell>
          <cell r="C4799">
            <v>28</v>
          </cell>
          <cell r="D4799" t="str">
            <v xml:space="preserve"> Paper Mario: Colour Splash Wii U </v>
          </cell>
          <cell r="E4799">
            <v>42.99</v>
          </cell>
          <cell r="F4799" t="str">
            <v>Paper</v>
          </cell>
          <cell r="G4799">
            <v>54</v>
          </cell>
        </row>
        <row r="4800">
          <cell r="A4800">
            <v>4799</v>
          </cell>
          <cell r="B4800">
            <v>6322</v>
          </cell>
          <cell r="C4800">
            <v>28</v>
          </cell>
          <cell r="D4800" t="str">
            <v xml:space="preserve"> For Honor Gold Edition PS4 </v>
          </cell>
          <cell r="E4800">
            <v>79.900000000000006</v>
          </cell>
          <cell r="F4800" t="str">
            <v>For</v>
          </cell>
          <cell r="G4800">
            <v>237</v>
          </cell>
        </row>
        <row r="4801">
          <cell r="A4801">
            <v>4800</v>
          </cell>
          <cell r="B4801">
            <v>11971</v>
          </cell>
          <cell r="C4801">
            <v>28</v>
          </cell>
          <cell r="D4801" t="str">
            <v xml:space="preserve"> The Last of Us Remastered PS4 </v>
          </cell>
          <cell r="E4801">
            <v>48.99</v>
          </cell>
          <cell r="F4801" t="str">
            <v>The</v>
          </cell>
          <cell r="G4801">
            <v>1</v>
          </cell>
        </row>
        <row r="4802">
          <cell r="A4802">
            <v>4801</v>
          </cell>
          <cell r="B4802">
            <v>8975</v>
          </cell>
          <cell r="C4802">
            <v>28</v>
          </cell>
          <cell r="D4802" t="str">
            <v xml:space="preserve"> Star Fox Guard Wii U </v>
          </cell>
          <cell r="E4802">
            <v>17.989999999999998</v>
          </cell>
          <cell r="F4802" t="str">
            <v>Star</v>
          </cell>
          <cell r="G4802">
            <v>129</v>
          </cell>
        </row>
        <row r="4803">
          <cell r="A4803">
            <v>4802</v>
          </cell>
          <cell r="B4803">
            <v>8744</v>
          </cell>
          <cell r="C4803">
            <v>28</v>
          </cell>
          <cell r="D4803" t="str">
            <v xml:space="preserve"> Battlefield 1 PC </v>
          </cell>
          <cell r="E4803">
            <v>49.99</v>
          </cell>
          <cell r="F4803" t="str">
            <v>Battlefield</v>
          </cell>
          <cell r="G4803">
            <v>138</v>
          </cell>
        </row>
        <row r="4804">
          <cell r="A4804">
            <v>4803</v>
          </cell>
          <cell r="B4804">
            <v>11261</v>
          </cell>
          <cell r="C4804">
            <v>28</v>
          </cell>
          <cell r="D4804" t="str">
            <v xml:space="preserve"> Halo Wars 2 Xbox One </v>
          </cell>
          <cell r="E4804">
            <v>55.99</v>
          </cell>
          <cell r="F4804" t="str">
            <v>Halo</v>
          </cell>
          <cell r="G4804">
            <v>32</v>
          </cell>
        </row>
        <row r="4805">
          <cell r="A4805">
            <v>4804</v>
          </cell>
          <cell r="B4805">
            <v>8386</v>
          </cell>
          <cell r="C4805">
            <v>28</v>
          </cell>
          <cell r="D4805" t="str">
            <v xml:space="preserve"> Civilization VI PC </v>
          </cell>
          <cell r="E4805">
            <v>46.99</v>
          </cell>
          <cell r="F4805" t="str">
            <v>Civilization</v>
          </cell>
          <cell r="G4805">
            <v>152</v>
          </cell>
        </row>
        <row r="4806">
          <cell r="A4806">
            <v>4805</v>
          </cell>
          <cell r="B4806">
            <v>8097</v>
          </cell>
          <cell r="C4806">
            <v>28</v>
          </cell>
          <cell r="D4806" t="str">
            <v xml:space="preserve"> Worms: W.M.D All Stars Edition PS4 </v>
          </cell>
          <cell r="E4806">
            <v>28.99</v>
          </cell>
          <cell r="F4806" t="str">
            <v>Worms:</v>
          </cell>
          <cell r="G4806">
            <v>164</v>
          </cell>
        </row>
        <row r="4807">
          <cell r="A4807">
            <v>4806</v>
          </cell>
          <cell r="B4807">
            <v>8859</v>
          </cell>
          <cell r="C4807">
            <v>28</v>
          </cell>
          <cell r="D4807" t="str">
            <v xml:space="preserve"> Watch Dogs 2 San Francisco Edition PS4 </v>
          </cell>
          <cell r="E4807">
            <v>59.95</v>
          </cell>
          <cell r="F4807" t="str">
            <v>Watch</v>
          </cell>
          <cell r="G4807">
            <v>134</v>
          </cell>
        </row>
        <row r="4808">
          <cell r="A4808">
            <v>4807</v>
          </cell>
          <cell r="B4808">
            <v>7687</v>
          </cell>
          <cell r="C4808">
            <v>28</v>
          </cell>
          <cell r="D4808" t="str">
            <v xml:space="preserve"> Rocket League Collector's Edition Xbox One </v>
          </cell>
          <cell r="E4808">
            <v>33.950000000000003</v>
          </cell>
          <cell r="F4808" t="str">
            <v>Rocket</v>
          </cell>
          <cell r="G4808">
            <v>182</v>
          </cell>
        </row>
        <row r="4809">
          <cell r="A4809">
            <v>4808</v>
          </cell>
          <cell r="B4809">
            <v>11822</v>
          </cell>
          <cell r="C4809">
            <v>28</v>
          </cell>
          <cell r="D4809" t="str">
            <v xml:space="preserve"> Pokemon Y 3DS </v>
          </cell>
          <cell r="E4809">
            <v>42.99</v>
          </cell>
          <cell r="F4809" t="str">
            <v>Pokemon</v>
          </cell>
          <cell r="G4809">
            <v>8</v>
          </cell>
        </row>
        <row r="4810">
          <cell r="A4810">
            <v>4809</v>
          </cell>
          <cell r="B4810">
            <v>7587</v>
          </cell>
          <cell r="C4810">
            <v>28</v>
          </cell>
          <cell r="D4810" t="str">
            <v xml:space="preserve"> F1 2016 Standard Edition PC </v>
          </cell>
          <cell r="E4810">
            <v>34.99</v>
          </cell>
          <cell r="F4810" t="str">
            <v>F1</v>
          </cell>
          <cell r="G4810">
            <v>187</v>
          </cell>
        </row>
        <row r="4811">
          <cell r="A4811">
            <v>4810</v>
          </cell>
          <cell r="B4811">
            <v>6049</v>
          </cell>
          <cell r="C4811">
            <v>28</v>
          </cell>
          <cell r="D4811" t="str">
            <v xml:space="preserve"> De Sims 4 PC </v>
          </cell>
          <cell r="E4811">
            <v>49.99</v>
          </cell>
          <cell r="F4811" t="str">
            <v>De</v>
          </cell>
          <cell r="G4811">
            <v>249</v>
          </cell>
        </row>
        <row r="4812">
          <cell r="A4812">
            <v>4811</v>
          </cell>
          <cell r="B4812">
            <v>7862</v>
          </cell>
          <cell r="C4812">
            <v>28</v>
          </cell>
          <cell r="D4812" t="str">
            <v xml:space="preserve"> Assassin's Creed: Syndicate PS4 </v>
          </cell>
          <cell r="E4812">
            <v>29.95</v>
          </cell>
          <cell r="F4812" t="str">
            <v>Assassin's</v>
          </cell>
          <cell r="G4812">
            <v>174</v>
          </cell>
        </row>
        <row r="4813">
          <cell r="A4813">
            <v>4812</v>
          </cell>
          <cell r="B4813">
            <v>11467</v>
          </cell>
          <cell r="C4813">
            <v>28</v>
          </cell>
          <cell r="D4813" t="str">
            <v xml:space="preserve"> Pokemon Sun 3DS </v>
          </cell>
          <cell r="E4813">
            <v>42.99</v>
          </cell>
          <cell r="F4813" t="str">
            <v>Pokemon</v>
          </cell>
          <cell r="G4813">
            <v>23</v>
          </cell>
        </row>
        <row r="4814">
          <cell r="A4814">
            <v>4813</v>
          </cell>
          <cell r="B4814">
            <v>10359</v>
          </cell>
          <cell r="C4814">
            <v>28</v>
          </cell>
          <cell r="D4814" t="str">
            <v xml:space="preserve"> Minecraft: Wii U Edition </v>
          </cell>
          <cell r="E4814">
            <v>28.99</v>
          </cell>
          <cell r="F4814" t="str">
            <v>Minecraft:</v>
          </cell>
          <cell r="G4814">
            <v>70</v>
          </cell>
        </row>
        <row r="4815">
          <cell r="A4815">
            <v>4814</v>
          </cell>
          <cell r="B4815">
            <v>7615</v>
          </cell>
          <cell r="C4815">
            <v>28</v>
          </cell>
          <cell r="D4815" t="str">
            <v xml:space="preserve"> F1 2016 Standard Edition Xbox One </v>
          </cell>
          <cell r="E4815">
            <v>43.99</v>
          </cell>
          <cell r="F4815" t="str">
            <v>F1</v>
          </cell>
          <cell r="G4815">
            <v>186</v>
          </cell>
        </row>
        <row r="4816">
          <cell r="A4816">
            <v>4815</v>
          </cell>
          <cell r="B4816">
            <v>10517</v>
          </cell>
          <cell r="C4816">
            <v>28</v>
          </cell>
          <cell r="D4816" t="str">
            <v xml:space="preserve"> Wii Party Select </v>
          </cell>
          <cell r="E4816">
            <v>24.99</v>
          </cell>
          <cell r="F4816" t="str">
            <v>Wii</v>
          </cell>
          <cell r="G4816">
            <v>64</v>
          </cell>
        </row>
        <row r="4817">
          <cell r="A4817">
            <v>4816</v>
          </cell>
          <cell r="B4817">
            <v>10608</v>
          </cell>
          <cell r="C4817">
            <v>28</v>
          </cell>
          <cell r="D4817" t="str">
            <v xml:space="preserve"> Pokemon Omega Ruby 3DS </v>
          </cell>
          <cell r="E4817">
            <v>41.99</v>
          </cell>
          <cell r="F4817" t="str">
            <v>Pokemon</v>
          </cell>
          <cell r="G4817">
            <v>60</v>
          </cell>
        </row>
        <row r="4818">
          <cell r="A4818">
            <v>4817</v>
          </cell>
          <cell r="B4818">
            <v>7801</v>
          </cell>
          <cell r="C4818">
            <v>28</v>
          </cell>
          <cell r="D4818" t="str">
            <v xml:space="preserve"> FIFA 17 PS3 </v>
          </cell>
          <cell r="E4818">
            <v>56.99</v>
          </cell>
          <cell r="F4818" t="str">
            <v>FIFA</v>
          </cell>
          <cell r="G4818">
            <v>177</v>
          </cell>
        </row>
        <row r="4819">
          <cell r="A4819">
            <v>4818</v>
          </cell>
          <cell r="B4819">
            <v>9178</v>
          </cell>
          <cell r="C4819">
            <v>28</v>
          </cell>
          <cell r="D4819" t="str">
            <v xml:space="preserve"> Rise of the Tomb Raider 20 Year Edition PS4 </v>
          </cell>
          <cell r="E4819">
            <v>49.99</v>
          </cell>
          <cell r="F4819" t="str">
            <v>Rise</v>
          </cell>
          <cell r="G4819">
            <v>120</v>
          </cell>
        </row>
        <row r="4820">
          <cell r="A4820">
            <v>4819</v>
          </cell>
          <cell r="B4820">
            <v>11078</v>
          </cell>
          <cell r="C4820">
            <v>28</v>
          </cell>
          <cell r="D4820" t="str">
            <v xml:space="preserve"> Yo-Kai Watch 3DS </v>
          </cell>
          <cell r="E4820">
            <v>34.99</v>
          </cell>
          <cell r="F4820" t="str">
            <v>Yo-Kai</v>
          </cell>
          <cell r="G4820">
            <v>40</v>
          </cell>
        </row>
        <row r="4821">
          <cell r="A4821">
            <v>4820</v>
          </cell>
          <cell r="B4821">
            <v>10212</v>
          </cell>
          <cell r="C4821">
            <v>28</v>
          </cell>
          <cell r="D4821" t="str">
            <v xml:space="preserve"> World of Warcraft: Legion PC </v>
          </cell>
          <cell r="E4821">
            <v>39.99</v>
          </cell>
          <cell r="F4821" t="str">
            <v>World</v>
          </cell>
          <cell r="G4821">
            <v>76</v>
          </cell>
        </row>
        <row r="4822">
          <cell r="A4822">
            <v>4821</v>
          </cell>
          <cell r="B4822">
            <v>9735</v>
          </cell>
          <cell r="C4822">
            <v>28</v>
          </cell>
          <cell r="D4822" t="str">
            <v xml:space="preserve"> Super Mario 3D Land 3DS </v>
          </cell>
          <cell r="E4822">
            <v>42.99</v>
          </cell>
          <cell r="F4822" t="str">
            <v>Super</v>
          </cell>
          <cell r="G4822">
            <v>97</v>
          </cell>
        </row>
        <row r="4823">
          <cell r="A4823">
            <v>4822</v>
          </cell>
          <cell r="B4823">
            <v>6856</v>
          </cell>
          <cell r="C4823">
            <v>28</v>
          </cell>
          <cell r="D4823" t="str">
            <v xml:space="preserve"> New Super Mario Bros. Select Wii </v>
          </cell>
          <cell r="E4823">
            <v>29.99</v>
          </cell>
          <cell r="F4823" t="str">
            <v>New</v>
          </cell>
          <cell r="G4823">
            <v>216</v>
          </cell>
        </row>
        <row r="4824">
          <cell r="A4824">
            <v>4823</v>
          </cell>
          <cell r="B4824">
            <v>6933</v>
          </cell>
          <cell r="C4824">
            <v>28</v>
          </cell>
          <cell r="D4824" t="str">
            <v xml:space="preserve"> Mafia 3 PS4 </v>
          </cell>
          <cell r="E4824">
            <v>57.99</v>
          </cell>
          <cell r="F4824" t="str">
            <v>Mafia</v>
          </cell>
          <cell r="G4824">
            <v>213</v>
          </cell>
        </row>
        <row r="4825">
          <cell r="A4825">
            <v>4824</v>
          </cell>
          <cell r="B4825">
            <v>9095</v>
          </cell>
          <cell r="C4825">
            <v>28</v>
          </cell>
          <cell r="D4825" t="str">
            <v xml:space="preserve"> Grand Theft Auto V (GTA 5) PC </v>
          </cell>
          <cell r="E4825">
            <v>48.99</v>
          </cell>
          <cell r="F4825" t="str">
            <v>Grand</v>
          </cell>
          <cell r="G4825">
            <v>124</v>
          </cell>
        </row>
        <row r="4826">
          <cell r="A4826">
            <v>4825</v>
          </cell>
          <cell r="B4826">
            <v>11160</v>
          </cell>
          <cell r="C4826">
            <v>28</v>
          </cell>
          <cell r="D4826" t="str">
            <v xml:space="preserve"> The Crew: Wild Run PS4 </v>
          </cell>
          <cell r="E4826">
            <v>19.989999999999998</v>
          </cell>
          <cell r="F4826" t="str">
            <v>The</v>
          </cell>
          <cell r="G4826">
            <v>36</v>
          </cell>
        </row>
        <row r="4827">
          <cell r="A4827">
            <v>4826</v>
          </cell>
          <cell r="B4827">
            <v>7956</v>
          </cell>
          <cell r="C4827">
            <v>28</v>
          </cell>
          <cell r="D4827" t="str">
            <v xml:space="preserve"> PlayStation VR Worlds PS4 </v>
          </cell>
          <cell r="E4827">
            <v>39.99</v>
          </cell>
          <cell r="F4827" t="str">
            <v>PlayStation</v>
          </cell>
          <cell r="G4827">
            <v>170</v>
          </cell>
        </row>
        <row r="4828">
          <cell r="A4828">
            <v>4827</v>
          </cell>
          <cell r="B4828">
            <v>9574</v>
          </cell>
          <cell r="C4828">
            <v>28</v>
          </cell>
          <cell r="D4828" t="str">
            <v xml:space="preserve"> Metroid Prime: Federation Force </v>
          </cell>
          <cell r="E4828">
            <v>37.99</v>
          </cell>
          <cell r="F4828" t="str">
            <v>Metroid</v>
          </cell>
          <cell r="G4828">
            <v>103</v>
          </cell>
        </row>
        <row r="4829">
          <cell r="A4829">
            <v>4828</v>
          </cell>
          <cell r="B4829">
            <v>9838</v>
          </cell>
          <cell r="C4829">
            <v>28</v>
          </cell>
          <cell r="D4829" t="str">
            <v xml:space="preserve"> Until Dawn: Rush of Blood PS4 </v>
          </cell>
          <cell r="E4829">
            <v>22.99</v>
          </cell>
          <cell r="F4829" t="str">
            <v>Until</v>
          </cell>
          <cell r="G4829">
            <v>93</v>
          </cell>
        </row>
        <row r="4830">
          <cell r="A4830">
            <v>4829</v>
          </cell>
          <cell r="B4830">
            <v>7975</v>
          </cell>
          <cell r="C4830">
            <v>28</v>
          </cell>
          <cell r="D4830" t="str">
            <v xml:space="preserve"> Trackmania Turbo Xbox One </v>
          </cell>
          <cell r="E4830">
            <v>19.989999999999998</v>
          </cell>
          <cell r="F4830" t="str">
            <v>Trackmania</v>
          </cell>
          <cell r="G4830">
            <v>169</v>
          </cell>
        </row>
        <row r="4831">
          <cell r="A4831">
            <v>4830</v>
          </cell>
          <cell r="B4831">
            <v>7802</v>
          </cell>
          <cell r="C4831">
            <v>28</v>
          </cell>
          <cell r="D4831" t="str">
            <v xml:space="preserve"> Resident Evil VII: Biohazard PC </v>
          </cell>
          <cell r="E4831">
            <v>40.99</v>
          </cell>
          <cell r="F4831" t="str">
            <v>Resident</v>
          </cell>
          <cell r="G4831">
            <v>177</v>
          </cell>
        </row>
        <row r="4832">
          <cell r="A4832">
            <v>4831</v>
          </cell>
          <cell r="B4832">
            <v>7317</v>
          </cell>
          <cell r="C4832">
            <v>28</v>
          </cell>
          <cell r="D4832" t="str">
            <v xml:space="preserve"> Plants vs. Zombies: Garden Warfare 2 PS4 </v>
          </cell>
          <cell r="E4832">
            <v>34.99</v>
          </cell>
          <cell r="F4832" t="str">
            <v>Plants</v>
          </cell>
          <cell r="G4832">
            <v>198</v>
          </cell>
        </row>
        <row r="4833">
          <cell r="A4833">
            <v>4832</v>
          </cell>
          <cell r="B4833">
            <v>9863</v>
          </cell>
          <cell r="C4833">
            <v>28</v>
          </cell>
          <cell r="D4833" t="str">
            <v xml:space="preserve"> Mortal Kombat XL PS4 </v>
          </cell>
          <cell r="E4833">
            <v>36.99</v>
          </cell>
          <cell r="F4833" t="str">
            <v>Mortal</v>
          </cell>
          <cell r="G4833">
            <v>92</v>
          </cell>
        </row>
        <row r="4834">
          <cell r="A4834">
            <v>4833</v>
          </cell>
          <cell r="B4834">
            <v>7318</v>
          </cell>
          <cell r="C4834">
            <v>28</v>
          </cell>
          <cell r="D4834" t="str">
            <v xml:space="preserve"> Minecraft: Xbox One Edition + Favorites Pack </v>
          </cell>
          <cell r="E4834">
            <v>26.99</v>
          </cell>
          <cell r="F4834" t="str">
            <v>Minecraft:</v>
          </cell>
          <cell r="G4834">
            <v>198</v>
          </cell>
        </row>
        <row r="4835">
          <cell r="A4835">
            <v>4834</v>
          </cell>
          <cell r="B4835">
            <v>6883</v>
          </cell>
          <cell r="C4835">
            <v>28</v>
          </cell>
          <cell r="D4835" t="str">
            <v xml:space="preserve"> Mario Kart 7 3DS </v>
          </cell>
          <cell r="E4835">
            <v>42.99</v>
          </cell>
          <cell r="F4835" t="str">
            <v>Mario</v>
          </cell>
          <cell r="G4835">
            <v>215</v>
          </cell>
        </row>
        <row r="4836">
          <cell r="A4836">
            <v>4835</v>
          </cell>
          <cell r="B4836">
            <v>9763</v>
          </cell>
          <cell r="C4836">
            <v>28</v>
          </cell>
          <cell r="D4836" t="str">
            <v xml:space="preserve"> Just Dance 2017 Xbox 360 </v>
          </cell>
          <cell r="E4836">
            <v>35.99</v>
          </cell>
          <cell r="F4836" t="str">
            <v>Just</v>
          </cell>
          <cell r="G4836">
            <v>96</v>
          </cell>
        </row>
        <row r="4837">
          <cell r="A4837">
            <v>4836</v>
          </cell>
          <cell r="B4837">
            <v>7240</v>
          </cell>
          <cell r="C4837">
            <v>28</v>
          </cell>
          <cell r="D4837" t="str">
            <v xml:space="preserve"> Fire Emblem Fates: Conquest 3DS </v>
          </cell>
          <cell r="E4837">
            <v>42.99</v>
          </cell>
          <cell r="F4837" t="str">
            <v>Fire</v>
          </cell>
          <cell r="G4837">
            <v>201</v>
          </cell>
        </row>
        <row r="4838">
          <cell r="A4838">
            <v>4837</v>
          </cell>
          <cell r="B4838">
            <v>10631</v>
          </cell>
          <cell r="C4838">
            <v>28</v>
          </cell>
          <cell r="D4838" t="str">
            <v xml:space="preserve"> Driveclub VR PS4 </v>
          </cell>
          <cell r="E4838">
            <v>39.950000000000003</v>
          </cell>
          <cell r="F4838" t="str">
            <v>Driveclub</v>
          </cell>
          <cell r="G4838">
            <v>59</v>
          </cell>
        </row>
        <row r="4839">
          <cell r="A4839">
            <v>4838</v>
          </cell>
          <cell r="B4839">
            <v>9790</v>
          </cell>
          <cell r="C4839">
            <v>28</v>
          </cell>
          <cell r="D4839" t="str">
            <v xml:space="preserve"> Wii Sports Club Wii U </v>
          </cell>
          <cell r="E4839">
            <v>37.99</v>
          </cell>
          <cell r="F4839" t="str">
            <v>Wii</v>
          </cell>
          <cell r="G4839">
            <v>95</v>
          </cell>
        </row>
        <row r="4840">
          <cell r="A4840">
            <v>4839</v>
          </cell>
          <cell r="B4840">
            <v>8257</v>
          </cell>
          <cell r="C4840">
            <v>28</v>
          </cell>
          <cell r="D4840" t="str">
            <v xml:space="preserve"> The Legend of Zelda: A Link Between Worlds Select 3DS </v>
          </cell>
          <cell r="E4840">
            <v>21.99</v>
          </cell>
          <cell r="F4840" t="str">
            <v>The</v>
          </cell>
          <cell r="G4840">
            <v>157</v>
          </cell>
        </row>
        <row r="4841">
          <cell r="A4841">
            <v>4840</v>
          </cell>
          <cell r="B4841">
            <v>8456</v>
          </cell>
          <cell r="C4841">
            <v>28</v>
          </cell>
          <cell r="D4841" t="str">
            <v xml:space="preserve"> The Elder Scroll Online: Tamriel Unlimited - Gold edition PS4 </v>
          </cell>
          <cell r="E4841">
            <v>47.99</v>
          </cell>
          <cell r="F4841" t="str">
            <v>The</v>
          </cell>
          <cell r="G4841">
            <v>150</v>
          </cell>
        </row>
        <row r="4842">
          <cell r="A4842">
            <v>4841</v>
          </cell>
          <cell r="B4842">
            <v>7780</v>
          </cell>
          <cell r="C4842">
            <v>28</v>
          </cell>
          <cell r="D4842" t="str">
            <v xml:space="preserve"> Super Smash Bros. 3DS </v>
          </cell>
          <cell r="E4842">
            <v>43.99</v>
          </cell>
          <cell r="F4842" t="str">
            <v>Super</v>
          </cell>
          <cell r="G4842">
            <v>178</v>
          </cell>
        </row>
        <row r="4843">
          <cell r="A4843">
            <v>4842</v>
          </cell>
          <cell r="B4843">
            <v>11349</v>
          </cell>
          <cell r="C4843">
            <v>28</v>
          </cell>
          <cell r="D4843" t="str">
            <v xml:space="preserve"> Resident Evil VII: Biohazard PS4 - PSVR </v>
          </cell>
          <cell r="E4843">
            <v>57.99</v>
          </cell>
          <cell r="F4843" t="str">
            <v>Resident</v>
          </cell>
          <cell r="G4843">
            <v>28</v>
          </cell>
        </row>
        <row r="4844">
          <cell r="A4844">
            <v>4843</v>
          </cell>
          <cell r="B4844">
            <v>8642</v>
          </cell>
          <cell r="C4844">
            <v>28</v>
          </cell>
          <cell r="D4844" t="str">
            <v xml:space="preserve"> Poochy &amp; Yoshi's Woolly World 3DS </v>
          </cell>
          <cell r="E4844">
            <v>39.99</v>
          </cell>
          <cell r="F4844" t="str">
            <v>Poochy</v>
          </cell>
          <cell r="G4844">
            <v>142</v>
          </cell>
        </row>
        <row r="4845">
          <cell r="A4845">
            <v>4844</v>
          </cell>
          <cell r="B4845">
            <v>7216</v>
          </cell>
          <cell r="C4845">
            <v>28</v>
          </cell>
          <cell r="D4845" t="str">
            <v xml:space="preserve"> Paper Mario: Sticker Star Select 3DS </v>
          </cell>
          <cell r="E4845">
            <v>19.989999999999998</v>
          </cell>
          <cell r="F4845" t="str">
            <v>Paper</v>
          </cell>
          <cell r="G4845">
            <v>202</v>
          </cell>
        </row>
        <row r="4846">
          <cell r="A4846">
            <v>4845</v>
          </cell>
          <cell r="B4846">
            <v>8120</v>
          </cell>
          <cell r="C4846">
            <v>28</v>
          </cell>
          <cell r="D4846" t="str">
            <v xml:space="preserve"> NBA 2K17 PS4 </v>
          </cell>
          <cell r="E4846">
            <v>58.99</v>
          </cell>
          <cell r="F4846" t="str">
            <v>NBA</v>
          </cell>
          <cell r="G4846">
            <v>163</v>
          </cell>
        </row>
        <row r="4847">
          <cell r="A4847">
            <v>4846</v>
          </cell>
          <cell r="B4847">
            <v>9764</v>
          </cell>
          <cell r="C4847">
            <v>28</v>
          </cell>
          <cell r="D4847" t="str">
            <v xml:space="preserve"> LEGO Star Wars: The Force Awakens Wii U </v>
          </cell>
          <cell r="E4847">
            <v>27.99</v>
          </cell>
          <cell r="F4847" t="str">
            <v>LEGO</v>
          </cell>
          <cell r="G4847">
            <v>96</v>
          </cell>
        </row>
        <row r="4848">
          <cell r="A4848">
            <v>4847</v>
          </cell>
          <cell r="B4848">
            <v>6323</v>
          </cell>
          <cell r="C4848">
            <v>28</v>
          </cell>
          <cell r="D4848" t="str">
            <v xml:space="preserve"> Just Dance 2017 PS3 </v>
          </cell>
          <cell r="E4848">
            <v>37.99</v>
          </cell>
          <cell r="F4848" t="str">
            <v>Just</v>
          </cell>
          <cell r="G4848">
            <v>237</v>
          </cell>
        </row>
        <row r="4849">
          <cell r="A4849">
            <v>4848</v>
          </cell>
          <cell r="B4849">
            <v>11398</v>
          </cell>
          <cell r="C4849">
            <v>28</v>
          </cell>
          <cell r="D4849" t="str">
            <v xml:space="preserve"> Gears of War 4 Xbox One </v>
          </cell>
          <cell r="E4849">
            <v>29.95</v>
          </cell>
          <cell r="F4849" t="str">
            <v>Gears</v>
          </cell>
          <cell r="G4849">
            <v>26</v>
          </cell>
        </row>
        <row r="4850">
          <cell r="A4850">
            <v>4849</v>
          </cell>
          <cell r="B4850">
            <v>10985</v>
          </cell>
          <cell r="C4850">
            <v>28</v>
          </cell>
          <cell r="D4850" t="str">
            <v xml:space="preserve"> For Honor Gold Edition Xbox One </v>
          </cell>
          <cell r="E4850">
            <v>89.9</v>
          </cell>
          <cell r="F4850" t="str">
            <v>For</v>
          </cell>
          <cell r="G4850">
            <v>43</v>
          </cell>
        </row>
        <row r="4851">
          <cell r="A4851">
            <v>4850</v>
          </cell>
          <cell r="B4851">
            <v>7688</v>
          </cell>
          <cell r="C4851">
            <v>28</v>
          </cell>
          <cell r="D4851" t="str">
            <v xml:space="preserve"> For Honor Deluxe Edition Xbox One </v>
          </cell>
          <cell r="E4851">
            <v>59.99</v>
          </cell>
          <cell r="F4851" t="str">
            <v>For</v>
          </cell>
          <cell r="G4851">
            <v>182</v>
          </cell>
        </row>
        <row r="4852">
          <cell r="A4852">
            <v>4851</v>
          </cell>
          <cell r="B4852">
            <v>9096</v>
          </cell>
          <cell r="C4852">
            <v>28</v>
          </cell>
          <cell r="D4852" t="str">
            <v xml:space="preserve"> FIFA 17 Xbox 360 </v>
          </cell>
          <cell r="E4852">
            <v>54.99</v>
          </cell>
          <cell r="F4852" t="str">
            <v>FIFA</v>
          </cell>
          <cell r="G4852">
            <v>124</v>
          </cell>
        </row>
        <row r="4853">
          <cell r="A4853">
            <v>4852</v>
          </cell>
          <cell r="B4853">
            <v>10804</v>
          </cell>
          <cell r="C4853">
            <v>28</v>
          </cell>
          <cell r="D4853" t="str">
            <v xml:space="preserve"> FIFA 17 PC </v>
          </cell>
          <cell r="E4853">
            <v>48.99</v>
          </cell>
          <cell r="F4853" t="str">
            <v>FIFA</v>
          </cell>
          <cell r="G4853">
            <v>51</v>
          </cell>
        </row>
        <row r="4854">
          <cell r="A4854">
            <v>4853</v>
          </cell>
          <cell r="B4854">
            <v>7241</v>
          </cell>
          <cell r="C4854">
            <v>28</v>
          </cell>
          <cell r="D4854" t="str">
            <v xml:space="preserve"> DiRT Rally PS4 </v>
          </cell>
          <cell r="E4854">
            <v>29.99</v>
          </cell>
          <cell r="F4854" t="str">
            <v>DiRT</v>
          </cell>
          <cell r="G4854">
            <v>201</v>
          </cell>
        </row>
        <row r="4855">
          <cell r="A4855">
            <v>4854</v>
          </cell>
          <cell r="B4855">
            <v>8695</v>
          </cell>
          <cell r="C4855">
            <v>28</v>
          </cell>
          <cell r="D4855" t="str">
            <v xml:space="preserve"> Deus Ex: Mankind Divided - Day One Edition PS4 </v>
          </cell>
          <cell r="E4855">
            <v>27.99</v>
          </cell>
          <cell r="F4855" t="str">
            <v>Deus</v>
          </cell>
          <cell r="G4855">
            <v>140</v>
          </cell>
        </row>
        <row r="4856">
          <cell r="A4856">
            <v>4855</v>
          </cell>
          <cell r="B4856">
            <v>9883</v>
          </cell>
          <cell r="C4856">
            <v>28</v>
          </cell>
          <cell r="D4856" t="str">
            <v xml:space="preserve"> Assassin's Creed: Syndicate Xbox One </v>
          </cell>
          <cell r="E4856">
            <v>29.99</v>
          </cell>
          <cell r="F4856" t="str">
            <v>Assassin's</v>
          </cell>
          <cell r="G4856">
            <v>91</v>
          </cell>
        </row>
        <row r="4857">
          <cell r="A4857">
            <v>4856</v>
          </cell>
          <cell r="B4857">
            <v>6127</v>
          </cell>
          <cell r="C4857">
            <v>28</v>
          </cell>
          <cell r="D4857" t="str">
            <v xml:space="preserve"> Titanfall 2 PS4 </v>
          </cell>
          <cell r="E4857">
            <v>59.99</v>
          </cell>
          <cell r="F4857" t="str">
            <v>Titanfall</v>
          </cell>
          <cell r="G4857">
            <v>246</v>
          </cell>
        </row>
        <row r="4858">
          <cell r="A4858">
            <v>4857</v>
          </cell>
          <cell r="B4858">
            <v>9818</v>
          </cell>
          <cell r="C4858">
            <v>28</v>
          </cell>
          <cell r="D4858" t="str">
            <v xml:space="preserve"> Pro Evolution Soccer 2017 PS4 </v>
          </cell>
          <cell r="E4858">
            <v>49.99</v>
          </cell>
          <cell r="F4858" t="str">
            <v>Pro</v>
          </cell>
          <cell r="G4858">
            <v>94</v>
          </cell>
        </row>
        <row r="4859">
          <cell r="A4859">
            <v>4858</v>
          </cell>
          <cell r="B4859">
            <v>9864</v>
          </cell>
          <cell r="C4859">
            <v>28</v>
          </cell>
          <cell r="D4859" t="str">
            <v xml:space="preserve"> Nioh PS4 </v>
          </cell>
          <cell r="E4859">
            <v>64.95</v>
          </cell>
          <cell r="F4859" t="str">
            <v>Nioh</v>
          </cell>
          <cell r="G4859">
            <v>92</v>
          </cell>
        </row>
        <row r="4860">
          <cell r="A4860">
            <v>4859</v>
          </cell>
          <cell r="B4860">
            <v>11350</v>
          </cell>
          <cell r="C4860">
            <v>28</v>
          </cell>
          <cell r="D4860" t="str">
            <v xml:space="preserve"> Just Dance 2017 PS4 </v>
          </cell>
          <cell r="E4860">
            <v>54.99</v>
          </cell>
          <cell r="F4860" t="str">
            <v>Just</v>
          </cell>
          <cell r="G4860">
            <v>28</v>
          </cell>
        </row>
        <row r="4861">
          <cell r="A4861">
            <v>4860</v>
          </cell>
          <cell r="B4861">
            <v>7765</v>
          </cell>
          <cell r="C4861">
            <v>28</v>
          </cell>
          <cell r="D4861" t="str">
            <v xml:space="preserve"> Heavy Rain &amp; Beyond: Two Souls Collection PS4 </v>
          </cell>
          <cell r="E4861">
            <v>39.99</v>
          </cell>
          <cell r="F4861" t="str">
            <v>Heavy</v>
          </cell>
          <cell r="G4861">
            <v>179</v>
          </cell>
        </row>
        <row r="4862">
          <cell r="A4862">
            <v>4861</v>
          </cell>
          <cell r="B4862">
            <v>7509</v>
          </cell>
          <cell r="C4862">
            <v>28</v>
          </cell>
          <cell r="D4862" t="str">
            <v xml:space="preserve"> Far Cry: Primal PS4 </v>
          </cell>
          <cell r="E4862">
            <v>29.9</v>
          </cell>
          <cell r="F4862" t="str">
            <v>Far</v>
          </cell>
          <cell r="G4862">
            <v>190</v>
          </cell>
        </row>
        <row r="4863">
          <cell r="A4863">
            <v>4862</v>
          </cell>
          <cell r="B4863">
            <v>10956</v>
          </cell>
          <cell r="C4863">
            <v>28</v>
          </cell>
          <cell r="D4863" t="str">
            <v xml:space="preserve"> De Sims 4: Stedelijk Leven PC </v>
          </cell>
          <cell r="E4863">
            <v>34.99</v>
          </cell>
          <cell r="F4863" t="str">
            <v>De</v>
          </cell>
          <cell r="G4863">
            <v>44</v>
          </cell>
        </row>
        <row r="4864">
          <cell r="A4864">
            <v>4863</v>
          </cell>
          <cell r="B4864">
            <v>8232</v>
          </cell>
          <cell r="C4864">
            <v>28</v>
          </cell>
          <cell r="D4864" t="str">
            <v xml:space="preserve"> Resident Evil VII: Biohazard Xbox One </v>
          </cell>
          <cell r="E4864">
            <v>58.99</v>
          </cell>
          <cell r="F4864" t="str">
            <v>Resident</v>
          </cell>
          <cell r="G4864">
            <v>158</v>
          </cell>
        </row>
        <row r="4865">
          <cell r="A4865">
            <v>4864</v>
          </cell>
          <cell r="B4865">
            <v>8457</v>
          </cell>
          <cell r="C4865">
            <v>28</v>
          </cell>
          <cell r="D4865" t="str">
            <v xml:space="preserve"> Grand Theft Auto V (GTA 5) Xbox One </v>
          </cell>
          <cell r="E4865">
            <v>49.99</v>
          </cell>
          <cell r="F4865" t="str">
            <v>Grand</v>
          </cell>
          <cell r="G4865">
            <v>150</v>
          </cell>
        </row>
        <row r="4866">
          <cell r="A4866">
            <v>4865</v>
          </cell>
          <cell r="B4866">
            <v>10986</v>
          </cell>
          <cell r="C4866">
            <v>28</v>
          </cell>
          <cell r="D4866" t="str">
            <v xml:space="preserve"> FIFA 16 Xbox One </v>
          </cell>
          <cell r="E4866">
            <v>19.989999999999998</v>
          </cell>
          <cell r="F4866" t="str">
            <v>FIFA</v>
          </cell>
          <cell r="G4866">
            <v>43</v>
          </cell>
        </row>
        <row r="4867">
          <cell r="A4867">
            <v>4866</v>
          </cell>
          <cell r="B4867">
            <v>8471</v>
          </cell>
          <cell r="C4867">
            <v>28</v>
          </cell>
          <cell r="D4867" t="str">
            <v xml:space="preserve"> Yoshi's New Island Select 3DS </v>
          </cell>
          <cell r="E4867">
            <v>21.99</v>
          </cell>
          <cell r="F4867" t="str">
            <v>Yoshi's</v>
          </cell>
          <cell r="G4867">
            <v>149</v>
          </cell>
        </row>
        <row r="4868">
          <cell r="A4868">
            <v>4867</v>
          </cell>
          <cell r="B4868">
            <v>9452</v>
          </cell>
          <cell r="C4868">
            <v>28</v>
          </cell>
          <cell r="D4868" t="str">
            <v xml:space="preserve"> Super Mario Maker Wii U </v>
          </cell>
          <cell r="E4868">
            <v>46.95</v>
          </cell>
          <cell r="F4868" t="str">
            <v>Super</v>
          </cell>
          <cell r="G4868">
            <v>109</v>
          </cell>
        </row>
        <row r="4869">
          <cell r="A4869">
            <v>4868</v>
          </cell>
          <cell r="B4869">
            <v>11102</v>
          </cell>
          <cell r="C4869">
            <v>28</v>
          </cell>
          <cell r="D4869" t="str">
            <v xml:space="preserve"> Pokemon: Super Mystery Dungeon 3DS </v>
          </cell>
          <cell r="E4869">
            <v>36.99</v>
          </cell>
          <cell r="F4869" t="str">
            <v>Pokemon:</v>
          </cell>
          <cell r="G4869">
            <v>39</v>
          </cell>
        </row>
        <row r="4870">
          <cell r="A4870">
            <v>4869</v>
          </cell>
          <cell r="B4870">
            <v>7836</v>
          </cell>
          <cell r="C4870">
            <v>28</v>
          </cell>
          <cell r="D4870" t="str">
            <v xml:space="preserve"> Need for Speed PC </v>
          </cell>
          <cell r="E4870">
            <v>21.99</v>
          </cell>
          <cell r="F4870" t="str">
            <v>Need</v>
          </cell>
          <cell r="G4870">
            <v>175</v>
          </cell>
        </row>
        <row r="4871">
          <cell r="A4871">
            <v>4870</v>
          </cell>
          <cell r="B4871">
            <v>9647</v>
          </cell>
          <cell r="C4871">
            <v>28</v>
          </cell>
          <cell r="D4871" t="str">
            <v xml:space="preserve"> Madden NFL 17 PS4 </v>
          </cell>
          <cell r="E4871">
            <v>59.99</v>
          </cell>
          <cell r="F4871" t="str">
            <v>Madden</v>
          </cell>
          <cell r="G4871">
            <v>100</v>
          </cell>
        </row>
        <row r="4872">
          <cell r="A4872">
            <v>4871</v>
          </cell>
          <cell r="B4872">
            <v>9353</v>
          </cell>
          <cell r="C4872">
            <v>28</v>
          </cell>
          <cell r="D4872" t="str">
            <v xml:space="preserve"> Just Dance 2017 Xbox One </v>
          </cell>
          <cell r="E4872">
            <v>54.99</v>
          </cell>
          <cell r="F4872" t="str">
            <v>Just</v>
          </cell>
          <cell r="G4872">
            <v>113</v>
          </cell>
        </row>
        <row r="4873">
          <cell r="A4873">
            <v>4872</v>
          </cell>
          <cell r="B4873">
            <v>8183</v>
          </cell>
          <cell r="C4873">
            <v>28</v>
          </cell>
          <cell r="D4873" t="str">
            <v xml:space="preserve"> Just Dance 2017 Wii </v>
          </cell>
          <cell r="E4873">
            <v>37.99</v>
          </cell>
          <cell r="F4873" t="str">
            <v>Just</v>
          </cell>
          <cell r="G4873">
            <v>160</v>
          </cell>
        </row>
        <row r="4874">
          <cell r="A4874">
            <v>4873</v>
          </cell>
          <cell r="B4874">
            <v>8775</v>
          </cell>
          <cell r="C4874">
            <v>28</v>
          </cell>
          <cell r="D4874" t="str">
            <v xml:space="preserve"> Hitman Season One Steelcase Editie PS4 </v>
          </cell>
          <cell r="E4874">
            <v>54.99</v>
          </cell>
          <cell r="F4874" t="str">
            <v>Hitman</v>
          </cell>
          <cell r="G4874">
            <v>137</v>
          </cell>
        </row>
        <row r="4875">
          <cell r="A4875">
            <v>4874</v>
          </cell>
          <cell r="B4875">
            <v>7803</v>
          </cell>
          <cell r="C4875">
            <v>28</v>
          </cell>
          <cell r="D4875" t="str">
            <v xml:space="preserve"> Football Manager 2017 PC Special Edition </v>
          </cell>
          <cell r="E4875">
            <v>49.99</v>
          </cell>
          <cell r="F4875" t="str">
            <v>Football</v>
          </cell>
          <cell r="G4875">
            <v>177</v>
          </cell>
        </row>
        <row r="4876">
          <cell r="A4876">
            <v>4875</v>
          </cell>
          <cell r="B4876">
            <v>10257</v>
          </cell>
          <cell r="C4876">
            <v>28</v>
          </cell>
          <cell r="D4876" t="str">
            <v xml:space="preserve"> FIFA 17 Xbox One </v>
          </cell>
          <cell r="E4876">
            <v>54.9</v>
          </cell>
          <cell r="F4876" t="str">
            <v>FIFA</v>
          </cell>
          <cell r="G4876">
            <v>74</v>
          </cell>
        </row>
        <row r="4877">
          <cell r="A4877">
            <v>4876</v>
          </cell>
          <cell r="B4877">
            <v>6565</v>
          </cell>
          <cell r="C4877">
            <v>28</v>
          </cell>
          <cell r="D4877" t="str">
            <v xml:space="preserve"> EA Sports UFC 2 PS4 </v>
          </cell>
          <cell r="E4877">
            <v>59.99</v>
          </cell>
          <cell r="F4877" t="str">
            <v>EA</v>
          </cell>
          <cell r="G4877">
            <v>227</v>
          </cell>
        </row>
        <row r="4878">
          <cell r="A4878">
            <v>4877</v>
          </cell>
          <cell r="B4878">
            <v>9179</v>
          </cell>
          <cell r="C4878">
            <v>28</v>
          </cell>
          <cell r="D4878" t="str">
            <v xml:space="preserve"> Dragon Quest VII: Fragments of the Forgotten Past </v>
          </cell>
          <cell r="E4878">
            <v>39.99</v>
          </cell>
          <cell r="F4878" t="str">
            <v>Dragon</v>
          </cell>
          <cell r="G4878">
            <v>120</v>
          </cell>
        </row>
        <row r="4879">
          <cell r="A4879">
            <v>4878</v>
          </cell>
          <cell r="B4879">
            <v>6857</v>
          </cell>
          <cell r="C4879">
            <v>28</v>
          </cell>
          <cell r="D4879" t="str">
            <v xml:space="preserve"> Dark Souls 3 Xbox One </v>
          </cell>
          <cell r="E4879">
            <v>29.99</v>
          </cell>
          <cell r="F4879" t="str">
            <v>Dark</v>
          </cell>
          <cell r="G4879">
            <v>216</v>
          </cell>
        </row>
        <row r="4880">
          <cell r="A4880">
            <v>4879</v>
          </cell>
          <cell r="B4880">
            <v>6884</v>
          </cell>
          <cell r="C4880">
            <v>28</v>
          </cell>
          <cell r="D4880" t="str">
            <v xml:space="preserve"> Assassin's Creed: The Ezio Collection PS4 </v>
          </cell>
          <cell r="E4880">
            <v>49.99</v>
          </cell>
          <cell r="F4880" t="str">
            <v>Assassin's</v>
          </cell>
          <cell r="G4880">
            <v>215</v>
          </cell>
        </row>
        <row r="4881">
          <cell r="A4881">
            <v>4880</v>
          </cell>
          <cell r="B4881">
            <v>7443</v>
          </cell>
          <cell r="C4881">
            <v>28</v>
          </cell>
          <cell r="D4881" t="str">
            <v xml:space="preserve"> WRC 6 PS4 </v>
          </cell>
          <cell r="E4881">
            <v>59.99</v>
          </cell>
          <cell r="F4881" t="str">
            <v>WRC</v>
          </cell>
          <cell r="G4881">
            <v>193</v>
          </cell>
        </row>
        <row r="4882">
          <cell r="A4882">
            <v>4881</v>
          </cell>
          <cell r="B4882">
            <v>11079</v>
          </cell>
          <cell r="C4882">
            <v>28</v>
          </cell>
          <cell r="D4882" t="str">
            <v xml:space="preserve"> No Man's Sky PS4 </v>
          </cell>
          <cell r="E4882">
            <v>39.99</v>
          </cell>
          <cell r="F4882" t="str">
            <v>No</v>
          </cell>
          <cell r="G4882">
            <v>40</v>
          </cell>
        </row>
        <row r="4883">
          <cell r="A4883">
            <v>4882</v>
          </cell>
          <cell r="B4883">
            <v>6370</v>
          </cell>
          <cell r="C4883">
            <v>28</v>
          </cell>
          <cell r="D4883" t="str">
            <v xml:space="preserve"> New Super Mario Bros. U + New Super Luigi U Select Wii U </v>
          </cell>
          <cell r="E4883">
            <v>26.99</v>
          </cell>
          <cell r="F4883" t="str">
            <v>New</v>
          </cell>
          <cell r="G4883">
            <v>235</v>
          </cell>
        </row>
        <row r="4884">
          <cell r="A4884">
            <v>4883</v>
          </cell>
          <cell r="B4884">
            <v>10537</v>
          </cell>
          <cell r="C4884">
            <v>28</v>
          </cell>
          <cell r="D4884" t="str">
            <v xml:space="preserve"> For Honor Xbox One </v>
          </cell>
          <cell r="E4884">
            <v>64.989999999999995</v>
          </cell>
          <cell r="F4884" t="str">
            <v>For</v>
          </cell>
          <cell r="G4884">
            <v>63</v>
          </cell>
        </row>
        <row r="4885">
          <cell r="A4885">
            <v>4884</v>
          </cell>
          <cell r="B4885">
            <v>9712</v>
          </cell>
          <cell r="C4885">
            <v>28</v>
          </cell>
          <cell r="D4885" t="str">
            <v xml:space="preserve"> DiRT Rally PSVR </v>
          </cell>
          <cell r="E4885">
            <v>37.99</v>
          </cell>
          <cell r="F4885" t="str">
            <v>DiRT</v>
          </cell>
          <cell r="G4885">
            <v>98</v>
          </cell>
        </row>
        <row r="4886">
          <cell r="A4886">
            <v>4885</v>
          </cell>
          <cell r="B4886">
            <v>7908</v>
          </cell>
          <cell r="C4886">
            <v>28</v>
          </cell>
          <cell r="D4886" t="str">
            <v xml:space="preserve"> De Sims 4: Bundel Pakket 7 PC </v>
          </cell>
          <cell r="E4886">
            <v>36.99</v>
          </cell>
          <cell r="F4886" t="str">
            <v>De</v>
          </cell>
          <cell r="G4886">
            <v>172</v>
          </cell>
        </row>
        <row r="4887">
          <cell r="A4887">
            <v>4886</v>
          </cell>
          <cell r="B4887">
            <v>7297</v>
          </cell>
          <cell r="C4887">
            <v>28</v>
          </cell>
          <cell r="D4887" t="str">
            <v xml:space="preserve"> Worms: W.M.D All Stars Edition Xbox One </v>
          </cell>
          <cell r="E4887">
            <v>27.99</v>
          </cell>
          <cell r="F4887" t="str">
            <v>Worms:</v>
          </cell>
          <cell r="G4887">
            <v>199</v>
          </cell>
        </row>
        <row r="4888">
          <cell r="A4888">
            <v>4887</v>
          </cell>
          <cell r="B4888">
            <v>11663</v>
          </cell>
          <cell r="C4888">
            <v>28</v>
          </cell>
          <cell r="D4888" t="str">
            <v xml:space="preserve"> Watch Dogs 2 PS4 </v>
          </cell>
          <cell r="E4888">
            <v>49.99</v>
          </cell>
          <cell r="F4888" t="str">
            <v>Watch</v>
          </cell>
          <cell r="G4888">
            <v>14</v>
          </cell>
        </row>
        <row r="4889">
          <cell r="A4889">
            <v>4888</v>
          </cell>
          <cell r="B4889">
            <v>9677</v>
          </cell>
          <cell r="C4889">
            <v>28</v>
          </cell>
          <cell r="D4889" t="str">
            <v xml:space="preserve"> Titanfall 2 Xbox One </v>
          </cell>
          <cell r="E4889">
            <v>59.99</v>
          </cell>
          <cell r="F4889" t="str">
            <v>Titanfall</v>
          </cell>
          <cell r="G4889">
            <v>99</v>
          </cell>
        </row>
        <row r="4890">
          <cell r="A4890">
            <v>4889</v>
          </cell>
          <cell r="B4890">
            <v>10237</v>
          </cell>
          <cell r="C4890">
            <v>28</v>
          </cell>
          <cell r="D4890" t="str">
            <v xml:space="preserve"> Super Mario Maker 3DS </v>
          </cell>
          <cell r="E4890">
            <v>39.99</v>
          </cell>
          <cell r="F4890" t="str">
            <v>Super</v>
          </cell>
          <cell r="G4890">
            <v>75</v>
          </cell>
        </row>
        <row r="4891">
          <cell r="A4891">
            <v>4890</v>
          </cell>
          <cell r="B4891">
            <v>9765</v>
          </cell>
          <cell r="C4891">
            <v>28</v>
          </cell>
          <cell r="D4891" t="str">
            <v xml:space="preserve"> Rainbow Six: Siege Xbox One </v>
          </cell>
          <cell r="E4891">
            <v>29.99</v>
          </cell>
          <cell r="F4891" t="str">
            <v>Rainbow</v>
          </cell>
          <cell r="G4891">
            <v>96</v>
          </cell>
        </row>
        <row r="4892">
          <cell r="A4892">
            <v>4891</v>
          </cell>
          <cell r="B4892">
            <v>7187</v>
          </cell>
          <cell r="C4892">
            <v>28</v>
          </cell>
          <cell r="D4892" t="str">
            <v xml:space="preserve"> Poochy &amp; Yoshi's Woolly World 3DS + Poochy Amiibo </v>
          </cell>
          <cell r="E4892">
            <v>49.99</v>
          </cell>
          <cell r="F4892" t="str">
            <v>Poochy</v>
          </cell>
          <cell r="G4892">
            <v>203</v>
          </cell>
        </row>
        <row r="4893">
          <cell r="A4893">
            <v>4892</v>
          </cell>
          <cell r="B4893">
            <v>6324</v>
          </cell>
          <cell r="C4893">
            <v>28</v>
          </cell>
          <cell r="D4893" t="str">
            <v xml:space="preserve"> Pokemon X 3DS </v>
          </cell>
          <cell r="E4893">
            <v>44.99</v>
          </cell>
          <cell r="F4893" t="str">
            <v>Pokemon</v>
          </cell>
          <cell r="G4893">
            <v>237</v>
          </cell>
        </row>
        <row r="4894">
          <cell r="A4894">
            <v>4893</v>
          </cell>
          <cell r="B4894">
            <v>11262</v>
          </cell>
          <cell r="C4894">
            <v>28</v>
          </cell>
          <cell r="D4894" t="str">
            <v xml:space="preserve"> LEGO Star Wars: The Force Awakens PS4 </v>
          </cell>
          <cell r="E4894">
            <v>39.99</v>
          </cell>
          <cell r="F4894" t="str">
            <v>LEGO</v>
          </cell>
          <cell r="G4894">
            <v>32</v>
          </cell>
        </row>
        <row r="4895">
          <cell r="A4895">
            <v>4894</v>
          </cell>
          <cell r="B4895">
            <v>8009</v>
          </cell>
          <cell r="C4895">
            <v>28</v>
          </cell>
          <cell r="D4895" t="str">
            <v xml:space="preserve"> Final Fantasy XV Day One Edition Xbox One </v>
          </cell>
          <cell r="E4895">
            <v>56</v>
          </cell>
          <cell r="F4895" t="str">
            <v>Final</v>
          </cell>
          <cell r="G4895">
            <v>168</v>
          </cell>
        </row>
        <row r="4896">
          <cell r="A4896">
            <v>4895</v>
          </cell>
          <cell r="B4896">
            <v>11746</v>
          </cell>
          <cell r="C4896">
            <v>28</v>
          </cell>
          <cell r="D4896" t="str">
            <v xml:space="preserve"> Final Fantasy XV Day One Edition PS4 </v>
          </cell>
          <cell r="E4896">
            <v>59.99</v>
          </cell>
          <cell r="F4896" t="str">
            <v>Final</v>
          </cell>
          <cell r="G4896">
            <v>11</v>
          </cell>
        </row>
        <row r="4897">
          <cell r="A4897">
            <v>4896</v>
          </cell>
          <cell r="B4897">
            <v>7412</v>
          </cell>
          <cell r="C4897">
            <v>28</v>
          </cell>
          <cell r="D4897" t="str">
            <v xml:space="preserve"> Farming Simulator 17 Xbox One </v>
          </cell>
          <cell r="E4897">
            <v>42.99</v>
          </cell>
          <cell r="F4897" t="str">
            <v>Farming</v>
          </cell>
          <cell r="G4897">
            <v>194</v>
          </cell>
        </row>
        <row r="4898">
          <cell r="A4898">
            <v>4897</v>
          </cell>
          <cell r="B4898">
            <v>10764</v>
          </cell>
          <cell r="C4898">
            <v>28</v>
          </cell>
          <cell r="D4898" t="str">
            <v xml:space="preserve"> Eagle Flight VR PS4 </v>
          </cell>
          <cell r="E4898">
            <v>37.99</v>
          </cell>
          <cell r="F4898" t="str">
            <v>Eagle</v>
          </cell>
          <cell r="G4898">
            <v>53</v>
          </cell>
        </row>
        <row r="4899">
          <cell r="A4899">
            <v>4898</v>
          </cell>
          <cell r="B4899">
            <v>6271</v>
          </cell>
          <cell r="C4899">
            <v>28</v>
          </cell>
          <cell r="D4899" t="str">
            <v xml:space="preserve"> Yooka-laylee Xbox One </v>
          </cell>
          <cell r="E4899">
            <v>37.99</v>
          </cell>
          <cell r="F4899" t="str">
            <v>Yooka-laylee</v>
          </cell>
          <cell r="G4899">
            <v>239</v>
          </cell>
        </row>
        <row r="4900">
          <cell r="A4900">
            <v>4899</v>
          </cell>
          <cell r="B4900">
            <v>9962</v>
          </cell>
          <cell r="C4900">
            <v>28</v>
          </cell>
          <cell r="D4900" t="str">
            <v xml:space="preserve"> Yooka-Laylee PS4 </v>
          </cell>
          <cell r="E4900">
            <v>38.99</v>
          </cell>
          <cell r="F4900" t="str">
            <v>Yooka-Laylee</v>
          </cell>
          <cell r="G4900">
            <v>88</v>
          </cell>
        </row>
        <row r="4901">
          <cell r="A4901">
            <v>4900</v>
          </cell>
          <cell r="B4901">
            <v>9468</v>
          </cell>
          <cell r="C4901">
            <v>28</v>
          </cell>
          <cell r="D4901" t="str">
            <v xml:space="preserve"> Yokai Watch 2: Giga Spoken 3DS </v>
          </cell>
          <cell r="E4901">
            <v>39.99</v>
          </cell>
          <cell r="F4901" t="str">
            <v>Yokai</v>
          </cell>
          <cell r="G4901">
            <v>108</v>
          </cell>
        </row>
        <row r="4902">
          <cell r="A4902">
            <v>4901</v>
          </cell>
          <cell r="B4902">
            <v>6050</v>
          </cell>
          <cell r="C4902">
            <v>28</v>
          </cell>
          <cell r="D4902" t="str">
            <v xml:space="preserve"> Yo-kai Watch 2: Skelet Spoken 3DS </v>
          </cell>
          <cell r="E4902">
            <v>39.99</v>
          </cell>
          <cell r="F4902" t="str">
            <v>Yo-kai</v>
          </cell>
          <cell r="G4902">
            <v>249</v>
          </cell>
        </row>
        <row r="4903">
          <cell r="A4903">
            <v>4902</v>
          </cell>
          <cell r="B4903">
            <v>8077</v>
          </cell>
          <cell r="C4903">
            <v>28</v>
          </cell>
          <cell r="D4903" t="str">
            <v xml:space="preserve"> WWE 2K17 Xbox One </v>
          </cell>
          <cell r="E4903">
            <v>57.99</v>
          </cell>
          <cell r="F4903" t="str">
            <v>WWE</v>
          </cell>
          <cell r="G4903">
            <v>165</v>
          </cell>
        </row>
        <row r="4904">
          <cell r="A4904">
            <v>4903</v>
          </cell>
          <cell r="B4904">
            <v>6934</v>
          </cell>
          <cell r="C4904">
            <v>28</v>
          </cell>
          <cell r="D4904" t="str">
            <v xml:space="preserve"> WWE 2K17 PS4 </v>
          </cell>
          <cell r="E4904">
            <v>57.99</v>
          </cell>
          <cell r="F4904" t="str">
            <v>WWE</v>
          </cell>
          <cell r="G4904">
            <v>213</v>
          </cell>
        </row>
        <row r="4905">
          <cell r="A4905">
            <v>4904</v>
          </cell>
          <cell r="B4905">
            <v>11536</v>
          </cell>
          <cell r="C4905">
            <v>28</v>
          </cell>
          <cell r="D4905" t="str">
            <v xml:space="preserve"> WRC 6 PC </v>
          </cell>
          <cell r="E4905">
            <v>44.99</v>
          </cell>
          <cell r="F4905" t="str">
            <v>WRC</v>
          </cell>
          <cell r="G4905">
            <v>20</v>
          </cell>
        </row>
        <row r="4906">
          <cell r="A4906">
            <v>4905</v>
          </cell>
          <cell r="B4906">
            <v>10285</v>
          </cell>
          <cell r="C4906">
            <v>28</v>
          </cell>
          <cell r="D4906" t="str">
            <v xml:space="preserve"> Wild PS4 </v>
          </cell>
          <cell r="E4906">
            <v>64.989999999999995</v>
          </cell>
          <cell r="F4906" t="str">
            <v>Wild</v>
          </cell>
          <cell r="G4906">
            <v>73</v>
          </cell>
        </row>
        <row r="4907">
          <cell r="A4907">
            <v>4906</v>
          </cell>
          <cell r="B4907">
            <v>7005</v>
          </cell>
          <cell r="C4907">
            <v>28</v>
          </cell>
          <cell r="D4907" t="str">
            <v xml:space="preserve"> Wii Party U Select Wii U </v>
          </cell>
          <cell r="E4907">
            <v>25.99</v>
          </cell>
          <cell r="F4907" t="str">
            <v>Wii</v>
          </cell>
          <cell r="G4907">
            <v>210</v>
          </cell>
        </row>
        <row r="4908">
          <cell r="A4908">
            <v>4907</v>
          </cell>
          <cell r="B4908">
            <v>7368</v>
          </cell>
          <cell r="C4908">
            <v>28</v>
          </cell>
          <cell r="D4908" t="str">
            <v xml:space="preserve"> Watch Dogs 2 Xbox One </v>
          </cell>
          <cell r="E4908">
            <v>49.99</v>
          </cell>
          <cell r="F4908" t="str">
            <v>Watch</v>
          </cell>
          <cell r="G4908">
            <v>196</v>
          </cell>
        </row>
        <row r="4909">
          <cell r="A4909">
            <v>4908</v>
          </cell>
          <cell r="B4909">
            <v>6972</v>
          </cell>
          <cell r="C4909">
            <v>28</v>
          </cell>
          <cell r="D4909" t="str">
            <v xml:space="preserve"> Watch Dogs 2 Gold Edition Xbox One </v>
          </cell>
          <cell r="E4909">
            <v>84.99</v>
          </cell>
          <cell r="F4909" t="str">
            <v>Watch</v>
          </cell>
          <cell r="G4909">
            <v>211</v>
          </cell>
        </row>
        <row r="4910">
          <cell r="A4910">
            <v>4909</v>
          </cell>
          <cell r="B4910">
            <v>7242</v>
          </cell>
          <cell r="C4910">
            <v>28</v>
          </cell>
          <cell r="D4910" t="str">
            <v xml:space="preserve"> Warhammer 40,000: Dawn of War III PC </v>
          </cell>
          <cell r="E4910">
            <v>54.99</v>
          </cell>
          <cell r="F4910" t="str">
            <v>Warhammer</v>
          </cell>
          <cell r="G4910">
            <v>201</v>
          </cell>
        </row>
        <row r="4911">
          <cell r="A4911">
            <v>4910</v>
          </cell>
          <cell r="B4911">
            <v>10909</v>
          </cell>
          <cell r="C4911">
            <v>28</v>
          </cell>
          <cell r="D4911" t="str">
            <v xml:space="preserve"> The Legend of Zelda: The Wind Waker HD Select Wii U </v>
          </cell>
          <cell r="E4911">
            <v>27.99</v>
          </cell>
          <cell r="F4911" t="str">
            <v>The</v>
          </cell>
          <cell r="G4911">
            <v>46</v>
          </cell>
        </row>
        <row r="4912">
          <cell r="A4912">
            <v>4911</v>
          </cell>
          <cell r="B4912">
            <v>11890</v>
          </cell>
          <cell r="C4912">
            <v>28</v>
          </cell>
          <cell r="D4912" t="str">
            <v xml:space="preserve"> The Last of Us 2 PS4 </v>
          </cell>
          <cell r="E4912">
            <v>64.989999999999995</v>
          </cell>
          <cell r="F4912" t="str">
            <v>The</v>
          </cell>
          <cell r="G4912">
            <v>5</v>
          </cell>
        </row>
        <row r="4913">
          <cell r="A4913">
            <v>4912</v>
          </cell>
          <cell r="B4913">
            <v>6206</v>
          </cell>
          <cell r="C4913">
            <v>28</v>
          </cell>
          <cell r="D4913" t="str">
            <v xml:space="preserve"> The Elder Scrolls V: Skyrim Special Edition Xbox One </v>
          </cell>
          <cell r="E4913">
            <v>39.99</v>
          </cell>
          <cell r="F4913" t="str">
            <v>The</v>
          </cell>
          <cell r="G4913">
            <v>242</v>
          </cell>
        </row>
        <row r="4914">
          <cell r="A4914">
            <v>4913</v>
          </cell>
          <cell r="B4914">
            <v>6809</v>
          </cell>
          <cell r="C4914">
            <v>28</v>
          </cell>
          <cell r="D4914" t="str">
            <v xml:space="preserve"> The Elder Scrolls Online: Tamriel Unlimited - Gold Edition Xbox One </v>
          </cell>
          <cell r="E4914">
            <v>46.99</v>
          </cell>
          <cell r="F4914" t="str">
            <v>The</v>
          </cell>
          <cell r="G4914">
            <v>218</v>
          </cell>
        </row>
        <row r="4915">
          <cell r="A4915">
            <v>4914</v>
          </cell>
          <cell r="B4915">
            <v>8719</v>
          </cell>
          <cell r="C4915">
            <v>28</v>
          </cell>
          <cell r="D4915" t="str">
            <v xml:space="preserve"> The Elder Scroll Online: Tamriel Unlimited - Gold Edition PC </v>
          </cell>
          <cell r="E4915">
            <v>39.99</v>
          </cell>
          <cell r="F4915" t="str">
            <v>The</v>
          </cell>
          <cell r="G4915">
            <v>139</v>
          </cell>
        </row>
        <row r="4916">
          <cell r="A4916">
            <v>4915</v>
          </cell>
          <cell r="B4916">
            <v>8696</v>
          </cell>
          <cell r="C4916">
            <v>28</v>
          </cell>
          <cell r="D4916" t="str">
            <v xml:space="preserve"> The Division Xbox One </v>
          </cell>
          <cell r="E4916">
            <v>29.99</v>
          </cell>
          <cell r="F4916" t="str">
            <v>The</v>
          </cell>
          <cell r="G4916">
            <v>140</v>
          </cell>
        </row>
        <row r="4917">
          <cell r="A4917">
            <v>4916</v>
          </cell>
          <cell r="B4917">
            <v>6677</v>
          </cell>
          <cell r="C4917">
            <v>28</v>
          </cell>
          <cell r="D4917" t="str">
            <v xml:space="preserve"> The Crew: Wild Run Xbox One </v>
          </cell>
          <cell r="E4917">
            <v>29.99</v>
          </cell>
          <cell r="F4917" t="str">
            <v>The</v>
          </cell>
          <cell r="G4917">
            <v>223</v>
          </cell>
        </row>
        <row r="4918">
          <cell r="A4918">
            <v>4917</v>
          </cell>
          <cell r="B4918">
            <v>9884</v>
          </cell>
          <cell r="C4918">
            <v>28</v>
          </cell>
          <cell r="D4918" t="str">
            <v xml:space="preserve"> Tekken 7 Xbox One </v>
          </cell>
          <cell r="E4918">
            <v>64.989999999999995</v>
          </cell>
          <cell r="F4918" t="str">
            <v>Tekken</v>
          </cell>
          <cell r="G4918">
            <v>91</v>
          </cell>
        </row>
        <row r="4919">
          <cell r="A4919">
            <v>4918</v>
          </cell>
          <cell r="B4919">
            <v>7100</v>
          </cell>
          <cell r="C4919">
            <v>28</v>
          </cell>
          <cell r="D4919" t="str">
            <v xml:space="preserve"> Tekken 7 PS4 </v>
          </cell>
          <cell r="E4919">
            <v>64.989999999999995</v>
          </cell>
          <cell r="F4919" t="str">
            <v>Tekken</v>
          </cell>
          <cell r="G4919">
            <v>206</v>
          </cell>
        </row>
        <row r="4920">
          <cell r="A4920">
            <v>4919</v>
          </cell>
          <cell r="B4920">
            <v>11328</v>
          </cell>
          <cell r="C4920">
            <v>28</v>
          </cell>
          <cell r="D4920" t="str">
            <v xml:space="preserve"> Super Stardust Ultra VR PS4 </v>
          </cell>
          <cell r="E4920">
            <v>21.99</v>
          </cell>
          <cell r="F4920" t="str">
            <v>Super</v>
          </cell>
          <cell r="G4920">
            <v>29</v>
          </cell>
        </row>
        <row r="4921">
          <cell r="A4921">
            <v>4920</v>
          </cell>
          <cell r="B4921">
            <v>9054</v>
          </cell>
          <cell r="C4921">
            <v>28</v>
          </cell>
          <cell r="D4921" t="str">
            <v xml:space="preserve"> Super Mario Odyssey Switch </v>
          </cell>
          <cell r="E4921">
            <v>64.95</v>
          </cell>
          <cell r="F4921" t="str">
            <v>Super</v>
          </cell>
          <cell r="G4921">
            <v>126</v>
          </cell>
        </row>
        <row r="4922">
          <cell r="A4922">
            <v>4921</v>
          </cell>
          <cell r="B4922">
            <v>11747</v>
          </cell>
          <cell r="C4922">
            <v>28</v>
          </cell>
          <cell r="D4922" t="str">
            <v xml:space="preserve"> Super Mario Galaxy 2 Select Wii </v>
          </cell>
          <cell r="E4922">
            <v>25.99</v>
          </cell>
          <cell r="F4922" t="str">
            <v>Super</v>
          </cell>
          <cell r="G4922">
            <v>11</v>
          </cell>
        </row>
        <row r="4923">
          <cell r="A4923">
            <v>4922</v>
          </cell>
          <cell r="B4923">
            <v>9736</v>
          </cell>
          <cell r="C4923">
            <v>28</v>
          </cell>
          <cell r="D4923" t="str">
            <v xml:space="preserve"> Steep Xbox One </v>
          </cell>
          <cell r="E4923">
            <v>59.99</v>
          </cell>
          <cell r="F4923" t="str">
            <v>Steep</v>
          </cell>
          <cell r="G4923">
            <v>97</v>
          </cell>
        </row>
        <row r="4924">
          <cell r="A4924">
            <v>4923</v>
          </cell>
          <cell r="B4924">
            <v>8233</v>
          </cell>
          <cell r="C4924">
            <v>28</v>
          </cell>
          <cell r="D4924" t="str">
            <v xml:space="preserve"> Steep PS4 </v>
          </cell>
          <cell r="E4924">
            <v>59.99</v>
          </cell>
          <cell r="F4924" t="str">
            <v>Steep</v>
          </cell>
          <cell r="G4924">
            <v>158</v>
          </cell>
        </row>
        <row r="4925">
          <cell r="A4925">
            <v>4924</v>
          </cell>
          <cell r="B4925">
            <v>9517</v>
          </cell>
          <cell r="C4925">
            <v>28</v>
          </cell>
          <cell r="D4925" t="str">
            <v xml:space="preserve"> Starblood Arena VR PS4 </v>
          </cell>
          <cell r="E4925">
            <v>59.99</v>
          </cell>
          <cell r="F4925" t="str">
            <v>Starblood</v>
          </cell>
          <cell r="G4925">
            <v>106</v>
          </cell>
        </row>
        <row r="4926">
          <cell r="A4926">
            <v>4925</v>
          </cell>
          <cell r="B4926">
            <v>7243</v>
          </cell>
          <cell r="C4926">
            <v>28</v>
          </cell>
          <cell r="D4926" t="str">
            <v xml:space="preserve"> Star Trek: Bridge Crew VR PS4 </v>
          </cell>
          <cell r="E4926">
            <v>57.99</v>
          </cell>
          <cell r="F4926" t="str">
            <v>Star</v>
          </cell>
          <cell r="G4926">
            <v>201</v>
          </cell>
        </row>
        <row r="4927">
          <cell r="A4927">
            <v>4926</v>
          </cell>
          <cell r="B4927">
            <v>9575</v>
          </cell>
          <cell r="C4927">
            <v>28</v>
          </cell>
          <cell r="D4927" t="str">
            <v xml:space="preserve"> South Park: The Fractured But Whole Xbox One </v>
          </cell>
          <cell r="E4927">
            <v>59.99</v>
          </cell>
          <cell r="F4927" t="str">
            <v>South</v>
          </cell>
          <cell r="G4927">
            <v>103</v>
          </cell>
        </row>
        <row r="4928">
          <cell r="A4928">
            <v>4927</v>
          </cell>
          <cell r="B4928">
            <v>11282</v>
          </cell>
          <cell r="C4928">
            <v>28</v>
          </cell>
          <cell r="D4928" t="str">
            <v xml:space="preserve"> South Park: The Fractured But Whole PS4 </v>
          </cell>
          <cell r="E4928">
            <v>59.99</v>
          </cell>
          <cell r="F4928" t="str">
            <v>South</v>
          </cell>
          <cell r="G4928">
            <v>31</v>
          </cell>
        </row>
        <row r="4929">
          <cell r="A4929">
            <v>4928</v>
          </cell>
          <cell r="B4929">
            <v>11972</v>
          </cell>
          <cell r="C4929">
            <v>28</v>
          </cell>
          <cell r="D4929" t="str">
            <v xml:space="preserve"> South Park: The Fractured But Whole Deluxe Editie Xbox One </v>
          </cell>
          <cell r="E4929">
            <v>64.989999999999995</v>
          </cell>
          <cell r="F4929" t="str">
            <v>South</v>
          </cell>
          <cell r="G4929">
            <v>1</v>
          </cell>
        </row>
        <row r="4930">
          <cell r="A4930">
            <v>4929</v>
          </cell>
          <cell r="B4930">
            <v>7188</v>
          </cell>
          <cell r="C4930">
            <v>28</v>
          </cell>
          <cell r="D4930" t="str">
            <v xml:space="preserve"> South Park: The Fractured But Whole Deluxe Editie PS4 </v>
          </cell>
          <cell r="E4930">
            <v>64.989999999999995</v>
          </cell>
          <cell r="F4930" t="str">
            <v>South</v>
          </cell>
          <cell r="G4930">
            <v>203</v>
          </cell>
        </row>
        <row r="4931">
          <cell r="A4931">
            <v>4930</v>
          </cell>
          <cell r="B4931">
            <v>9619</v>
          </cell>
          <cell r="C4931">
            <v>28</v>
          </cell>
          <cell r="D4931" t="str">
            <v xml:space="preserve"> South Park: The Fractured But Whole Collector's Edition PS4 </v>
          </cell>
          <cell r="E4931">
            <v>109</v>
          </cell>
          <cell r="F4931" t="str">
            <v>South</v>
          </cell>
          <cell r="G4931">
            <v>101</v>
          </cell>
        </row>
        <row r="4932">
          <cell r="A4932">
            <v>4931</v>
          </cell>
          <cell r="B4932">
            <v>10394</v>
          </cell>
          <cell r="C4932">
            <v>28</v>
          </cell>
          <cell r="D4932" t="str">
            <v xml:space="preserve"> South Park: The Fractured But Whole Collector's Ed Xbox One </v>
          </cell>
          <cell r="E4932">
            <v>109</v>
          </cell>
          <cell r="F4932" t="str">
            <v>South</v>
          </cell>
          <cell r="G4932">
            <v>69</v>
          </cell>
        </row>
        <row r="4933">
          <cell r="A4933">
            <v>4932</v>
          </cell>
          <cell r="B4933">
            <v>8952</v>
          </cell>
          <cell r="C4933">
            <v>28</v>
          </cell>
          <cell r="D4933" t="str">
            <v xml:space="preserve"> Sniper Ghost Warrior 3 Season Pass Edition Xbox One </v>
          </cell>
          <cell r="E4933">
            <v>69.989999999999995</v>
          </cell>
          <cell r="F4933" t="str">
            <v>Sniper</v>
          </cell>
          <cell r="G4933">
            <v>130</v>
          </cell>
        </row>
        <row r="4934">
          <cell r="A4934">
            <v>4933</v>
          </cell>
          <cell r="B4934">
            <v>6728</v>
          </cell>
          <cell r="C4934">
            <v>28</v>
          </cell>
          <cell r="D4934" t="str">
            <v xml:space="preserve"> Sniper Ghost Warrior 3 Season Pass Edition PS4 </v>
          </cell>
          <cell r="E4934">
            <v>69.989999999999995</v>
          </cell>
          <cell r="F4934" t="str">
            <v>Sniper</v>
          </cell>
          <cell r="G4934">
            <v>221</v>
          </cell>
        </row>
        <row r="4935">
          <cell r="A4935">
            <v>4934</v>
          </cell>
          <cell r="B4935">
            <v>11301</v>
          </cell>
          <cell r="C4935">
            <v>28</v>
          </cell>
          <cell r="D4935" t="str">
            <v xml:space="preserve"> Sniper Ghost Warrior 3 Season Pass Edition PC </v>
          </cell>
          <cell r="E4935">
            <v>49.99</v>
          </cell>
          <cell r="F4935" t="str">
            <v>Sniper</v>
          </cell>
          <cell r="G4935">
            <v>30</v>
          </cell>
        </row>
        <row r="4936">
          <cell r="A4936">
            <v>4935</v>
          </cell>
          <cell r="B4936">
            <v>8387</v>
          </cell>
          <cell r="C4936">
            <v>28</v>
          </cell>
          <cell r="D4936" t="str">
            <v xml:space="preserve"> Sea of Thieves Xbox One </v>
          </cell>
          <cell r="E4936">
            <v>64.989999999999995</v>
          </cell>
          <cell r="F4936" t="str">
            <v>Sea</v>
          </cell>
          <cell r="G4936">
            <v>152</v>
          </cell>
        </row>
        <row r="4937">
          <cell r="A4937">
            <v>4936</v>
          </cell>
          <cell r="B4937">
            <v>7125</v>
          </cell>
          <cell r="C4937">
            <v>28</v>
          </cell>
          <cell r="D4937" t="str">
            <v xml:space="preserve"> Robinson: the Journey VR PS4 </v>
          </cell>
          <cell r="E4937">
            <v>59.95</v>
          </cell>
          <cell r="F4937" t="str">
            <v>Robinson:</v>
          </cell>
          <cell r="G4937">
            <v>205</v>
          </cell>
        </row>
        <row r="4938">
          <cell r="A4938">
            <v>4937</v>
          </cell>
          <cell r="B4938">
            <v>6521</v>
          </cell>
          <cell r="C4938">
            <v>28</v>
          </cell>
          <cell r="D4938" t="str">
            <v xml:space="preserve"> RIGS: Mechanized Combat League PS4 </v>
          </cell>
          <cell r="E4938">
            <v>59.99</v>
          </cell>
          <cell r="F4938" t="str">
            <v>RIGS:</v>
          </cell>
          <cell r="G4938">
            <v>229</v>
          </cell>
        </row>
        <row r="4939">
          <cell r="A4939">
            <v>4938</v>
          </cell>
          <cell r="B4939">
            <v>10395</v>
          </cell>
          <cell r="C4939">
            <v>28</v>
          </cell>
          <cell r="D4939" t="str">
            <v xml:space="preserve"> Red Dead Redemption 2 Xbox One </v>
          </cell>
          <cell r="E4939">
            <v>59.99</v>
          </cell>
          <cell r="F4939" t="str">
            <v>Red</v>
          </cell>
          <cell r="G4939">
            <v>69</v>
          </cell>
        </row>
        <row r="4940">
          <cell r="A4940">
            <v>4939</v>
          </cell>
          <cell r="B4940">
            <v>7819</v>
          </cell>
          <cell r="C4940">
            <v>28</v>
          </cell>
          <cell r="D4940" t="str">
            <v xml:space="preserve"> Red Dead Redemption 2 PS4 </v>
          </cell>
          <cell r="E4940">
            <v>59.99</v>
          </cell>
          <cell r="F4940" t="str">
            <v>Red</v>
          </cell>
          <cell r="G4940">
            <v>176</v>
          </cell>
        </row>
        <row r="4941">
          <cell r="A4941">
            <v>4940</v>
          </cell>
          <cell r="B4941">
            <v>7244</v>
          </cell>
          <cell r="C4941">
            <v>28</v>
          </cell>
          <cell r="D4941" t="str">
            <v xml:space="preserve"> Recore Xbox One </v>
          </cell>
          <cell r="E4941">
            <v>19.989999999999998</v>
          </cell>
          <cell r="F4941" t="str">
            <v>Recore</v>
          </cell>
          <cell r="G4941">
            <v>201</v>
          </cell>
        </row>
        <row r="4942">
          <cell r="A4942">
            <v>4941</v>
          </cell>
          <cell r="B4942">
            <v>10286</v>
          </cell>
          <cell r="C4942">
            <v>28</v>
          </cell>
          <cell r="D4942" t="str">
            <v xml:space="preserve"> Pro Evolution Soccer 2017 Xbox One </v>
          </cell>
          <cell r="E4942">
            <v>44.99</v>
          </cell>
          <cell r="F4942" t="str">
            <v>Pro</v>
          </cell>
          <cell r="G4942">
            <v>73</v>
          </cell>
        </row>
        <row r="4943">
          <cell r="A4943">
            <v>4942</v>
          </cell>
          <cell r="B4943">
            <v>9556</v>
          </cell>
          <cell r="C4943">
            <v>28</v>
          </cell>
          <cell r="D4943" t="str">
            <v xml:space="preserve"> Pro Evolution Soccer 2017 PS3 </v>
          </cell>
          <cell r="E4943">
            <v>49.99</v>
          </cell>
          <cell r="F4943" t="str">
            <v>Pro</v>
          </cell>
          <cell r="G4943">
            <v>104</v>
          </cell>
        </row>
        <row r="4944">
          <cell r="A4944">
            <v>4943</v>
          </cell>
          <cell r="B4944">
            <v>8421</v>
          </cell>
          <cell r="C4944">
            <v>28</v>
          </cell>
          <cell r="D4944" t="str">
            <v xml:space="preserve"> Pro Evolution Soccer 2017 PC </v>
          </cell>
          <cell r="E4944">
            <v>39.99</v>
          </cell>
          <cell r="F4944" t="str">
            <v>Pro</v>
          </cell>
          <cell r="G4944">
            <v>151</v>
          </cell>
        </row>
        <row r="4945">
          <cell r="A4945">
            <v>4944</v>
          </cell>
          <cell r="B4945">
            <v>8826</v>
          </cell>
          <cell r="C4945">
            <v>28</v>
          </cell>
          <cell r="D4945" t="str">
            <v xml:space="preserve"> Prey PS4 </v>
          </cell>
          <cell r="E4945">
            <v>59.95</v>
          </cell>
          <cell r="F4945" t="str">
            <v>Prey</v>
          </cell>
          <cell r="G4945">
            <v>135</v>
          </cell>
        </row>
        <row r="4946">
          <cell r="A4946">
            <v>4945</v>
          </cell>
          <cell r="B4946">
            <v>10934</v>
          </cell>
          <cell r="C4946">
            <v>28</v>
          </cell>
          <cell r="D4946" t="str">
            <v xml:space="preserve"> Prey PC </v>
          </cell>
          <cell r="E4946">
            <v>49.95</v>
          </cell>
          <cell r="F4946" t="str">
            <v>Prey</v>
          </cell>
          <cell r="G4946">
            <v>45</v>
          </cell>
        </row>
        <row r="4947">
          <cell r="A4947">
            <v>4946</v>
          </cell>
          <cell r="B4947">
            <v>9885</v>
          </cell>
          <cell r="C4947">
            <v>28</v>
          </cell>
          <cell r="D4947" t="str">
            <v xml:space="preserve"> Pokken Tournament Wii U </v>
          </cell>
          <cell r="E4947">
            <v>55.99</v>
          </cell>
          <cell r="F4947" t="str">
            <v>Pokken</v>
          </cell>
          <cell r="G4947">
            <v>91</v>
          </cell>
        </row>
        <row r="4948">
          <cell r="A4948">
            <v>4947</v>
          </cell>
          <cell r="B4948">
            <v>8881</v>
          </cell>
          <cell r="C4948">
            <v>28</v>
          </cell>
          <cell r="D4948" t="str">
            <v xml:space="preserve"> Pokemon Sun Steelcase Edition 3DS </v>
          </cell>
          <cell r="E4948">
            <v>48.99</v>
          </cell>
          <cell r="F4948" t="str">
            <v>Pokemon</v>
          </cell>
          <cell r="G4948">
            <v>133</v>
          </cell>
        </row>
        <row r="4949">
          <cell r="A4949">
            <v>4948</v>
          </cell>
          <cell r="B4949">
            <v>11468</v>
          </cell>
          <cell r="C4949">
            <v>28</v>
          </cell>
          <cell r="D4949" t="str">
            <v xml:space="preserve"> Pokemon Moon Steelcase Edition 3DS </v>
          </cell>
          <cell r="E4949">
            <v>49.99</v>
          </cell>
          <cell r="F4949" t="str">
            <v>Pokemon</v>
          </cell>
          <cell r="G4949">
            <v>23</v>
          </cell>
        </row>
        <row r="4950">
          <cell r="A4950">
            <v>4949</v>
          </cell>
          <cell r="B4950">
            <v>6450</v>
          </cell>
          <cell r="C4950">
            <v>28</v>
          </cell>
          <cell r="D4950" t="str">
            <v xml:space="preserve"> Pokemon Alpha Sapphire 3DS </v>
          </cell>
          <cell r="E4950">
            <v>42.99</v>
          </cell>
          <cell r="F4950" t="str">
            <v>Pokemon</v>
          </cell>
          <cell r="G4950">
            <v>232</v>
          </cell>
        </row>
        <row r="4951">
          <cell r="A4951">
            <v>4950</v>
          </cell>
          <cell r="B4951">
            <v>11446</v>
          </cell>
          <cell r="C4951">
            <v>28</v>
          </cell>
          <cell r="D4951" t="str">
            <v xml:space="preserve"> Nintendo Select Super Mario 3D World Wii U </v>
          </cell>
          <cell r="E4951">
            <v>29.9</v>
          </cell>
          <cell r="F4951" t="str">
            <v>Nintendo</v>
          </cell>
          <cell r="G4951">
            <v>24</v>
          </cell>
        </row>
        <row r="4952">
          <cell r="A4952">
            <v>4951</v>
          </cell>
          <cell r="B4952">
            <v>6522</v>
          </cell>
          <cell r="C4952">
            <v>28</v>
          </cell>
          <cell r="D4952" t="str">
            <v xml:space="preserve"> Nintendo Select Steamworld Collection Wii U </v>
          </cell>
          <cell r="E4952">
            <v>24.99</v>
          </cell>
          <cell r="F4952" t="str">
            <v>Nintendo</v>
          </cell>
          <cell r="G4952">
            <v>229</v>
          </cell>
        </row>
        <row r="4953">
          <cell r="A4953">
            <v>4952</v>
          </cell>
          <cell r="B4953">
            <v>6973</v>
          </cell>
          <cell r="C4953">
            <v>28</v>
          </cell>
          <cell r="D4953" t="str">
            <v xml:space="preserve"> Nintendo Select Pikmin 3 Wii U </v>
          </cell>
          <cell r="E4953">
            <v>29.9</v>
          </cell>
          <cell r="F4953" t="str">
            <v>Nintendo</v>
          </cell>
          <cell r="G4953">
            <v>211</v>
          </cell>
        </row>
        <row r="4954">
          <cell r="A4954">
            <v>4953</v>
          </cell>
          <cell r="B4954">
            <v>7319</v>
          </cell>
          <cell r="C4954">
            <v>28</v>
          </cell>
          <cell r="D4954" t="str">
            <v xml:space="preserve"> Nintendo Select Mario Party 10 Wii U </v>
          </cell>
          <cell r="E4954">
            <v>29.9</v>
          </cell>
          <cell r="F4954" t="str">
            <v>Nintendo</v>
          </cell>
          <cell r="G4954">
            <v>198</v>
          </cell>
        </row>
        <row r="4955">
          <cell r="A4955">
            <v>4954</v>
          </cell>
          <cell r="B4955">
            <v>8338</v>
          </cell>
          <cell r="C4955">
            <v>28</v>
          </cell>
          <cell r="D4955" t="str">
            <v xml:space="preserve"> Nintendo Select FAST Racing Neo Wii U </v>
          </cell>
          <cell r="E4955">
            <v>29.9</v>
          </cell>
          <cell r="F4955" t="str">
            <v>Nintendo</v>
          </cell>
          <cell r="G4955">
            <v>154</v>
          </cell>
        </row>
        <row r="4956">
          <cell r="A4956">
            <v>4955</v>
          </cell>
          <cell r="B4956">
            <v>10452</v>
          </cell>
          <cell r="C4956">
            <v>28</v>
          </cell>
          <cell r="D4956" t="str">
            <v xml:space="preserve"> Nintendo Select Captain Toad: Treasure Tracker Wii U </v>
          </cell>
          <cell r="E4956">
            <v>29.9</v>
          </cell>
          <cell r="F4956" t="str">
            <v>Nintendo</v>
          </cell>
          <cell r="G4956">
            <v>66</v>
          </cell>
        </row>
        <row r="4957">
          <cell r="A4957">
            <v>4956</v>
          </cell>
          <cell r="B4957">
            <v>10238</v>
          </cell>
          <cell r="C4957">
            <v>28</v>
          </cell>
          <cell r="D4957" t="str">
            <v xml:space="preserve"> NHL 17 PS4 </v>
          </cell>
          <cell r="E4957">
            <v>62.99</v>
          </cell>
          <cell r="F4957" t="str">
            <v>NHL</v>
          </cell>
          <cell r="G4957">
            <v>75</v>
          </cell>
        </row>
        <row r="4958">
          <cell r="A4958">
            <v>4957</v>
          </cell>
          <cell r="B4958">
            <v>11638</v>
          </cell>
          <cell r="C4958">
            <v>28</v>
          </cell>
          <cell r="D4958" t="str">
            <v xml:space="preserve"> NBA 2K17 Xbox One </v>
          </cell>
          <cell r="E4958">
            <v>59.99</v>
          </cell>
          <cell r="F4958" t="str">
            <v>NBA</v>
          </cell>
          <cell r="G4958">
            <v>15</v>
          </cell>
        </row>
        <row r="4959">
          <cell r="A4959">
            <v>4958</v>
          </cell>
          <cell r="B4959">
            <v>11776</v>
          </cell>
          <cell r="C4959">
            <v>28</v>
          </cell>
          <cell r="D4959" t="str">
            <v xml:space="preserve"> Motorsport Manager PC </v>
          </cell>
          <cell r="E4959">
            <v>49.99</v>
          </cell>
          <cell r="F4959" t="str">
            <v>Motorsport</v>
          </cell>
          <cell r="G4959">
            <v>10</v>
          </cell>
        </row>
        <row r="4960">
          <cell r="A4960">
            <v>4959</v>
          </cell>
          <cell r="B4960">
            <v>6051</v>
          </cell>
          <cell r="C4960">
            <v>28</v>
          </cell>
          <cell r="D4960" t="str">
            <v xml:space="preserve"> Mortal Kombat XL Xbox One </v>
          </cell>
          <cell r="E4960">
            <v>39.99</v>
          </cell>
          <cell r="F4960" t="str">
            <v>Mortal</v>
          </cell>
          <cell r="G4960">
            <v>249</v>
          </cell>
        </row>
        <row r="4961">
          <cell r="A4961">
            <v>4960</v>
          </cell>
          <cell r="B4961">
            <v>10822</v>
          </cell>
          <cell r="C4961">
            <v>28</v>
          </cell>
          <cell r="D4961" t="str">
            <v xml:space="preserve"> Monster Hunter: Generations 3DS </v>
          </cell>
          <cell r="E4961">
            <v>44.99</v>
          </cell>
          <cell r="F4961" t="str">
            <v>Monster</v>
          </cell>
          <cell r="G4961">
            <v>50</v>
          </cell>
        </row>
        <row r="4962">
          <cell r="A4962">
            <v>4961</v>
          </cell>
          <cell r="B4962">
            <v>9980</v>
          </cell>
          <cell r="C4962">
            <v>28</v>
          </cell>
          <cell r="D4962" t="str">
            <v xml:space="preserve"> Mirror's Edge: Catalyst PS4 </v>
          </cell>
          <cell r="E4962">
            <v>34.99</v>
          </cell>
          <cell r="F4962" t="str">
            <v>Mirror's</v>
          </cell>
          <cell r="G4962">
            <v>87</v>
          </cell>
        </row>
        <row r="4963">
          <cell r="A4963">
            <v>4962</v>
          </cell>
          <cell r="B4963">
            <v>9296</v>
          </cell>
          <cell r="C4963">
            <v>28</v>
          </cell>
          <cell r="D4963" t="str">
            <v xml:space="preserve"> Mass Effect: Andromeda Xbox One </v>
          </cell>
          <cell r="E4963">
            <v>64.989999999999995</v>
          </cell>
          <cell r="F4963" t="str">
            <v>Mass</v>
          </cell>
          <cell r="G4963">
            <v>116</v>
          </cell>
        </row>
        <row r="4964">
          <cell r="A4964">
            <v>4963</v>
          </cell>
          <cell r="B4964">
            <v>9865</v>
          </cell>
          <cell r="C4964">
            <v>28</v>
          </cell>
          <cell r="D4964" t="str">
            <v xml:space="preserve"> Mass Effect: Andromeda PS4 </v>
          </cell>
          <cell r="E4964">
            <v>64.989999999999995</v>
          </cell>
          <cell r="F4964" t="str">
            <v>Mass</v>
          </cell>
          <cell r="G4964">
            <v>92</v>
          </cell>
        </row>
        <row r="4965">
          <cell r="A4965">
            <v>4964</v>
          </cell>
          <cell r="B4965">
            <v>11186</v>
          </cell>
          <cell r="C4965">
            <v>28</v>
          </cell>
          <cell r="D4965" t="str">
            <v xml:space="preserve"> Mass Effect: Andromeda PC </v>
          </cell>
          <cell r="E4965">
            <v>54.99</v>
          </cell>
          <cell r="F4965" t="str">
            <v>Mass</v>
          </cell>
          <cell r="G4965">
            <v>35</v>
          </cell>
        </row>
        <row r="4966">
          <cell r="A4966">
            <v>4965</v>
          </cell>
          <cell r="B4966">
            <v>10720</v>
          </cell>
          <cell r="C4966">
            <v>28</v>
          </cell>
          <cell r="D4966" t="str">
            <v xml:space="preserve"> Mario Tennis Open Select 3DS </v>
          </cell>
          <cell r="E4966">
            <v>20.99</v>
          </cell>
          <cell r="F4966" t="str">
            <v>Mario</v>
          </cell>
          <cell r="G4966">
            <v>55</v>
          </cell>
        </row>
        <row r="4967">
          <cell r="A4967">
            <v>4966</v>
          </cell>
          <cell r="B4967">
            <v>7268</v>
          </cell>
          <cell r="C4967">
            <v>28</v>
          </cell>
          <cell r="D4967" t="str">
            <v xml:space="preserve"> Mario Sports Superstars 3DS </v>
          </cell>
          <cell r="E4967">
            <v>39.99</v>
          </cell>
          <cell r="F4967" t="str">
            <v>Mario</v>
          </cell>
          <cell r="G4967">
            <v>200</v>
          </cell>
        </row>
        <row r="4968">
          <cell r="A4968">
            <v>4967</v>
          </cell>
          <cell r="B4968">
            <v>7369</v>
          </cell>
          <cell r="C4968">
            <v>28</v>
          </cell>
          <cell r="D4968" t="str">
            <v xml:space="preserve"> Mario Party: Star Rush 3DS </v>
          </cell>
          <cell r="E4968">
            <v>37.99</v>
          </cell>
          <cell r="F4968" t="str">
            <v>Mario</v>
          </cell>
          <cell r="G4968">
            <v>196</v>
          </cell>
        </row>
        <row r="4969">
          <cell r="A4969">
            <v>4968</v>
          </cell>
          <cell r="B4969">
            <v>11867</v>
          </cell>
          <cell r="C4969">
            <v>28</v>
          </cell>
          <cell r="D4969" t="str">
            <v xml:space="preserve"> Mario Party: Island Tour Select 3DS </v>
          </cell>
          <cell r="E4969">
            <v>21.99</v>
          </cell>
          <cell r="F4969" t="str">
            <v>Mario</v>
          </cell>
          <cell r="G4969">
            <v>6</v>
          </cell>
        </row>
        <row r="4970">
          <cell r="A4970">
            <v>4969</v>
          </cell>
          <cell r="B4970">
            <v>9557</v>
          </cell>
          <cell r="C4970">
            <v>28</v>
          </cell>
          <cell r="D4970" t="str">
            <v xml:space="preserve"> Mario Kart 8 Wii U </v>
          </cell>
          <cell r="E4970">
            <v>54.99</v>
          </cell>
          <cell r="F4970" t="str">
            <v>Mario</v>
          </cell>
          <cell r="G4970">
            <v>104</v>
          </cell>
        </row>
        <row r="4971">
          <cell r="A4971">
            <v>4970</v>
          </cell>
          <cell r="B4971">
            <v>10128</v>
          </cell>
          <cell r="C4971">
            <v>28</v>
          </cell>
          <cell r="D4971" t="str">
            <v xml:space="preserve"> Mario Kart 8 Deluxe Switch </v>
          </cell>
          <cell r="E4971">
            <v>59.95</v>
          </cell>
          <cell r="F4971" t="str">
            <v>Mario</v>
          </cell>
          <cell r="G4971">
            <v>80</v>
          </cell>
        </row>
        <row r="4972">
          <cell r="A4972">
            <v>4971</v>
          </cell>
          <cell r="B4972">
            <v>10910</v>
          </cell>
          <cell r="C4972">
            <v>28</v>
          </cell>
          <cell r="D4972" t="str">
            <v xml:space="preserve"> Mario &amp; Luigi: Paper Jam Bros. 3DS </v>
          </cell>
          <cell r="E4972">
            <v>35.99</v>
          </cell>
          <cell r="F4972" t="str">
            <v>Mario</v>
          </cell>
          <cell r="G4972">
            <v>46</v>
          </cell>
        </row>
        <row r="4973">
          <cell r="A4973">
            <v>4972</v>
          </cell>
          <cell r="B4973">
            <v>9819</v>
          </cell>
          <cell r="C4973">
            <v>28</v>
          </cell>
          <cell r="D4973" t="str">
            <v xml:space="preserve"> Mario &amp; Luigi: Dream Team Bros. Select 3DS </v>
          </cell>
          <cell r="E4973">
            <v>21.99</v>
          </cell>
          <cell r="F4973" t="str">
            <v>Mario</v>
          </cell>
          <cell r="G4973">
            <v>94</v>
          </cell>
        </row>
        <row r="4974">
          <cell r="A4974">
            <v>4973</v>
          </cell>
          <cell r="B4974">
            <v>10213</v>
          </cell>
          <cell r="C4974">
            <v>28</v>
          </cell>
          <cell r="D4974" t="str">
            <v xml:space="preserve"> Mafia 3 Xbox One </v>
          </cell>
          <cell r="E4974">
            <v>57.99</v>
          </cell>
          <cell r="F4974" t="str">
            <v>Mafia</v>
          </cell>
          <cell r="G4974">
            <v>76</v>
          </cell>
        </row>
        <row r="4975">
          <cell r="A4975">
            <v>4974</v>
          </cell>
          <cell r="B4975">
            <v>10171</v>
          </cell>
          <cell r="C4975">
            <v>28</v>
          </cell>
          <cell r="D4975" t="str">
            <v xml:space="preserve"> Mafia 3 PC </v>
          </cell>
          <cell r="E4975">
            <v>42.99</v>
          </cell>
          <cell r="F4975" t="str">
            <v>Mafia</v>
          </cell>
          <cell r="G4975">
            <v>78</v>
          </cell>
        </row>
        <row r="4976">
          <cell r="A4976">
            <v>4975</v>
          </cell>
          <cell r="B4976">
            <v>6295</v>
          </cell>
          <cell r="C4976">
            <v>28</v>
          </cell>
          <cell r="D4976" t="str">
            <v xml:space="preserve"> Madden NFL 17 Xbox One </v>
          </cell>
          <cell r="E4976">
            <v>57.9</v>
          </cell>
          <cell r="F4976" t="str">
            <v>Madden</v>
          </cell>
          <cell r="G4976">
            <v>238</v>
          </cell>
        </row>
        <row r="4977">
          <cell r="A4977">
            <v>4976</v>
          </cell>
          <cell r="B4977">
            <v>8458</v>
          </cell>
          <cell r="C4977">
            <v>28</v>
          </cell>
          <cell r="D4977" t="str">
            <v xml:space="preserve"> LEGO Worlds Xbox One </v>
          </cell>
          <cell r="E4977">
            <v>29.99</v>
          </cell>
          <cell r="F4977" t="str">
            <v>LEGO</v>
          </cell>
          <cell r="G4977">
            <v>150</v>
          </cell>
        </row>
        <row r="4978">
          <cell r="A4978">
            <v>4977</v>
          </cell>
          <cell r="B4978">
            <v>9598</v>
          </cell>
          <cell r="C4978">
            <v>28</v>
          </cell>
          <cell r="D4978" t="str">
            <v xml:space="preserve"> LEGO Worlds Switch </v>
          </cell>
          <cell r="E4978">
            <v>29.99</v>
          </cell>
          <cell r="F4978" t="str">
            <v>LEGO</v>
          </cell>
          <cell r="G4978">
            <v>102</v>
          </cell>
        </row>
        <row r="4979">
          <cell r="A4979">
            <v>4978</v>
          </cell>
          <cell r="B4979">
            <v>6935</v>
          </cell>
          <cell r="C4979">
            <v>28</v>
          </cell>
          <cell r="D4979" t="str">
            <v xml:space="preserve"> LEGO Star Wars: The Force Awakens Xbox One </v>
          </cell>
          <cell r="E4979">
            <v>39.99</v>
          </cell>
          <cell r="F4979" t="str">
            <v>LEGO</v>
          </cell>
          <cell r="G4979">
            <v>213</v>
          </cell>
        </row>
        <row r="4980">
          <cell r="A4980">
            <v>4979</v>
          </cell>
          <cell r="B4980">
            <v>10911</v>
          </cell>
          <cell r="C4980">
            <v>28</v>
          </cell>
          <cell r="D4980" t="str">
            <v xml:space="preserve"> LEGO Star Wars: The Force Awakens PC </v>
          </cell>
          <cell r="E4980">
            <v>14.99</v>
          </cell>
          <cell r="F4980" t="str">
            <v>LEGO</v>
          </cell>
          <cell r="G4980">
            <v>46</v>
          </cell>
        </row>
        <row r="4981">
          <cell r="A4981">
            <v>4980</v>
          </cell>
          <cell r="B4981">
            <v>8593</v>
          </cell>
          <cell r="C4981">
            <v>28</v>
          </cell>
          <cell r="D4981" t="str">
            <v xml:space="preserve"> LEGO Star Wars: The Force Awakens Deluxe Edition Xbox One </v>
          </cell>
          <cell r="E4981">
            <v>39.99</v>
          </cell>
          <cell r="F4981" t="str">
            <v>LEGO</v>
          </cell>
          <cell r="G4981">
            <v>144</v>
          </cell>
        </row>
        <row r="4982">
          <cell r="A4982">
            <v>4981</v>
          </cell>
          <cell r="B4982">
            <v>6353</v>
          </cell>
          <cell r="C4982">
            <v>28</v>
          </cell>
          <cell r="D4982" t="str">
            <v xml:space="preserve"> LEGO Star Wars: The Force Awakens Deluxe Edition PS4 </v>
          </cell>
          <cell r="E4982">
            <v>39.99</v>
          </cell>
          <cell r="F4982" t="str">
            <v>LEGO</v>
          </cell>
          <cell r="G4982">
            <v>236</v>
          </cell>
        </row>
        <row r="4983">
          <cell r="A4983">
            <v>4982</v>
          </cell>
          <cell r="B4983">
            <v>8010</v>
          </cell>
          <cell r="C4983">
            <v>28</v>
          </cell>
          <cell r="D4983" t="str">
            <v xml:space="preserve"> Kingdom Hearts III Xbox One </v>
          </cell>
          <cell r="E4983">
            <v>64.989999999999995</v>
          </cell>
          <cell r="F4983" t="str">
            <v>Kingdom</v>
          </cell>
          <cell r="G4983">
            <v>168</v>
          </cell>
        </row>
        <row r="4984">
          <cell r="A4984">
            <v>4983</v>
          </cell>
          <cell r="B4984">
            <v>9937</v>
          </cell>
          <cell r="C4984">
            <v>28</v>
          </cell>
          <cell r="D4984" t="str">
            <v xml:space="preserve"> Kingdom Hearts III PS4 </v>
          </cell>
          <cell r="E4984">
            <v>59.99</v>
          </cell>
          <cell r="F4984" t="str">
            <v>Kingdom</v>
          </cell>
          <cell r="G4984">
            <v>89</v>
          </cell>
        </row>
        <row r="4985">
          <cell r="A4985">
            <v>4984</v>
          </cell>
          <cell r="B4985">
            <v>7781</v>
          </cell>
          <cell r="C4985">
            <v>28</v>
          </cell>
          <cell r="D4985" t="str">
            <v xml:space="preserve"> Just Sing PS4 </v>
          </cell>
          <cell r="E4985">
            <v>37.99</v>
          </cell>
          <cell r="F4985" t="str">
            <v>Just</v>
          </cell>
          <cell r="G4985">
            <v>178</v>
          </cell>
        </row>
        <row r="4986">
          <cell r="A4986">
            <v>4985</v>
          </cell>
          <cell r="B4986">
            <v>7538</v>
          </cell>
          <cell r="C4986">
            <v>28</v>
          </cell>
          <cell r="D4986" t="str">
            <v xml:space="preserve"> Just Dance 2017 Wii U </v>
          </cell>
          <cell r="E4986">
            <v>47.99</v>
          </cell>
          <cell r="F4986" t="str">
            <v>Just</v>
          </cell>
          <cell r="G4986">
            <v>189</v>
          </cell>
        </row>
        <row r="4987">
          <cell r="A4987">
            <v>4986</v>
          </cell>
          <cell r="B4987">
            <v>7782</v>
          </cell>
          <cell r="C4987">
            <v>28</v>
          </cell>
          <cell r="D4987" t="str">
            <v xml:space="preserve"> Just Dance 2017 Switch </v>
          </cell>
          <cell r="E4987">
            <v>59.99</v>
          </cell>
          <cell r="F4987" t="str">
            <v>Just</v>
          </cell>
          <cell r="G4987">
            <v>178</v>
          </cell>
        </row>
        <row r="4988">
          <cell r="A4988">
            <v>4987</v>
          </cell>
          <cell r="B4988">
            <v>9379</v>
          </cell>
          <cell r="C4988">
            <v>28</v>
          </cell>
          <cell r="D4988" t="str">
            <v xml:space="preserve"> Hustle Kings VR PS4 </v>
          </cell>
          <cell r="E4988">
            <v>22.99</v>
          </cell>
          <cell r="F4988" t="str">
            <v>Hustle</v>
          </cell>
          <cell r="G4988">
            <v>112</v>
          </cell>
        </row>
        <row r="4989">
          <cell r="A4989">
            <v>4988</v>
          </cell>
          <cell r="B4989">
            <v>8507</v>
          </cell>
          <cell r="C4989">
            <v>28</v>
          </cell>
          <cell r="D4989" t="str">
            <v xml:space="preserve"> Homefront: The Revolution Xbox One </v>
          </cell>
          <cell r="E4989">
            <v>14.99</v>
          </cell>
          <cell r="F4989" t="str">
            <v>Homefront:</v>
          </cell>
          <cell r="G4989">
            <v>147</v>
          </cell>
        </row>
        <row r="4990">
          <cell r="A4990">
            <v>4989</v>
          </cell>
          <cell r="B4990">
            <v>10488</v>
          </cell>
          <cell r="C4990">
            <v>28</v>
          </cell>
          <cell r="D4990" t="str">
            <v xml:space="preserve"> Here They Lie VR PS4 </v>
          </cell>
          <cell r="E4990">
            <v>23.99</v>
          </cell>
          <cell r="F4990" t="str">
            <v>Here</v>
          </cell>
          <cell r="G4990">
            <v>65</v>
          </cell>
        </row>
        <row r="4991">
          <cell r="A4991">
            <v>4990</v>
          </cell>
          <cell r="B4991">
            <v>8310</v>
          </cell>
          <cell r="C4991">
            <v>28</v>
          </cell>
          <cell r="D4991" t="str">
            <v xml:space="preserve"> Gravity Rush 2 PS4 </v>
          </cell>
          <cell r="E4991">
            <v>59.99</v>
          </cell>
          <cell r="F4991" t="str">
            <v>Gravity</v>
          </cell>
          <cell r="G4991">
            <v>155</v>
          </cell>
        </row>
        <row r="4992">
          <cell r="A4992">
            <v>4991</v>
          </cell>
          <cell r="B4992">
            <v>11748</v>
          </cell>
          <cell r="C4992">
            <v>28</v>
          </cell>
          <cell r="D4992" t="str">
            <v xml:space="preserve"> Gran Turismo Sport Steelbook Edition PS4 </v>
          </cell>
          <cell r="E4992">
            <v>79.989999999999995</v>
          </cell>
          <cell r="F4992" t="str">
            <v>Gran</v>
          </cell>
          <cell r="G4992">
            <v>11</v>
          </cell>
        </row>
        <row r="4993">
          <cell r="A4993">
            <v>4992</v>
          </cell>
          <cell r="B4993">
            <v>11912</v>
          </cell>
          <cell r="C4993">
            <v>28</v>
          </cell>
          <cell r="D4993" t="str">
            <v xml:space="preserve"> Gran Turismo Sport Collector's Edition PS4 </v>
          </cell>
          <cell r="E4993">
            <v>129</v>
          </cell>
          <cell r="F4993" t="str">
            <v>Gran</v>
          </cell>
          <cell r="G4993">
            <v>4</v>
          </cell>
        </row>
        <row r="4994">
          <cell r="A4994">
            <v>4993</v>
          </cell>
          <cell r="B4994">
            <v>7632</v>
          </cell>
          <cell r="C4994">
            <v>28</v>
          </cell>
          <cell r="D4994" t="str">
            <v xml:space="preserve"> Gran Turismo Sport Bonus Edition PS4 </v>
          </cell>
          <cell r="E4994">
            <v>64.989999999999995</v>
          </cell>
          <cell r="F4994" t="str">
            <v>Gran</v>
          </cell>
          <cell r="G4994">
            <v>185</v>
          </cell>
        </row>
        <row r="4995">
          <cell r="A4995">
            <v>4994</v>
          </cell>
          <cell r="B4995">
            <v>10935</v>
          </cell>
          <cell r="C4995">
            <v>28</v>
          </cell>
          <cell r="D4995" t="str">
            <v xml:space="preserve"> God of War PS4 </v>
          </cell>
          <cell r="E4995">
            <v>64.989999999999995</v>
          </cell>
          <cell r="F4995" t="str">
            <v>God</v>
          </cell>
          <cell r="G4995">
            <v>45</v>
          </cell>
        </row>
        <row r="4996">
          <cell r="A4996">
            <v>4995</v>
          </cell>
          <cell r="B4996">
            <v>11957</v>
          </cell>
          <cell r="C4996">
            <v>28</v>
          </cell>
          <cell r="D4996" t="str">
            <v xml:space="preserve"> Football Manager 2017 PC </v>
          </cell>
          <cell r="E4996">
            <v>49.99</v>
          </cell>
          <cell r="F4996" t="str">
            <v>Football</v>
          </cell>
          <cell r="G4996">
            <v>2</v>
          </cell>
        </row>
        <row r="4997">
          <cell r="A4997">
            <v>4996</v>
          </cell>
          <cell r="B4997">
            <v>9839</v>
          </cell>
          <cell r="C4997">
            <v>28</v>
          </cell>
          <cell r="D4997" t="str">
            <v xml:space="preserve"> Final Fantasy VII PS4 </v>
          </cell>
          <cell r="E4997">
            <v>64.989999999999995</v>
          </cell>
          <cell r="F4997" t="str">
            <v>Final</v>
          </cell>
          <cell r="G4997">
            <v>93</v>
          </cell>
        </row>
        <row r="4998">
          <cell r="A4998">
            <v>4997</v>
          </cell>
          <cell r="B4998">
            <v>9678</v>
          </cell>
          <cell r="C4998">
            <v>28</v>
          </cell>
          <cell r="D4998" t="str">
            <v xml:space="preserve"> FIFA 16 PS4 </v>
          </cell>
          <cell r="E4998">
            <v>39.99</v>
          </cell>
          <cell r="F4998" t="str">
            <v>FIFA</v>
          </cell>
          <cell r="G4998">
            <v>99</v>
          </cell>
        </row>
        <row r="4999">
          <cell r="A4999">
            <v>4998</v>
          </cell>
          <cell r="B4999">
            <v>9136</v>
          </cell>
          <cell r="C4999">
            <v>28</v>
          </cell>
          <cell r="D4999" t="str">
            <v xml:space="preserve"> Farming Simulator 17 Big Bud Expansion PC </v>
          </cell>
          <cell r="E4999">
            <v>14.99</v>
          </cell>
          <cell r="F4999" t="str">
            <v>Farming</v>
          </cell>
          <cell r="G4999">
            <v>122</v>
          </cell>
        </row>
        <row r="5000">
          <cell r="A5000">
            <v>4999</v>
          </cell>
          <cell r="B5000">
            <v>7413</v>
          </cell>
          <cell r="C5000">
            <v>28</v>
          </cell>
          <cell r="D5000" t="str">
            <v xml:space="preserve"> Far Cry: Primal Xbox One </v>
          </cell>
          <cell r="E5000">
            <v>59.99</v>
          </cell>
          <cell r="F5000" t="str">
            <v>Far</v>
          </cell>
          <cell r="G5000">
            <v>194</v>
          </cell>
        </row>
        <row r="5001">
          <cell r="A5001">
            <v>5000</v>
          </cell>
          <cell r="B5001">
            <v>8388</v>
          </cell>
          <cell r="C5001">
            <v>28</v>
          </cell>
          <cell r="D5001" t="str">
            <v xml:space="preserve"> Far Cry: Primal PC </v>
          </cell>
          <cell r="E5001">
            <v>29.99</v>
          </cell>
          <cell r="F5001" t="str">
            <v>Far</v>
          </cell>
          <cell r="G5001">
            <v>152</v>
          </cell>
        </row>
        <row r="5002">
          <cell r="A5002">
            <v>5001</v>
          </cell>
          <cell r="B5002">
            <v>10129</v>
          </cell>
          <cell r="C5002">
            <v>28</v>
          </cell>
          <cell r="D5002" t="str">
            <v xml:space="preserve"> Eve Valkyrie PSVR </v>
          </cell>
          <cell r="E5002">
            <v>59.99</v>
          </cell>
          <cell r="F5002" t="str">
            <v>Eve</v>
          </cell>
          <cell r="G5002">
            <v>80</v>
          </cell>
        </row>
        <row r="5003">
          <cell r="A5003">
            <v>5002</v>
          </cell>
          <cell r="B5003">
            <v>6645</v>
          </cell>
          <cell r="C5003">
            <v>28</v>
          </cell>
          <cell r="D5003" t="str">
            <v xml:space="preserve"> EA Sports UFC 2 Xbox One </v>
          </cell>
          <cell r="E5003">
            <v>44.99</v>
          </cell>
          <cell r="F5003" t="str">
            <v>EA</v>
          </cell>
          <cell r="G5003">
            <v>224</v>
          </cell>
        </row>
        <row r="5004">
          <cell r="A5004">
            <v>5003</v>
          </cell>
          <cell r="B5004">
            <v>10689</v>
          </cell>
          <cell r="C5004">
            <v>28</v>
          </cell>
          <cell r="D5004" t="str">
            <v xml:space="preserve"> Dragon Quest VIII: Journey of the Cursed King 3DS </v>
          </cell>
          <cell r="E5004">
            <v>39.99</v>
          </cell>
          <cell r="F5004" t="str">
            <v>Dragon</v>
          </cell>
          <cell r="G5004">
            <v>56</v>
          </cell>
        </row>
        <row r="5005">
          <cell r="A5005">
            <v>5004</v>
          </cell>
          <cell r="B5005">
            <v>8776</v>
          </cell>
          <cell r="C5005">
            <v>28</v>
          </cell>
          <cell r="D5005" t="str">
            <v xml:space="preserve"> Dishonored 2 Xbox One </v>
          </cell>
          <cell r="E5005">
            <v>39.99</v>
          </cell>
          <cell r="F5005" t="str">
            <v>Dishonored</v>
          </cell>
          <cell r="G5005">
            <v>137</v>
          </cell>
        </row>
        <row r="5006">
          <cell r="A5006">
            <v>5005</v>
          </cell>
          <cell r="B5006">
            <v>10870</v>
          </cell>
          <cell r="C5006">
            <v>28</v>
          </cell>
          <cell r="D5006" t="str">
            <v xml:space="preserve"> Dishonored 2 PS4 </v>
          </cell>
          <cell r="E5006">
            <v>39.99</v>
          </cell>
          <cell r="F5006" t="str">
            <v>Dishonored</v>
          </cell>
          <cell r="G5006">
            <v>48</v>
          </cell>
        </row>
        <row r="5007">
          <cell r="A5007">
            <v>5006</v>
          </cell>
          <cell r="B5007">
            <v>7469</v>
          </cell>
          <cell r="C5007">
            <v>28</v>
          </cell>
          <cell r="D5007" t="str">
            <v xml:space="preserve"> DiRT 4 PS4 </v>
          </cell>
          <cell r="E5007">
            <v>59.99</v>
          </cell>
          <cell r="F5007" t="str">
            <v>DiRT</v>
          </cell>
          <cell r="G5007">
            <v>192</v>
          </cell>
        </row>
        <row r="5008">
          <cell r="A5008">
            <v>5007</v>
          </cell>
          <cell r="B5008">
            <v>9791</v>
          </cell>
          <cell r="C5008">
            <v>28</v>
          </cell>
          <cell r="D5008" t="str">
            <v xml:space="preserve"> DiRT 4 PC </v>
          </cell>
          <cell r="E5008">
            <v>44.95</v>
          </cell>
          <cell r="F5008" t="str">
            <v>DiRT</v>
          </cell>
          <cell r="G5008">
            <v>95</v>
          </cell>
        </row>
        <row r="5009">
          <cell r="A5009">
            <v>5008</v>
          </cell>
          <cell r="B5009">
            <v>8234</v>
          </cell>
          <cell r="C5009">
            <v>28</v>
          </cell>
          <cell r="D5009" t="str">
            <v xml:space="preserve"> Deus Ex: Mankind Divided - Day One Edition Xbox One </v>
          </cell>
          <cell r="E5009">
            <v>49.99</v>
          </cell>
          <cell r="F5009" t="str">
            <v>Deus</v>
          </cell>
          <cell r="G5009">
            <v>158</v>
          </cell>
        </row>
        <row r="5010">
          <cell r="A5010">
            <v>5009</v>
          </cell>
          <cell r="B5010">
            <v>10650</v>
          </cell>
          <cell r="C5010">
            <v>28</v>
          </cell>
          <cell r="D5010" t="str">
            <v xml:space="preserve"> Detroit: Become Human PS4 </v>
          </cell>
          <cell r="E5010">
            <v>64.989999999999995</v>
          </cell>
          <cell r="F5010" t="str">
            <v>Detroit:</v>
          </cell>
          <cell r="G5010">
            <v>58</v>
          </cell>
        </row>
        <row r="5011">
          <cell r="A5011">
            <v>5010</v>
          </cell>
          <cell r="B5011">
            <v>6700</v>
          </cell>
          <cell r="C5011">
            <v>28</v>
          </cell>
          <cell r="D5011" t="str">
            <v xml:space="preserve"> Deep Down PS4 </v>
          </cell>
          <cell r="E5011">
            <v>69.989999999999995</v>
          </cell>
          <cell r="F5011" t="str">
            <v>Deep</v>
          </cell>
          <cell r="G5011">
            <v>222</v>
          </cell>
        </row>
        <row r="5012">
          <cell r="A5012">
            <v>5011</v>
          </cell>
          <cell r="B5012">
            <v>11639</v>
          </cell>
          <cell r="C5012">
            <v>28</v>
          </cell>
          <cell r="D5012" t="str">
            <v xml:space="preserve"> Dead Rising 4 Xbox One </v>
          </cell>
          <cell r="E5012">
            <v>39.99</v>
          </cell>
          <cell r="F5012" t="str">
            <v>Dead</v>
          </cell>
          <cell r="G5012">
            <v>15</v>
          </cell>
        </row>
        <row r="5013">
          <cell r="A5013">
            <v>5012</v>
          </cell>
          <cell r="B5013">
            <v>11050</v>
          </cell>
          <cell r="C5013">
            <v>28</v>
          </cell>
          <cell r="D5013" t="str">
            <v xml:space="preserve"> De Sims 4: Bundel Pakket 5 PC </v>
          </cell>
          <cell r="E5013">
            <v>34.99</v>
          </cell>
          <cell r="F5013" t="str">
            <v>De</v>
          </cell>
          <cell r="G5013">
            <v>41</v>
          </cell>
        </row>
        <row r="5014">
          <cell r="A5014">
            <v>5013</v>
          </cell>
          <cell r="B5014">
            <v>8827</v>
          </cell>
          <cell r="C5014">
            <v>28</v>
          </cell>
          <cell r="D5014" t="str">
            <v xml:space="preserve"> De Sims 4: Aan Het Werk PC </v>
          </cell>
          <cell r="E5014">
            <v>35.99</v>
          </cell>
          <cell r="F5014" t="str">
            <v>De</v>
          </cell>
          <cell r="G5014">
            <v>135</v>
          </cell>
        </row>
        <row r="5015">
          <cell r="A5015">
            <v>5014</v>
          </cell>
          <cell r="B5015">
            <v>11161</v>
          </cell>
          <cell r="C5015">
            <v>28</v>
          </cell>
          <cell r="D5015" t="str">
            <v xml:space="preserve"> Days Gone PS4 </v>
          </cell>
          <cell r="E5015">
            <v>64.989999999999995</v>
          </cell>
          <cell r="F5015" t="str">
            <v>Days</v>
          </cell>
          <cell r="G5015">
            <v>36</v>
          </cell>
        </row>
        <row r="5016">
          <cell r="A5016">
            <v>5015</v>
          </cell>
          <cell r="B5016">
            <v>11329</v>
          </cell>
          <cell r="C5016">
            <v>28</v>
          </cell>
          <cell r="D5016" t="str">
            <v xml:space="preserve"> Crash Bandicoot N-sane Trilogy PS4 </v>
          </cell>
          <cell r="E5016">
            <v>59.99</v>
          </cell>
          <cell r="F5016" t="str">
            <v>Crash</v>
          </cell>
          <cell r="G5016">
            <v>29</v>
          </cell>
        </row>
        <row r="5017">
          <cell r="A5017">
            <v>5016</v>
          </cell>
          <cell r="B5017">
            <v>11051</v>
          </cell>
          <cell r="C5017">
            <v>28</v>
          </cell>
          <cell r="D5017" t="str">
            <v xml:space="preserve"> Crackdown Xbox One </v>
          </cell>
          <cell r="E5017">
            <v>64.989999999999995</v>
          </cell>
          <cell r="F5017" t="str">
            <v>Crackdown</v>
          </cell>
          <cell r="G5017">
            <v>41</v>
          </cell>
        </row>
        <row r="5018">
          <cell r="A5018">
            <v>5017</v>
          </cell>
          <cell r="B5018">
            <v>10489</v>
          </cell>
          <cell r="C5018">
            <v>28</v>
          </cell>
          <cell r="D5018" t="str">
            <v xml:space="preserve"> Call of Duty: Infinite Warfare Xbox One </v>
          </cell>
          <cell r="E5018">
            <v>37.99</v>
          </cell>
          <cell r="F5018" t="str">
            <v>Call</v>
          </cell>
          <cell r="G5018">
            <v>65</v>
          </cell>
        </row>
        <row r="5019">
          <cell r="A5019">
            <v>5018</v>
          </cell>
          <cell r="B5019">
            <v>7567</v>
          </cell>
          <cell r="C5019">
            <v>28</v>
          </cell>
          <cell r="D5019" t="str">
            <v xml:space="preserve"> Call of Duty: Infinite Warfare PC </v>
          </cell>
          <cell r="E5019">
            <v>39.99</v>
          </cell>
          <cell r="F5019" t="str">
            <v>Call</v>
          </cell>
          <cell r="G5019">
            <v>188</v>
          </cell>
        </row>
        <row r="5020">
          <cell r="A5020">
            <v>5019</v>
          </cell>
          <cell r="B5020">
            <v>6566</v>
          </cell>
          <cell r="C5020">
            <v>28</v>
          </cell>
          <cell r="D5020" t="str">
            <v xml:space="preserve"> Battlezone VR PS4 </v>
          </cell>
          <cell r="E5020">
            <v>39.99</v>
          </cell>
          <cell r="F5020" t="str">
            <v>Battlezone</v>
          </cell>
          <cell r="G5020">
            <v>227</v>
          </cell>
        </row>
        <row r="5021">
          <cell r="A5021">
            <v>5020</v>
          </cell>
          <cell r="B5021">
            <v>8924</v>
          </cell>
          <cell r="C5021">
            <v>28</v>
          </cell>
          <cell r="D5021" t="str">
            <v xml:space="preserve"> Batman: Return to Arkham Xbox One </v>
          </cell>
          <cell r="E5021">
            <v>34.99</v>
          </cell>
          <cell r="F5021" t="str">
            <v>Batman:</v>
          </cell>
          <cell r="G5021">
            <v>131</v>
          </cell>
        </row>
        <row r="5022">
          <cell r="A5022">
            <v>5021</v>
          </cell>
          <cell r="B5022">
            <v>8508</v>
          </cell>
          <cell r="C5022">
            <v>28</v>
          </cell>
          <cell r="D5022" t="str">
            <v xml:space="preserve"> Assassin's Creed: The Ezio Collection Xbox One </v>
          </cell>
          <cell r="E5022">
            <v>46.99</v>
          </cell>
          <cell r="F5022" t="str">
            <v>Assassin's</v>
          </cell>
          <cell r="G5022">
            <v>147</v>
          </cell>
        </row>
        <row r="5023">
          <cell r="A5023">
            <v>5022</v>
          </cell>
          <cell r="B5023">
            <v>7028</v>
          </cell>
          <cell r="C5023">
            <v>28</v>
          </cell>
          <cell r="D5023" t="str">
            <v xml:space="preserve"> Assassin's Creed Chronicles PS4 </v>
          </cell>
          <cell r="E5023">
            <v>28.99</v>
          </cell>
          <cell r="F5023" t="str">
            <v>Assassin's</v>
          </cell>
          <cell r="G5023">
            <v>209</v>
          </cell>
        </row>
        <row r="5024">
          <cell r="A5024">
            <v>5023</v>
          </cell>
          <cell r="B5024">
            <v>10518</v>
          </cell>
          <cell r="C5024">
            <v>28</v>
          </cell>
          <cell r="D5024" t="str">
            <v xml:space="preserve"> ARMS Switch </v>
          </cell>
          <cell r="E5024">
            <v>54.99</v>
          </cell>
          <cell r="F5024" t="str">
            <v>ARMS</v>
          </cell>
          <cell r="G5024">
            <v>64</v>
          </cell>
        </row>
        <row r="5025">
          <cell r="A5025">
            <v>5024</v>
          </cell>
          <cell r="B5025">
            <v>6729</v>
          </cell>
          <cell r="C5025">
            <v>28</v>
          </cell>
          <cell r="D5025" t="str">
            <v xml:space="preserve"> Agents of Mayhem Xbox One </v>
          </cell>
          <cell r="E5025">
            <v>59.99</v>
          </cell>
          <cell r="F5025" t="str">
            <v>Agents</v>
          </cell>
          <cell r="G5025">
            <v>221</v>
          </cell>
        </row>
        <row r="5026">
          <cell r="A5026">
            <v>5025</v>
          </cell>
          <cell r="B5026">
            <v>11488</v>
          </cell>
          <cell r="C5026">
            <v>28</v>
          </cell>
          <cell r="D5026" t="str">
            <v xml:space="preserve"> Agents of Mayhem PS4 </v>
          </cell>
          <cell r="E5026">
            <v>59.99</v>
          </cell>
          <cell r="F5026" t="str">
            <v>Agents</v>
          </cell>
          <cell r="G5026">
            <v>22</v>
          </cell>
        </row>
        <row r="5027">
          <cell r="A5027">
            <v>5026</v>
          </cell>
          <cell r="B5027">
            <v>11052</v>
          </cell>
          <cell r="C5027">
            <v>28</v>
          </cell>
          <cell r="D5027" t="str">
            <v xml:space="preserve"> Agents of Mayhem PC </v>
          </cell>
          <cell r="E5027">
            <v>49.99</v>
          </cell>
          <cell r="F5027" t="str">
            <v>Agents</v>
          </cell>
          <cell r="G5027">
            <v>41</v>
          </cell>
        </row>
        <row r="5028">
          <cell r="A5028">
            <v>5027</v>
          </cell>
          <cell r="B5028">
            <v>6730</v>
          </cell>
          <cell r="C5028">
            <v>28</v>
          </cell>
          <cell r="D5028" t="str">
            <v xml:space="preserve"> Homefront: The Revolution PC </v>
          </cell>
          <cell r="E5028">
            <v>19.989999999999998</v>
          </cell>
          <cell r="F5028" t="str">
            <v>Homefront:</v>
          </cell>
          <cell r="G5028">
            <v>221</v>
          </cell>
        </row>
        <row r="5029">
          <cell r="A5029">
            <v>5028</v>
          </cell>
          <cell r="B5029">
            <v>9576</v>
          </cell>
          <cell r="C5029">
            <v>29</v>
          </cell>
          <cell r="D5029" t="str">
            <v xml:space="preserve"> Intex Easy Set 305 x 76 cm excl. Filterpomp </v>
          </cell>
          <cell r="E5029">
            <v>47.99</v>
          </cell>
          <cell r="F5029" t="str">
            <v>Intex</v>
          </cell>
          <cell r="G5029">
            <v>103</v>
          </cell>
        </row>
        <row r="5030">
          <cell r="A5030">
            <v>5029</v>
          </cell>
          <cell r="B5030">
            <v>11162</v>
          </cell>
          <cell r="C5030">
            <v>29</v>
          </cell>
          <cell r="D5030" t="str">
            <v xml:space="preserve"> Jilong Passaat Set Rechthoek Grijs 258 x 179 cm </v>
          </cell>
          <cell r="E5030">
            <v>139</v>
          </cell>
          <cell r="F5030" t="str">
            <v>Jilong</v>
          </cell>
          <cell r="G5030">
            <v>36</v>
          </cell>
        </row>
        <row r="5031">
          <cell r="A5031">
            <v>5030</v>
          </cell>
          <cell r="B5031">
            <v>7298</v>
          </cell>
          <cell r="C5031">
            <v>29</v>
          </cell>
          <cell r="D5031" t="str">
            <v xml:space="preserve"> Intex Zwembad Wensput </v>
          </cell>
          <cell r="E5031">
            <v>39.99</v>
          </cell>
          <cell r="F5031" t="str">
            <v>Intex</v>
          </cell>
          <cell r="G5031">
            <v>199</v>
          </cell>
        </row>
        <row r="5032">
          <cell r="A5032">
            <v>5031</v>
          </cell>
          <cell r="B5032">
            <v>10239</v>
          </cell>
          <cell r="C5032">
            <v>29</v>
          </cell>
          <cell r="D5032" t="str">
            <v xml:space="preserve"> Intex Zeesterren Zwembad Set </v>
          </cell>
          <cell r="E5032">
            <v>14.99</v>
          </cell>
          <cell r="F5032" t="str">
            <v>Intex</v>
          </cell>
          <cell r="G5032">
            <v>75</v>
          </cell>
        </row>
        <row r="5033">
          <cell r="A5033">
            <v>5032</v>
          </cell>
          <cell r="B5033">
            <v>10579</v>
          </cell>
          <cell r="C5033">
            <v>29</v>
          </cell>
          <cell r="D5033" t="str">
            <v xml:space="preserve"> Intex Walvis Spray Pool </v>
          </cell>
          <cell r="E5033">
            <v>19.989999999999998</v>
          </cell>
          <cell r="F5033" t="str">
            <v>Intex</v>
          </cell>
          <cell r="G5033">
            <v>61</v>
          </cell>
        </row>
        <row r="5034">
          <cell r="A5034">
            <v>5033</v>
          </cell>
          <cell r="B5034">
            <v>10912</v>
          </cell>
          <cell r="C5034">
            <v>29</v>
          </cell>
          <cell r="D5034" t="str">
            <v xml:space="preserve"> Intex Ultra Frame 427 x 107 cm met Filterpomp </v>
          </cell>
          <cell r="E5034">
            <v>299</v>
          </cell>
          <cell r="F5034" t="str">
            <v>Intex</v>
          </cell>
          <cell r="G5034">
            <v>46</v>
          </cell>
        </row>
        <row r="5035">
          <cell r="A5035">
            <v>5034</v>
          </cell>
          <cell r="B5035">
            <v>8098</v>
          </cell>
          <cell r="C5035">
            <v>29</v>
          </cell>
          <cell r="D5035" t="str">
            <v xml:space="preserve"> Intex Sterren Zwembad Set </v>
          </cell>
          <cell r="E5035">
            <v>14.99</v>
          </cell>
          <cell r="F5035" t="str">
            <v>Intex</v>
          </cell>
          <cell r="G5035">
            <v>164</v>
          </cell>
        </row>
        <row r="5036">
          <cell r="A5036">
            <v>5035</v>
          </cell>
          <cell r="B5036">
            <v>9380</v>
          </cell>
          <cell r="C5036">
            <v>29</v>
          </cell>
          <cell r="D5036" t="str">
            <v xml:space="preserve"> Intex Metal Frame Set 549 x 122 cm </v>
          </cell>
          <cell r="E5036">
            <v>425</v>
          </cell>
          <cell r="F5036" t="str">
            <v>Intex</v>
          </cell>
          <cell r="G5036">
            <v>112</v>
          </cell>
        </row>
        <row r="5037">
          <cell r="A5037">
            <v>5036</v>
          </cell>
          <cell r="B5037">
            <v>6371</v>
          </cell>
          <cell r="C5037">
            <v>29</v>
          </cell>
          <cell r="D5037" t="str">
            <v xml:space="preserve"> Intex Metal Frame 457 x 84 cm </v>
          </cell>
          <cell r="E5037">
            <v>249</v>
          </cell>
          <cell r="F5037" t="str">
            <v>Intex</v>
          </cell>
          <cell r="G5037">
            <v>235</v>
          </cell>
        </row>
        <row r="5038">
          <cell r="A5038">
            <v>5037</v>
          </cell>
          <cell r="B5038">
            <v>10519</v>
          </cell>
          <cell r="C5038">
            <v>29</v>
          </cell>
          <cell r="D5038" t="str">
            <v xml:space="preserve"> Intex Easy Set 305 x 76 cm met Filterpomp </v>
          </cell>
          <cell r="E5038">
            <v>79.989999999999995</v>
          </cell>
          <cell r="F5038" t="str">
            <v>Intex</v>
          </cell>
          <cell r="G5038">
            <v>64</v>
          </cell>
        </row>
        <row r="5039">
          <cell r="A5039">
            <v>5038</v>
          </cell>
          <cell r="B5039">
            <v>9766</v>
          </cell>
          <cell r="C5039">
            <v>29</v>
          </cell>
          <cell r="D5039" t="str">
            <v xml:space="preserve"> Intex Dino Speelcentrum met Sproeier </v>
          </cell>
          <cell r="E5039">
            <v>22.99</v>
          </cell>
          <cell r="F5039" t="str">
            <v>Intex</v>
          </cell>
          <cell r="G5039">
            <v>96</v>
          </cell>
        </row>
        <row r="5040">
          <cell r="A5040">
            <v>5039</v>
          </cell>
          <cell r="B5040">
            <v>6372</v>
          </cell>
          <cell r="C5040">
            <v>29</v>
          </cell>
          <cell r="D5040" t="str">
            <v xml:space="preserve"> Intex Baby Zwembad Paddenstoel </v>
          </cell>
          <cell r="E5040">
            <v>15.99</v>
          </cell>
          <cell r="F5040" t="str">
            <v>Intex</v>
          </cell>
          <cell r="G5040">
            <v>235</v>
          </cell>
        </row>
        <row r="5041">
          <cell r="A5041">
            <v>5040</v>
          </cell>
          <cell r="B5041">
            <v>10666</v>
          </cell>
          <cell r="C5041">
            <v>29</v>
          </cell>
          <cell r="D5041" t="str">
            <v xml:space="preserve"> Gre Madeira Set Rond 350 cm </v>
          </cell>
          <cell r="E5041">
            <v>949</v>
          </cell>
          <cell r="F5041" t="str">
            <v>Gre</v>
          </cell>
          <cell r="G5041">
            <v>57</v>
          </cell>
        </row>
        <row r="5042">
          <cell r="A5042">
            <v>5041</v>
          </cell>
          <cell r="B5042">
            <v>9909</v>
          </cell>
          <cell r="C5042">
            <v>29</v>
          </cell>
          <cell r="D5042" t="str">
            <v xml:space="preserve"> Gre La Gomera Set Rond 350 cm </v>
          </cell>
          <cell r="E5042">
            <v>579</v>
          </cell>
          <cell r="F5042" t="str">
            <v>Gre</v>
          </cell>
          <cell r="G5042">
            <v>90</v>
          </cell>
        </row>
        <row r="5043">
          <cell r="A5043">
            <v>5042</v>
          </cell>
          <cell r="B5043">
            <v>8509</v>
          </cell>
          <cell r="C5043">
            <v>29</v>
          </cell>
          <cell r="D5043" t="str">
            <v xml:space="preserve"> Gre Ibiza Set Rond 450 cm </v>
          </cell>
          <cell r="E5043">
            <v>389</v>
          </cell>
          <cell r="F5043" t="str">
            <v>Gre</v>
          </cell>
          <cell r="G5043">
            <v>147</v>
          </cell>
        </row>
        <row r="5044">
          <cell r="A5044">
            <v>5043</v>
          </cell>
          <cell r="B5044">
            <v>8828</v>
          </cell>
          <cell r="C5044">
            <v>29</v>
          </cell>
          <cell r="D5044" t="str">
            <v xml:space="preserve"> Gre Bora Bora Set Rond 350 cm </v>
          </cell>
          <cell r="E5044">
            <v>629</v>
          </cell>
          <cell r="F5044" t="str">
            <v>Gre</v>
          </cell>
          <cell r="G5044">
            <v>135</v>
          </cell>
        </row>
        <row r="5045">
          <cell r="A5045">
            <v>5044</v>
          </cell>
          <cell r="B5045">
            <v>7158</v>
          </cell>
          <cell r="C5045">
            <v>29</v>
          </cell>
          <cell r="D5045" t="str">
            <v xml:space="preserve"> Gre Bora Bora Set Rond 300 cm </v>
          </cell>
          <cell r="E5045">
            <v>679</v>
          </cell>
          <cell r="F5045" t="str">
            <v>Gre</v>
          </cell>
          <cell r="G5045">
            <v>204</v>
          </cell>
        </row>
        <row r="5046">
          <cell r="A5046">
            <v>5045</v>
          </cell>
          <cell r="B5046">
            <v>7189</v>
          </cell>
          <cell r="C5046">
            <v>29</v>
          </cell>
          <cell r="D5046" t="str">
            <v xml:space="preserve"> Bestway Steel Pro Frame Pool Set 427 x 84 cm </v>
          </cell>
          <cell r="E5046">
            <v>279</v>
          </cell>
          <cell r="F5046" t="str">
            <v>Bestway</v>
          </cell>
          <cell r="G5046">
            <v>203</v>
          </cell>
        </row>
        <row r="5047">
          <cell r="A5047">
            <v>5046</v>
          </cell>
          <cell r="B5047">
            <v>11163</v>
          </cell>
          <cell r="C5047">
            <v>29</v>
          </cell>
          <cell r="D5047" t="str">
            <v xml:space="preserve"> Bestway Power Steel Rechthoek Frame 412 x 201 cm </v>
          </cell>
          <cell r="E5047">
            <v>499</v>
          </cell>
          <cell r="F5047" t="str">
            <v>Bestway</v>
          </cell>
          <cell r="G5047">
            <v>36</v>
          </cell>
        </row>
        <row r="5048">
          <cell r="A5048">
            <v>5047</v>
          </cell>
          <cell r="B5048">
            <v>10310</v>
          </cell>
          <cell r="C5048">
            <v>29</v>
          </cell>
          <cell r="D5048" t="str">
            <v xml:space="preserve"> Bestway Power Steel Rechthoek Frame 404 x 201 cm </v>
          </cell>
          <cell r="E5048">
            <v>325</v>
          </cell>
          <cell r="F5048" t="str">
            <v>Bestway</v>
          </cell>
          <cell r="G5048">
            <v>72</v>
          </cell>
        </row>
        <row r="5049">
          <cell r="A5049">
            <v>5048</v>
          </cell>
          <cell r="B5049">
            <v>6185</v>
          </cell>
          <cell r="C5049">
            <v>29</v>
          </cell>
          <cell r="D5049" t="str">
            <v xml:space="preserve"> Bestway Hydrium Pool Set 360 x 120 cm met Filterpomp </v>
          </cell>
          <cell r="E5049">
            <v>599</v>
          </cell>
          <cell r="F5049" t="str">
            <v>Bestway</v>
          </cell>
          <cell r="G5049">
            <v>243</v>
          </cell>
        </row>
        <row r="5050">
          <cell r="A5050">
            <v>5049</v>
          </cell>
          <cell r="B5050">
            <v>7006</v>
          </cell>
          <cell r="C5050">
            <v>30</v>
          </cell>
          <cell r="D5050" t="str">
            <v xml:space="preserve"> PUKY Pukylino Rood </v>
          </cell>
          <cell r="E5050">
            <v>39.9</v>
          </cell>
          <cell r="F5050" t="str">
            <v>PUKY</v>
          </cell>
          <cell r="G5050">
            <v>210</v>
          </cell>
        </row>
        <row r="5051">
          <cell r="A5051">
            <v>5050</v>
          </cell>
          <cell r="B5051">
            <v>11640</v>
          </cell>
          <cell r="C5051">
            <v>30</v>
          </cell>
          <cell r="D5051" t="str">
            <v xml:space="preserve"> PUKY LR M 4053 Rood </v>
          </cell>
          <cell r="E5051">
            <v>64.989999999999995</v>
          </cell>
          <cell r="F5051" t="str">
            <v>PUKY</v>
          </cell>
          <cell r="G5051">
            <v>15</v>
          </cell>
        </row>
        <row r="5052">
          <cell r="A5052">
            <v>5051</v>
          </cell>
          <cell r="B5052">
            <v>11891</v>
          </cell>
          <cell r="C5052">
            <v>30</v>
          </cell>
          <cell r="D5052" t="str">
            <v xml:space="preserve"> PUKY LR M 4055 Blauw </v>
          </cell>
          <cell r="E5052">
            <v>64.989999999999995</v>
          </cell>
          <cell r="F5052" t="str">
            <v>PUKY</v>
          </cell>
          <cell r="G5052">
            <v>5</v>
          </cell>
        </row>
        <row r="5053">
          <cell r="A5053">
            <v>5052</v>
          </cell>
          <cell r="B5053">
            <v>7486</v>
          </cell>
          <cell r="C5053">
            <v>30</v>
          </cell>
          <cell r="D5053" t="str">
            <v xml:space="preserve"> Retro Roller Michael </v>
          </cell>
          <cell r="E5053">
            <v>62.99</v>
          </cell>
          <cell r="F5053" t="str">
            <v>Retro</v>
          </cell>
          <cell r="G5053">
            <v>191</v>
          </cell>
        </row>
        <row r="5054">
          <cell r="A5054">
            <v>5053</v>
          </cell>
          <cell r="B5054">
            <v>7976</v>
          </cell>
          <cell r="C5054">
            <v>30</v>
          </cell>
          <cell r="D5054" t="str">
            <v xml:space="preserve"> Chillafish Quadie Groen </v>
          </cell>
          <cell r="E5054">
            <v>49.95</v>
          </cell>
          <cell r="F5054" t="str">
            <v>Chillafish</v>
          </cell>
          <cell r="G5054">
            <v>169</v>
          </cell>
        </row>
        <row r="5055">
          <cell r="A5055">
            <v>5054</v>
          </cell>
          <cell r="B5055">
            <v>11722</v>
          </cell>
          <cell r="C5055">
            <v>30</v>
          </cell>
          <cell r="D5055" t="str">
            <v xml:space="preserve"> Retro Roller Brandweer </v>
          </cell>
          <cell r="E5055">
            <v>74.95</v>
          </cell>
          <cell r="F5055" t="str">
            <v>Retro</v>
          </cell>
          <cell r="G5055">
            <v>12</v>
          </cell>
        </row>
        <row r="5056">
          <cell r="A5056">
            <v>5055</v>
          </cell>
          <cell r="B5056">
            <v>10420</v>
          </cell>
          <cell r="C5056">
            <v>30</v>
          </cell>
          <cell r="D5056" t="str">
            <v xml:space="preserve"> PUKY Wutsch 4026 Blauw </v>
          </cell>
          <cell r="E5056">
            <v>47.5</v>
          </cell>
          <cell r="F5056" t="str">
            <v>PUKY</v>
          </cell>
          <cell r="G5056">
            <v>68</v>
          </cell>
        </row>
        <row r="5057">
          <cell r="A5057">
            <v>5056</v>
          </cell>
          <cell r="B5057">
            <v>10172</v>
          </cell>
          <cell r="C5057">
            <v>30</v>
          </cell>
          <cell r="D5057" t="str">
            <v xml:space="preserve"> PUKY Wutsch 4022 Roze </v>
          </cell>
          <cell r="E5057">
            <v>47.5</v>
          </cell>
          <cell r="F5057" t="str">
            <v>PUKY</v>
          </cell>
          <cell r="G5057">
            <v>78</v>
          </cell>
        </row>
        <row r="5058">
          <cell r="A5058">
            <v>5057</v>
          </cell>
          <cell r="B5058">
            <v>10823</v>
          </cell>
          <cell r="C5058">
            <v>30</v>
          </cell>
          <cell r="D5058" t="str">
            <v xml:space="preserve"> PUKY LR 1L 4001 Blauw </v>
          </cell>
          <cell r="E5058">
            <v>79.989999999999995</v>
          </cell>
          <cell r="F5058" t="str">
            <v>PUKY</v>
          </cell>
          <cell r="G5058">
            <v>50</v>
          </cell>
        </row>
        <row r="5059">
          <cell r="A5059">
            <v>5058</v>
          </cell>
          <cell r="B5059">
            <v>6731</v>
          </cell>
          <cell r="C5059">
            <v>30</v>
          </cell>
          <cell r="D5059" t="str">
            <v xml:space="preserve"> Retro Roller Lara </v>
          </cell>
          <cell r="E5059">
            <v>59.95</v>
          </cell>
          <cell r="F5059" t="str">
            <v>Retro</v>
          </cell>
          <cell r="G5059">
            <v>221</v>
          </cell>
        </row>
        <row r="5060">
          <cell r="A5060">
            <v>5059</v>
          </cell>
          <cell r="B5060">
            <v>6252</v>
          </cell>
          <cell r="C5060">
            <v>30</v>
          </cell>
          <cell r="D5060" t="str">
            <v xml:space="preserve"> PUKY Wutsch 4023 Rood </v>
          </cell>
          <cell r="E5060">
            <v>47.5</v>
          </cell>
          <cell r="F5060" t="str">
            <v>PUKY</v>
          </cell>
          <cell r="G5060">
            <v>240</v>
          </cell>
        </row>
        <row r="5061">
          <cell r="A5061">
            <v>5060</v>
          </cell>
          <cell r="B5061">
            <v>9156</v>
          </cell>
          <cell r="C5061">
            <v>30</v>
          </cell>
          <cell r="D5061" t="str">
            <v xml:space="preserve"> PUKY LR 1L 4003 Rood </v>
          </cell>
          <cell r="E5061">
            <v>78.989999999999995</v>
          </cell>
          <cell r="F5061" t="str">
            <v>PUKY</v>
          </cell>
          <cell r="G5061">
            <v>121</v>
          </cell>
        </row>
        <row r="5062">
          <cell r="A5062">
            <v>5061</v>
          </cell>
          <cell r="B5062">
            <v>10334</v>
          </cell>
          <cell r="C5062">
            <v>30</v>
          </cell>
          <cell r="D5062" t="str">
            <v xml:space="preserve"> Kettler Speedy Waldi Blauw </v>
          </cell>
          <cell r="E5062">
            <v>54.95</v>
          </cell>
          <cell r="F5062" t="str">
            <v>Kettler</v>
          </cell>
          <cell r="G5062">
            <v>71</v>
          </cell>
        </row>
        <row r="5063">
          <cell r="A5063">
            <v>5062</v>
          </cell>
          <cell r="B5063">
            <v>11351</v>
          </cell>
          <cell r="C5063">
            <v>30</v>
          </cell>
          <cell r="D5063" t="str">
            <v xml:space="preserve"> Yipeeh Roze </v>
          </cell>
          <cell r="E5063">
            <v>59.99</v>
          </cell>
          <cell r="F5063" t="str">
            <v>Yipeeh</v>
          </cell>
          <cell r="G5063">
            <v>28</v>
          </cell>
        </row>
        <row r="5064">
          <cell r="A5064">
            <v>5063</v>
          </cell>
          <cell r="B5064">
            <v>7101</v>
          </cell>
          <cell r="C5064">
            <v>30</v>
          </cell>
          <cell r="D5064" t="str">
            <v xml:space="preserve"> Yipeeh Houten Loopfiets Frozen </v>
          </cell>
          <cell r="E5064">
            <v>44.99</v>
          </cell>
          <cell r="F5064" t="str">
            <v>Yipeeh</v>
          </cell>
          <cell r="G5064">
            <v>206</v>
          </cell>
        </row>
        <row r="5065">
          <cell r="A5065">
            <v>5064</v>
          </cell>
          <cell r="B5065">
            <v>6167</v>
          </cell>
          <cell r="C5065">
            <v>30</v>
          </cell>
          <cell r="D5065" t="str">
            <v xml:space="preserve"> PUKY LR XL 4068 Zwart </v>
          </cell>
          <cell r="E5065">
            <v>119.99</v>
          </cell>
          <cell r="F5065" t="str">
            <v>PUKY</v>
          </cell>
          <cell r="G5065">
            <v>244</v>
          </cell>
        </row>
        <row r="5066">
          <cell r="A5066">
            <v>5065</v>
          </cell>
          <cell r="B5066">
            <v>11777</v>
          </cell>
          <cell r="C5066">
            <v>30</v>
          </cell>
          <cell r="D5066" t="str">
            <v xml:space="preserve"> PUKY LR 1L 4002 Roze </v>
          </cell>
          <cell r="E5066">
            <v>79.989999999999995</v>
          </cell>
          <cell r="F5066" t="str">
            <v>PUKY</v>
          </cell>
          <cell r="G5066">
            <v>10</v>
          </cell>
        </row>
        <row r="5067">
          <cell r="A5067">
            <v>5066</v>
          </cell>
          <cell r="B5067">
            <v>8643</v>
          </cell>
          <cell r="C5067">
            <v>30</v>
          </cell>
          <cell r="D5067" t="str">
            <v xml:space="preserve"> Little Tikes Cozy Truck Roze </v>
          </cell>
          <cell r="E5067">
            <v>88.95</v>
          </cell>
          <cell r="F5067" t="str">
            <v>Little</v>
          </cell>
          <cell r="G5067">
            <v>142</v>
          </cell>
        </row>
        <row r="5068">
          <cell r="A5068">
            <v>5067</v>
          </cell>
          <cell r="B5068">
            <v>8235</v>
          </cell>
          <cell r="C5068">
            <v>30</v>
          </cell>
          <cell r="D5068" t="str">
            <v xml:space="preserve"> Chillafish Bunzi Roze </v>
          </cell>
          <cell r="E5068">
            <v>49.99</v>
          </cell>
          <cell r="F5068" t="str">
            <v>Chillafish</v>
          </cell>
          <cell r="G5068">
            <v>158</v>
          </cell>
        </row>
        <row r="5069">
          <cell r="A5069">
            <v>5068</v>
          </cell>
          <cell r="B5069">
            <v>9713</v>
          </cell>
          <cell r="C5069">
            <v>30</v>
          </cell>
          <cell r="D5069" t="str">
            <v xml:space="preserve"> Yipeeh Minnie Bow-Tique </v>
          </cell>
          <cell r="E5069">
            <v>39.99</v>
          </cell>
          <cell r="F5069" t="str">
            <v>Yipeeh</v>
          </cell>
          <cell r="G5069">
            <v>98</v>
          </cell>
        </row>
        <row r="5070">
          <cell r="A5070">
            <v>5069</v>
          </cell>
          <cell r="B5070">
            <v>10258</v>
          </cell>
          <cell r="C5070">
            <v>30</v>
          </cell>
          <cell r="D5070" t="str">
            <v xml:space="preserve"> PUKY LR 1L BR 4033 Rood </v>
          </cell>
          <cell r="E5070">
            <v>89.95</v>
          </cell>
          <cell r="F5070" t="str">
            <v>PUKY</v>
          </cell>
          <cell r="G5070">
            <v>74</v>
          </cell>
        </row>
        <row r="5071">
          <cell r="A5071">
            <v>5070</v>
          </cell>
          <cell r="B5071">
            <v>6732</v>
          </cell>
          <cell r="C5071">
            <v>30</v>
          </cell>
          <cell r="D5071" t="str">
            <v xml:space="preserve"> Janod Bikloon Klein Rood/Wit </v>
          </cell>
          <cell r="E5071">
            <v>64.989999999999995</v>
          </cell>
          <cell r="F5071" t="str">
            <v>Janod</v>
          </cell>
          <cell r="G5071">
            <v>221</v>
          </cell>
        </row>
        <row r="5072">
          <cell r="A5072">
            <v>5071</v>
          </cell>
          <cell r="B5072">
            <v>7667</v>
          </cell>
          <cell r="C5072">
            <v>30</v>
          </cell>
          <cell r="D5072" t="str">
            <v xml:space="preserve"> Retro Roller Marilyn </v>
          </cell>
          <cell r="E5072">
            <v>56.99</v>
          </cell>
          <cell r="F5072" t="str">
            <v>Retro</v>
          </cell>
          <cell r="G5072">
            <v>183</v>
          </cell>
        </row>
        <row r="5073">
          <cell r="A5073">
            <v>5072</v>
          </cell>
          <cell r="B5073">
            <v>8644</v>
          </cell>
          <cell r="C5073">
            <v>30</v>
          </cell>
          <cell r="D5073" t="str">
            <v xml:space="preserve"> Retro Roller Liane </v>
          </cell>
          <cell r="E5073">
            <v>69.989999999999995</v>
          </cell>
          <cell r="F5073" t="str">
            <v>Retro</v>
          </cell>
          <cell r="G5073">
            <v>142</v>
          </cell>
        </row>
        <row r="5074">
          <cell r="A5074">
            <v>5073</v>
          </cell>
          <cell r="B5074">
            <v>11973</v>
          </cell>
          <cell r="C5074">
            <v>30</v>
          </cell>
          <cell r="D5074" t="str">
            <v xml:space="preserve"> Retro Roller Judy </v>
          </cell>
          <cell r="E5074">
            <v>59</v>
          </cell>
          <cell r="F5074" t="str">
            <v>Retro</v>
          </cell>
          <cell r="G5074">
            <v>1</v>
          </cell>
        </row>
        <row r="5075">
          <cell r="A5075">
            <v>5074</v>
          </cell>
          <cell r="B5075">
            <v>9213</v>
          </cell>
          <cell r="C5075">
            <v>30</v>
          </cell>
          <cell r="D5075" t="str">
            <v xml:space="preserve"> Retro Roller Charley </v>
          </cell>
          <cell r="E5075">
            <v>57.95</v>
          </cell>
          <cell r="F5075" t="str">
            <v>Retro</v>
          </cell>
          <cell r="G5075">
            <v>119</v>
          </cell>
        </row>
        <row r="5076">
          <cell r="A5076">
            <v>5075</v>
          </cell>
          <cell r="B5076">
            <v>11302</v>
          </cell>
          <cell r="C5076">
            <v>30</v>
          </cell>
          <cell r="D5076" t="str">
            <v xml:space="preserve"> PUKY Pukylino Roze </v>
          </cell>
          <cell r="E5076">
            <v>39.950000000000003</v>
          </cell>
          <cell r="F5076" t="str">
            <v>PUKY</v>
          </cell>
          <cell r="G5076">
            <v>30</v>
          </cell>
        </row>
        <row r="5077">
          <cell r="A5077">
            <v>5076</v>
          </cell>
          <cell r="B5077">
            <v>10173</v>
          </cell>
          <cell r="C5077">
            <v>30</v>
          </cell>
          <cell r="D5077" t="str">
            <v xml:space="preserve"> PUKY LR 1L BR 4031 Groen </v>
          </cell>
          <cell r="E5077">
            <v>89.99</v>
          </cell>
          <cell r="F5077" t="str">
            <v>PUKY</v>
          </cell>
          <cell r="G5077">
            <v>78</v>
          </cell>
        </row>
        <row r="5078">
          <cell r="A5078">
            <v>5077</v>
          </cell>
          <cell r="B5078">
            <v>7341</v>
          </cell>
          <cell r="C5078">
            <v>30</v>
          </cell>
          <cell r="D5078" t="str">
            <v xml:space="preserve"> PUKY LR 1L BR 4029 Blauw </v>
          </cell>
          <cell r="E5078">
            <v>89.99</v>
          </cell>
          <cell r="F5078" t="str">
            <v>PUKY</v>
          </cell>
          <cell r="G5078">
            <v>197</v>
          </cell>
        </row>
        <row r="5079">
          <cell r="A5079">
            <v>5078</v>
          </cell>
          <cell r="B5079">
            <v>8011</v>
          </cell>
          <cell r="C5079">
            <v>30</v>
          </cell>
          <cell r="D5079" t="str">
            <v xml:space="preserve"> Little Tikes Cozy Coupe Rood </v>
          </cell>
          <cell r="E5079">
            <v>59.95</v>
          </cell>
          <cell r="F5079" t="str">
            <v>Little</v>
          </cell>
          <cell r="G5079">
            <v>168</v>
          </cell>
        </row>
        <row r="5080">
          <cell r="A5080">
            <v>5079</v>
          </cell>
          <cell r="B5080">
            <v>6253</v>
          </cell>
          <cell r="C5080">
            <v>30</v>
          </cell>
          <cell r="D5080" t="str">
            <v xml:space="preserve"> Kiddimoto Kurve Skullz </v>
          </cell>
          <cell r="E5080">
            <v>79.95</v>
          </cell>
          <cell r="F5080" t="str">
            <v>Kiddimoto</v>
          </cell>
          <cell r="G5080">
            <v>240</v>
          </cell>
        </row>
        <row r="5081">
          <cell r="A5081">
            <v>5080</v>
          </cell>
          <cell r="B5081">
            <v>7245</v>
          </cell>
          <cell r="C5081">
            <v>30</v>
          </cell>
          <cell r="D5081" t="str">
            <v xml:space="preserve"> Janod Scooter Mintgroen </v>
          </cell>
          <cell r="E5081">
            <v>84.99</v>
          </cell>
          <cell r="F5081" t="str">
            <v>Janod</v>
          </cell>
          <cell r="G5081">
            <v>201</v>
          </cell>
        </row>
        <row r="5082">
          <cell r="A5082">
            <v>5081</v>
          </cell>
          <cell r="B5082">
            <v>6678</v>
          </cell>
          <cell r="C5082">
            <v>30</v>
          </cell>
          <cell r="D5082" t="str">
            <v xml:space="preserve"> Chillafish BMXie Blauw </v>
          </cell>
          <cell r="E5082">
            <v>74.989999999999995</v>
          </cell>
          <cell r="F5082" t="str">
            <v>Chillafish</v>
          </cell>
          <cell r="G5082">
            <v>223</v>
          </cell>
        </row>
        <row r="5083">
          <cell r="A5083">
            <v>5082</v>
          </cell>
          <cell r="B5083">
            <v>9599</v>
          </cell>
          <cell r="C5083">
            <v>30</v>
          </cell>
          <cell r="D5083" t="str">
            <v xml:space="preserve"> Berg Biky Wit </v>
          </cell>
          <cell r="E5083">
            <v>78.989999999999995</v>
          </cell>
          <cell r="F5083" t="str">
            <v>Berg</v>
          </cell>
          <cell r="G5083">
            <v>102</v>
          </cell>
        </row>
        <row r="5084">
          <cell r="A5084">
            <v>5083</v>
          </cell>
          <cell r="B5084">
            <v>7539</v>
          </cell>
          <cell r="C5084">
            <v>30</v>
          </cell>
          <cell r="D5084" t="str">
            <v xml:space="preserve"> Yipeeh Disney Frozen </v>
          </cell>
          <cell r="E5084">
            <v>47.99</v>
          </cell>
          <cell r="F5084" t="str">
            <v>Yipeeh</v>
          </cell>
          <cell r="G5084">
            <v>189</v>
          </cell>
        </row>
        <row r="5085">
          <cell r="A5085">
            <v>5084</v>
          </cell>
          <cell r="B5085">
            <v>9427</v>
          </cell>
          <cell r="C5085">
            <v>30</v>
          </cell>
          <cell r="D5085" t="str">
            <v xml:space="preserve"> PUKY Pukylino Groen </v>
          </cell>
          <cell r="E5085">
            <v>38.950000000000003</v>
          </cell>
          <cell r="F5085" t="str">
            <v>PUKY</v>
          </cell>
          <cell r="G5085">
            <v>110</v>
          </cell>
        </row>
        <row r="5086">
          <cell r="A5086">
            <v>5085</v>
          </cell>
          <cell r="B5086">
            <v>8137</v>
          </cell>
          <cell r="C5086">
            <v>30</v>
          </cell>
          <cell r="D5086" t="str">
            <v xml:space="preserve"> PUKY Pukylino Blauw </v>
          </cell>
          <cell r="E5086">
            <v>39.99</v>
          </cell>
          <cell r="F5086" t="str">
            <v>PUKY</v>
          </cell>
          <cell r="G5086">
            <v>162</v>
          </cell>
        </row>
        <row r="5087">
          <cell r="A5087">
            <v>5086</v>
          </cell>
          <cell r="B5087">
            <v>7977</v>
          </cell>
          <cell r="C5087">
            <v>30</v>
          </cell>
          <cell r="D5087" t="str">
            <v xml:space="preserve"> PUKY LR Ride Zwart </v>
          </cell>
          <cell r="E5087">
            <v>169</v>
          </cell>
          <cell r="F5087" t="str">
            <v>PUKY</v>
          </cell>
          <cell r="G5087">
            <v>169</v>
          </cell>
        </row>
        <row r="5088">
          <cell r="A5088">
            <v>5087</v>
          </cell>
          <cell r="B5088">
            <v>10453</v>
          </cell>
          <cell r="C5088">
            <v>30</v>
          </cell>
          <cell r="D5088" t="str">
            <v xml:space="preserve"> PUKY LR M 4054 Geel </v>
          </cell>
          <cell r="E5088">
            <v>64.989999999999995</v>
          </cell>
          <cell r="F5088" t="str">
            <v>PUKY</v>
          </cell>
          <cell r="G5088">
            <v>66</v>
          </cell>
        </row>
        <row r="5089">
          <cell r="A5089">
            <v>5088</v>
          </cell>
          <cell r="B5089">
            <v>6186</v>
          </cell>
          <cell r="C5089">
            <v>30</v>
          </cell>
          <cell r="D5089" t="str">
            <v xml:space="preserve"> PUKY LR 1L 4010 Roze </v>
          </cell>
          <cell r="E5089">
            <v>84.99</v>
          </cell>
          <cell r="F5089" t="str">
            <v>PUKY</v>
          </cell>
          <cell r="G5089">
            <v>243</v>
          </cell>
        </row>
        <row r="5090">
          <cell r="A5090">
            <v>5089</v>
          </cell>
          <cell r="B5090">
            <v>11399</v>
          </cell>
          <cell r="C5090">
            <v>30</v>
          </cell>
          <cell r="D5090" t="str">
            <v xml:space="preserve"> KiddiMoto Super Junior Rood </v>
          </cell>
          <cell r="E5090">
            <v>59.95</v>
          </cell>
          <cell r="F5090" t="str">
            <v>KiddiMoto</v>
          </cell>
          <cell r="G5090">
            <v>26</v>
          </cell>
        </row>
        <row r="5091">
          <cell r="A5091">
            <v>5090</v>
          </cell>
          <cell r="B5091">
            <v>7385</v>
          </cell>
          <cell r="C5091">
            <v>30</v>
          </cell>
          <cell r="D5091" t="str">
            <v xml:space="preserve"> Gollnest &amp; Kiesel Trapauto Brandweer </v>
          </cell>
          <cell r="E5091">
            <v>180</v>
          </cell>
          <cell r="F5091" t="str">
            <v>Gollnest</v>
          </cell>
          <cell r="G5091">
            <v>195</v>
          </cell>
        </row>
        <row r="5092">
          <cell r="A5092">
            <v>5091</v>
          </cell>
          <cell r="B5092">
            <v>11263</v>
          </cell>
          <cell r="C5092">
            <v>30</v>
          </cell>
          <cell r="D5092" t="str">
            <v xml:space="preserve"> Yipeeh Roze/Wit </v>
          </cell>
          <cell r="E5092">
            <v>42.7</v>
          </cell>
          <cell r="F5092" t="str">
            <v>Yipeeh</v>
          </cell>
          <cell r="G5092">
            <v>32</v>
          </cell>
        </row>
        <row r="5093">
          <cell r="A5093">
            <v>5092</v>
          </cell>
          <cell r="B5093">
            <v>7414</v>
          </cell>
          <cell r="C5093">
            <v>30</v>
          </cell>
          <cell r="D5093" t="str">
            <v xml:space="preserve"> Yipeeh Politie </v>
          </cell>
          <cell r="E5093">
            <v>47.99</v>
          </cell>
          <cell r="F5093" t="str">
            <v>Yipeeh</v>
          </cell>
          <cell r="G5093">
            <v>194</v>
          </cell>
        </row>
        <row r="5094">
          <cell r="A5094">
            <v>5093</v>
          </cell>
          <cell r="B5094">
            <v>7217</v>
          </cell>
          <cell r="C5094">
            <v>30</v>
          </cell>
          <cell r="D5094" t="str">
            <v xml:space="preserve"> Yipeeh Motor </v>
          </cell>
          <cell r="E5094">
            <v>47.99</v>
          </cell>
          <cell r="F5094" t="str">
            <v>Yipeeh</v>
          </cell>
          <cell r="G5094">
            <v>202</v>
          </cell>
        </row>
        <row r="5095">
          <cell r="A5095">
            <v>5094</v>
          </cell>
          <cell r="B5095">
            <v>10690</v>
          </cell>
          <cell r="C5095">
            <v>30</v>
          </cell>
          <cell r="D5095" t="str">
            <v xml:space="preserve"> Yipeeh Disney Frozen Luxe </v>
          </cell>
          <cell r="E5095">
            <v>69.989999999999995</v>
          </cell>
          <cell r="F5095" t="str">
            <v>Yipeeh</v>
          </cell>
          <cell r="G5095">
            <v>56</v>
          </cell>
        </row>
        <row r="5096">
          <cell r="A5096">
            <v>5095</v>
          </cell>
          <cell r="B5096">
            <v>9938</v>
          </cell>
          <cell r="C5096">
            <v>30</v>
          </cell>
          <cell r="D5096" t="str">
            <v xml:space="preserve"> Yipeeh Disney Cars </v>
          </cell>
          <cell r="E5096">
            <v>59.99</v>
          </cell>
          <cell r="F5096" t="str">
            <v>Yipeeh</v>
          </cell>
          <cell r="G5096">
            <v>89</v>
          </cell>
        </row>
        <row r="5097">
          <cell r="A5097">
            <v>5096</v>
          </cell>
          <cell r="B5097">
            <v>7909</v>
          </cell>
          <cell r="C5097">
            <v>30</v>
          </cell>
          <cell r="D5097" t="str">
            <v xml:space="preserve"> Yipeeh Brandweer </v>
          </cell>
          <cell r="E5097">
            <v>48.99</v>
          </cell>
          <cell r="F5097" t="str">
            <v>Yipeeh</v>
          </cell>
          <cell r="G5097">
            <v>172</v>
          </cell>
        </row>
        <row r="5098">
          <cell r="A5098">
            <v>5097</v>
          </cell>
          <cell r="B5098">
            <v>7269</v>
          </cell>
          <cell r="C5098">
            <v>30</v>
          </cell>
          <cell r="D5098" t="str">
            <v xml:space="preserve"> Yedoo Too Too Aluminium Roze </v>
          </cell>
          <cell r="E5098">
            <v>119.95</v>
          </cell>
          <cell r="F5098" t="str">
            <v>Yedoo</v>
          </cell>
          <cell r="G5098">
            <v>200</v>
          </cell>
        </row>
        <row r="5099">
          <cell r="A5099">
            <v>5098</v>
          </cell>
          <cell r="B5099">
            <v>7863</v>
          </cell>
          <cell r="C5099">
            <v>30</v>
          </cell>
          <cell r="D5099" t="str">
            <v xml:space="preserve"> Yedoo Too Too Aluminium Blauw </v>
          </cell>
          <cell r="E5099">
            <v>119.95</v>
          </cell>
          <cell r="F5099" t="str">
            <v>Yedoo</v>
          </cell>
          <cell r="G5099">
            <v>174</v>
          </cell>
        </row>
        <row r="5100">
          <cell r="A5100">
            <v>5099</v>
          </cell>
          <cell r="B5100">
            <v>11805</v>
          </cell>
          <cell r="C5100">
            <v>30</v>
          </cell>
          <cell r="D5100" t="str">
            <v xml:space="preserve"> Yedoo Too Too 1 Roze </v>
          </cell>
          <cell r="E5100">
            <v>99.95</v>
          </cell>
          <cell r="F5100" t="str">
            <v>Yedoo</v>
          </cell>
          <cell r="G5100">
            <v>9</v>
          </cell>
        </row>
        <row r="5101">
          <cell r="A5101">
            <v>5100</v>
          </cell>
          <cell r="B5101">
            <v>7078</v>
          </cell>
          <cell r="C5101">
            <v>30</v>
          </cell>
          <cell r="D5101" t="str">
            <v xml:space="preserve"> Yedoo Too Too 1 Blauw </v>
          </cell>
          <cell r="E5101">
            <v>99.95</v>
          </cell>
          <cell r="F5101" t="str">
            <v>Yedoo</v>
          </cell>
          <cell r="G5101">
            <v>207</v>
          </cell>
        </row>
        <row r="5102">
          <cell r="A5102">
            <v>5101</v>
          </cell>
          <cell r="B5102">
            <v>6354</v>
          </cell>
          <cell r="C5102">
            <v>30</v>
          </cell>
          <cell r="D5102" t="str">
            <v xml:space="preserve"> Scratch Move It Wit </v>
          </cell>
          <cell r="E5102">
            <v>89.99</v>
          </cell>
          <cell r="F5102" t="str">
            <v>Scratch</v>
          </cell>
          <cell r="G5102">
            <v>236</v>
          </cell>
        </row>
        <row r="5103">
          <cell r="A5103">
            <v>5102</v>
          </cell>
          <cell r="B5103">
            <v>7937</v>
          </cell>
          <cell r="C5103">
            <v>30</v>
          </cell>
          <cell r="D5103" t="str">
            <v xml:space="preserve"> Scratch Move It Oranje </v>
          </cell>
          <cell r="E5103">
            <v>77.989999999999995</v>
          </cell>
          <cell r="F5103" t="str">
            <v>Scratch</v>
          </cell>
          <cell r="G5103">
            <v>171</v>
          </cell>
        </row>
        <row r="5104">
          <cell r="A5104">
            <v>5103</v>
          </cell>
          <cell r="B5104">
            <v>8027</v>
          </cell>
          <cell r="C5104">
            <v>30</v>
          </cell>
          <cell r="D5104" t="str">
            <v xml:space="preserve"> Scratch Move It Oranje </v>
          </cell>
          <cell r="E5104">
            <v>74.989999999999995</v>
          </cell>
          <cell r="F5104" t="str">
            <v>Scratch</v>
          </cell>
          <cell r="G5104">
            <v>167</v>
          </cell>
        </row>
        <row r="5105">
          <cell r="A5105">
            <v>5104</v>
          </cell>
          <cell r="B5105">
            <v>9489</v>
          </cell>
          <cell r="C5105">
            <v>30</v>
          </cell>
          <cell r="D5105" t="str">
            <v xml:space="preserve"> Scratch Move It Koe </v>
          </cell>
          <cell r="E5105">
            <v>79.989999999999995</v>
          </cell>
          <cell r="F5105" t="str">
            <v>Scratch</v>
          </cell>
          <cell r="G5105">
            <v>107</v>
          </cell>
        </row>
        <row r="5106">
          <cell r="A5106">
            <v>5105</v>
          </cell>
          <cell r="B5106">
            <v>7881</v>
          </cell>
          <cell r="C5106">
            <v>30</v>
          </cell>
          <cell r="D5106" t="str">
            <v xml:space="preserve"> Scratch Move It Hond </v>
          </cell>
          <cell r="E5106">
            <v>74.989999999999995</v>
          </cell>
          <cell r="F5106" t="str">
            <v>Scratch</v>
          </cell>
          <cell r="G5106">
            <v>173</v>
          </cell>
        </row>
        <row r="5107">
          <cell r="A5107">
            <v>5106</v>
          </cell>
          <cell r="B5107">
            <v>6542</v>
          </cell>
          <cell r="C5107">
            <v>30</v>
          </cell>
          <cell r="D5107" t="str">
            <v xml:space="preserve"> Scratch Move It Giraf </v>
          </cell>
          <cell r="E5107">
            <v>78.95</v>
          </cell>
          <cell r="F5107" t="str">
            <v>Scratch</v>
          </cell>
          <cell r="G5107">
            <v>228</v>
          </cell>
        </row>
        <row r="5108">
          <cell r="A5108">
            <v>5107</v>
          </cell>
          <cell r="B5108">
            <v>8028</v>
          </cell>
          <cell r="C5108">
            <v>30</v>
          </cell>
          <cell r="D5108" t="str">
            <v xml:space="preserve"> Scratch Balance Bike Small Uil </v>
          </cell>
          <cell r="E5108">
            <v>77.989999999999995</v>
          </cell>
          <cell r="F5108" t="str">
            <v>Scratch</v>
          </cell>
          <cell r="G5108">
            <v>167</v>
          </cell>
        </row>
        <row r="5109">
          <cell r="A5109">
            <v>5108</v>
          </cell>
          <cell r="B5109">
            <v>10287</v>
          </cell>
          <cell r="C5109">
            <v>30</v>
          </cell>
          <cell r="D5109" t="str">
            <v xml:space="preserve"> Scratch Balance Bike Small Taxi </v>
          </cell>
          <cell r="E5109">
            <v>79.989999999999995</v>
          </cell>
          <cell r="F5109" t="str">
            <v>Scratch</v>
          </cell>
          <cell r="G5109">
            <v>73</v>
          </cell>
        </row>
        <row r="5110">
          <cell r="A5110">
            <v>5109</v>
          </cell>
          <cell r="B5110">
            <v>11117</v>
          </cell>
          <cell r="C5110">
            <v>30</v>
          </cell>
          <cell r="D5110" t="str">
            <v xml:space="preserve"> Retro Roller Niki </v>
          </cell>
          <cell r="E5110">
            <v>75.989999999999995</v>
          </cell>
          <cell r="F5110" t="str">
            <v>Retro</v>
          </cell>
          <cell r="G5110">
            <v>38</v>
          </cell>
        </row>
        <row r="5111">
          <cell r="A5111">
            <v>5110</v>
          </cell>
          <cell r="B5111">
            <v>10667</v>
          </cell>
          <cell r="C5111">
            <v>30</v>
          </cell>
          <cell r="D5111" t="str">
            <v xml:space="preserve"> Retro Roller Nijntje Oldtimer 60 Jaar </v>
          </cell>
          <cell r="E5111">
            <v>91</v>
          </cell>
          <cell r="F5111" t="str">
            <v>Retro</v>
          </cell>
          <cell r="G5111">
            <v>57</v>
          </cell>
        </row>
        <row r="5112">
          <cell r="A5112">
            <v>5111</v>
          </cell>
          <cell r="B5112">
            <v>11103</v>
          </cell>
          <cell r="C5112">
            <v>30</v>
          </cell>
          <cell r="D5112" t="str">
            <v xml:space="preserve"> Retro Roller Max </v>
          </cell>
          <cell r="E5112">
            <v>69.95</v>
          </cell>
          <cell r="F5112" t="str">
            <v>Retro</v>
          </cell>
          <cell r="G5112">
            <v>39</v>
          </cell>
        </row>
        <row r="5113">
          <cell r="A5113">
            <v>5112</v>
          </cell>
          <cell r="B5113">
            <v>10871</v>
          </cell>
          <cell r="C5113">
            <v>30</v>
          </cell>
          <cell r="D5113" t="str">
            <v xml:space="preserve"> Retro Roller Lewis </v>
          </cell>
          <cell r="E5113">
            <v>59.95</v>
          </cell>
          <cell r="F5113" t="str">
            <v>Retro</v>
          </cell>
          <cell r="G5113">
            <v>48</v>
          </cell>
        </row>
        <row r="5114">
          <cell r="A5114">
            <v>5113</v>
          </cell>
          <cell r="B5114">
            <v>11958</v>
          </cell>
          <cell r="C5114">
            <v>30</v>
          </cell>
          <cell r="D5114" t="str">
            <v xml:space="preserve"> Retro Roller James </v>
          </cell>
          <cell r="E5114">
            <v>56.99</v>
          </cell>
          <cell r="F5114" t="str">
            <v>Retro</v>
          </cell>
          <cell r="G5114">
            <v>2</v>
          </cell>
        </row>
        <row r="5115">
          <cell r="A5115">
            <v>5114</v>
          </cell>
          <cell r="B5115">
            <v>7689</v>
          </cell>
          <cell r="C5115">
            <v>30</v>
          </cell>
          <cell r="D5115" t="str">
            <v xml:space="preserve"> Retro Roller Charles </v>
          </cell>
          <cell r="E5115">
            <v>67.95</v>
          </cell>
          <cell r="F5115" t="str">
            <v>Retro</v>
          </cell>
          <cell r="G5115">
            <v>182</v>
          </cell>
        </row>
        <row r="5116">
          <cell r="A5116">
            <v>5115</v>
          </cell>
          <cell r="B5116">
            <v>9214</v>
          </cell>
          <cell r="C5116">
            <v>30</v>
          </cell>
          <cell r="D5116" t="str">
            <v xml:space="preserve"> Retro Roller Brett </v>
          </cell>
          <cell r="E5116">
            <v>69.95</v>
          </cell>
          <cell r="F5116" t="str">
            <v>Retro</v>
          </cell>
          <cell r="G5116">
            <v>119</v>
          </cell>
        </row>
        <row r="5117">
          <cell r="A5117">
            <v>5116</v>
          </cell>
          <cell r="B5117">
            <v>6767</v>
          </cell>
          <cell r="C5117">
            <v>30</v>
          </cell>
          <cell r="D5117" t="str">
            <v xml:space="preserve"> Retro Roller Bobby </v>
          </cell>
          <cell r="E5117">
            <v>73.989999999999995</v>
          </cell>
          <cell r="F5117" t="str">
            <v>Retro</v>
          </cell>
          <cell r="G5117">
            <v>220</v>
          </cell>
        </row>
        <row r="5118">
          <cell r="A5118">
            <v>5117</v>
          </cell>
          <cell r="B5118">
            <v>9331</v>
          </cell>
          <cell r="C5118">
            <v>30</v>
          </cell>
          <cell r="D5118" t="str">
            <v xml:space="preserve"> PUKY Wutsch 4028 Groen </v>
          </cell>
          <cell r="E5118">
            <v>49.95</v>
          </cell>
          <cell r="F5118" t="str">
            <v>PUKY</v>
          </cell>
          <cell r="G5118">
            <v>114</v>
          </cell>
        </row>
        <row r="5119">
          <cell r="A5119">
            <v>5118</v>
          </cell>
          <cell r="B5119">
            <v>6945</v>
          </cell>
          <cell r="C5119">
            <v>30</v>
          </cell>
          <cell r="D5119" t="str">
            <v xml:space="preserve"> PUKY LR Ride Oranje </v>
          </cell>
          <cell r="E5119">
            <v>169</v>
          </cell>
          <cell r="F5119" t="str">
            <v>PUKY</v>
          </cell>
          <cell r="G5119">
            <v>212</v>
          </cell>
        </row>
        <row r="5120">
          <cell r="A5120">
            <v>5119</v>
          </cell>
          <cell r="B5120">
            <v>8829</v>
          </cell>
          <cell r="C5120">
            <v>30</v>
          </cell>
          <cell r="D5120" t="str">
            <v xml:space="preserve"> PUKY LR 1L BR 4039 Roze </v>
          </cell>
          <cell r="E5120">
            <v>98.99</v>
          </cell>
          <cell r="F5120" t="str">
            <v>PUKY</v>
          </cell>
          <cell r="G5120">
            <v>135</v>
          </cell>
        </row>
        <row r="5121">
          <cell r="A5121">
            <v>5120</v>
          </cell>
          <cell r="B5121">
            <v>10560</v>
          </cell>
          <cell r="C5121">
            <v>30</v>
          </cell>
          <cell r="D5121" t="str">
            <v xml:space="preserve"> PUKY LR 1L BR 4036 Blauw </v>
          </cell>
          <cell r="E5121">
            <v>89.99</v>
          </cell>
          <cell r="F5121" t="str">
            <v>PUKY</v>
          </cell>
          <cell r="G5121">
            <v>62</v>
          </cell>
        </row>
        <row r="5122">
          <cell r="A5122">
            <v>5121</v>
          </cell>
          <cell r="B5122">
            <v>7299</v>
          </cell>
          <cell r="C5122">
            <v>30</v>
          </cell>
          <cell r="D5122" t="str">
            <v xml:space="preserve"> PUKY LR 1L 4009 Groen </v>
          </cell>
          <cell r="E5122">
            <v>84.99</v>
          </cell>
          <cell r="F5122" t="str">
            <v>PUKY</v>
          </cell>
          <cell r="G5122">
            <v>199</v>
          </cell>
        </row>
        <row r="5123">
          <cell r="A5123">
            <v>5122</v>
          </cell>
          <cell r="B5123">
            <v>10311</v>
          </cell>
          <cell r="C5123">
            <v>30</v>
          </cell>
          <cell r="D5123" t="str">
            <v xml:space="preserve"> PUKY LR 1L 4008 Groen </v>
          </cell>
          <cell r="E5123">
            <v>85.95</v>
          </cell>
          <cell r="F5123" t="str">
            <v>PUKY</v>
          </cell>
          <cell r="G5123">
            <v>72</v>
          </cell>
        </row>
        <row r="5124">
          <cell r="A5124">
            <v>5123</v>
          </cell>
          <cell r="B5124">
            <v>11489</v>
          </cell>
          <cell r="C5124">
            <v>30</v>
          </cell>
          <cell r="D5124" t="str">
            <v xml:space="preserve"> PUKY LR 1L 4006 Blauw </v>
          </cell>
          <cell r="E5124">
            <v>83.99</v>
          </cell>
          <cell r="F5124" t="str">
            <v>PUKY</v>
          </cell>
          <cell r="G5124">
            <v>22</v>
          </cell>
        </row>
        <row r="5125">
          <cell r="A5125">
            <v>5124</v>
          </cell>
          <cell r="B5125">
            <v>10651</v>
          </cell>
          <cell r="C5125">
            <v>30</v>
          </cell>
          <cell r="D5125" t="str">
            <v xml:space="preserve"> Little Tikes Cozy Coupe Roze </v>
          </cell>
          <cell r="E5125">
            <v>59.95</v>
          </cell>
          <cell r="F5125" t="str">
            <v>Little</v>
          </cell>
          <cell r="G5125">
            <v>58</v>
          </cell>
        </row>
        <row r="5126">
          <cell r="A5126">
            <v>5125</v>
          </cell>
          <cell r="B5126">
            <v>8163</v>
          </cell>
          <cell r="C5126">
            <v>30</v>
          </cell>
          <cell r="D5126" t="str">
            <v xml:space="preserve"> KiddiMoto Super Junior Roze </v>
          </cell>
          <cell r="E5126">
            <v>59.95</v>
          </cell>
          <cell r="F5126" t="str">
            <v>KiddiMoto</v>
          </cell>
          <cell r="G5126">
            <v>161</v>
          </cell>
        </row>
        <row r="5127">
          <cell r="A5127">
            <v>5126</v>
          </cell>
          <cell r="B5127">
            <v>7837</v>
          </cell>
          <cell r="C5127">
            <v>30</v>
          </cell>
          <cell r="D5127" t="str">
            <v xml:space="preserve"> KiddiMoto Super Junior Grijs </v>
          </cell>
          <cell r="E5127">
            <v>99.95</v>
          </cell>
          <cell r="F5127" t="str">
            <v>KiddiMoto</v>
          </cell>
          <cell r="G5127">
            <v>175</v>
          </cell>
        </row>
        <row r="5128">
          <cell r="A5128">
            <v>5127</v>
          </cell>
          <cell r="B5128">
            <v>8311</v>
          </cell>
          <cell r="C5128">
            <v>30</v>
          </cell>
          <cell r="D5128" t="str">
            <v xml:space="preserve"> Kiddimoto Kurve Union Jack </v>
          </cell>
          <cell r="E5128">
            <v>74.95</v>
          </cell>
          <cell r="F5128" t="str">
            <v>Kiddimoto</v>
          </cell>
          <cell r="G5128">
            <v>155</v>
          </cell>
        </row>
        <row r="5129">
          <cell r="A5129">
            <v>5128</v>
          </cell>
          <cell r="B5129">
            <v>7978</v>
          </cell>
          <cell r="C5129">
            <v>30</v>
          </cell>
          <cell r="D5129" t="str">
            <v xml:space="preserve"> Kiddimoto Kurve Kers </v>
          </cell>
          <cell r="E5129">
            <v>74.95</v>
          </cell>
          <cell r="F5129" t="str">
            <v>Kiddimoto</v>
          </cell>
          <cell r="G5129">
            <v>169</v>
          </cell>
        </row>
        <row r="5130">
          <cell r="A5130">
            <v>5129</v>
          </cell>
          <cell r="B5130">
            <v>11749</v>
          </cell>
          <cell r="C5130">
            <v>30</v>
          </cell>
          <cell r="D5130" t="str">
            <v xml:space="preserve"> Kettler Spirit Air Wit </v>
          </cell>
          <cell r="E5130">
            <v>75.95</v>
          </cell>
          <cell r="F5130" t="str">
            <v>Kettler</v>
          </cell>
          <cell r="G5130">
            <v>11</v>
          </cell>
        </row>
        <row r="5131">
          <cell r="A5131">
            <v>5130</v>
          </cell>
          <cell r="B5131">
            <v>6974</v>
          </cell>
          <cell r="C5131">
            <v>30</v>
          </cell>
          <cell r="D5131" t="str">
            <v xml:space="preserve"> Kettler Spirit Air Rood </v>
          </cell>
          <cell r="E5131">
            <v>75.95</v>
          </cell>
          <cell r="F5131" t="str">
            <v>Kettler</v>
          </cell>
          <cell r="G5131">
            <v>211</v>
          </cell>
        </row>
        <row r="5132">
          <cell r="A5132">
            <v>5131</v>
          </cell>
          <cell r="B5132">
            <v>10288</v>
          </cell>
          <cell r="C5132">
            <v>30</v>
          </cell>
          <cell r="D5132" t="str">
            <v xml:space="preserve"> Kettler Spirit Air 12,5 </v>
          </cell>
          <cell r="E5132">
            <v>74.95</v>
          </cell>
          <cell r="F5132" t="str">
            <v>Kettler</v>
          </cell>
          <cell r="G5132">
            <v>73</v>
          </cell>
        </row>
        <row r="5133">
          <cell r="A5133">
            <v>5132</v>
          </cell>
          <cell r="B5133">
            <v>7055</v>
          </cell>
          <cell r="C5133">
            <v>30</v>
          </cell>
          <cell r="D5133" t="str">
            <v xml:space="preserve"> Kettler Speedy Pablo Paars </v>
          </cell>
          <cell r="E5133">
            <v>54.95</v>
          </cell>
          <cell r="F5133" t="str">
            <v>Kettler</v>
          </cell>
          <cell r="G5133">
            <v>208</v>
          </cell>
        </row>
        <row r="5134">
          <cell r="A5134">
            <v>5133</v>
          </cell>
          <cell r="B5134">
            <v>9215</v>
          </cell>
          <cell r="C5134">
            <v>30</v>
          </cell>
          <cell r="D5134" t="str">
            <v xml:space="preserve"> Kettler Speedy Emma Groen </v>
          </cell>
          <cell r="E5134">
            <v>54.95</v>
          </cell>
          <cell r="F5134" t="str">
            <v>Kettler</v>
          </cell>
          <cell r="G5134">
            <v>119</v>
          </cell>
        </row>
        <row r="5135">
          <cell r="A5135">
            <v>5134</v>
          </cell>
          <cell r="B5135">
            <v>6128</v>
          </cell>
          <cell r="C5135">
            <v>30</v>
          </cell>
          <cell r="D5135" t="str">
            <v xml:space="preserve"> Kettler Sliddy Girl </v>
          </cell>
          <cell r="E5135">
            <v>44.9</v>
          </cell>
          <cell r="F5135" t="str">
            <v>Kettler</v>
          </cell>
          <cell r="G5135">
            <v>246</v>
          </cell>
        </row>
        <row r="5136">
          <cell r="A5136">
            <v>5135</v>
          </cell>
          <cell r="B5136">
            <v>10151</v>
          </cell>
          <cell r="C5136">
            <v>30</v>
          </cell>
          <cell r="D5136" t="str">
            <v xml:space="preserve"> Kettler Sliddy Boy </v>
          </cell>
          <cell r="E5136">
            <v>44.9</v>
          </cell>
          <cell r="F5136" t="str">
            <v>Kettler</v>
          </cell>
          <cell r="G5136">
            <v>79</v>
          </cell>
        </row>
        <row r="5137">
          <cell r="A5137">
            <v>5136</v>
          </cell>
          <cell r="B5137">
            <v>6591</v>
          </cell>
          <cell r="C5137">
            <v>30</v>
          </cell>
          <cell r="D5137" t="str">
            <v xml:space="preserve"> Kettler Run Girl 10 </v>
          </cell>
          <cell r="E5137">
            <v>69.95</v>
          </cell>
          <cell r="F5137" t="str">
            <v>Kettler</v>
          </cell>
          <cell r="G5137">
            <v>226</v>
          </cell>
        </row>
        <row r="5138">
          <cell r="A5138">
            <v>5137</v>
          </cell>
          <cell r="B5138">
            <v>9679</v>
          </cell>
          <cell r="C5138">
            <v>30</v>
          </cell>
          <cell r="D5138" t="str">
            <v xml:space="preserve"> Kettler Run Air Rood/Zwart </v>
          </cell>
          <cell r="E5138">
            <v>86.99</v>
          </cell>
          <cell r="F5138" t="str">
            <v>Kettler</v>
          </cell>
          <cell r="G5138">
            <v>99</v>
          </cell>
        </row>
        <row r="5139">
          <cell r="A5139">
            <v>5138</v>
          </cell>
          <cell r="B5139">
            <v>10130</v>
          </cell>
          <cell r="C5139">
            <v>30</v>
          </cell>
          <cell r="D5139" t="str">
            <v xml:space="preserve"> Kettler Run Air Grijs </v>
          </cell>
          <cell r="E5139">
            <v>89.95</v>
          </cell>
          <cell r="F5139" t="str">
            <v>Kettler</v>
          </cell>
          <cell r="G5139">
            <v>80</v>
          </cell>
        </row>
        <row r="5140">
          <cell r="A5140">
            <v>5139</v>
          </cell>
          <cell r="B5140">
            <v>11691</v>
          </cell>
          <cell r="C5140">
            <v>30</v>
          </cell>
          <cell r="D5140" t="str">
            <v xml:space="preserve"> Kettler Run 8 Boy </v>
          </cell>
          <cell r="E5140">
            <v>69.95</v>
          </cell>
          <cell r="F5140" t="str">
            <v>Kettler</v>
          </cell>
          <cell r="G5140">
            <v>13</v>
          </cell>
        </row>
        <row r="5141">
          <cell r="A5141">
            <v>5140</v>
          </cell>
          <cell r="B5141">
            <v>10396</v>
          </cell>
          <cell r="C5141">
            <v>30</v>
          </cell>
          <cell r="D5141" t="str">
            <v xml:space="preserve"> Kettler Run 8 </v>
          </cell>
          <cell r="E5141">
            <v>51.95</v>
          </cell>
          <cell r="F5141" t="str">
            <v>Kettler</v>
          </cell>
          <cell r="G5141">
            <v>69</v>
          </cell>
        </row>
        <row r="5142">
          <cell r="A5142">
            <v>5141</v>
          </cell>
          <cell r="B5142">
            <v>10214</v>
          </cell>
          <cell r="C5142">
            <v>30</v>
          </cell>
          <cell r="D5142" t="str">
            <v xml:space="preserve"> Kettler Run 10 Zwart/Blauw </v>
          </cell>
          <cell r="E5142">
            <v>64.989999999999995</v>
          </cell>
          <cell r="F5142" t="str">
            <v>Kettler</v>
          </cell>
          <cell r="G5142">
            <v>76</v>
          </cell>
        </row>
        <row r="5143">
          <cell r="A5143">
            <v>5142</v>
          </cell>
          <cell r="B5143">
            <v>6858</v>
          </cell>
          <cell r="C5143">
            <v>30</v>
          </cell>
          <cell r="D5143" t="str">
            <v xml:space="preserve"> Janod Bikloon Roze en Bordeaux </v>
          </cell>
          <cell r="E5143">
            <v>64.989999999999995</v>
          </cell>
          <cell r="F5143" t="str">
            <v>Janod</v>
          </cell>
          <cell r="G5143">
            <v>216</v>
          </cell>
        </row>
        <row r="5144">
          <cell r="A5144">
            <v>5143</v>
          </cell>
          <cell r="B5144">
            <v>9453</v>
          </cell>
          <cell r="C5144">
            <v>30</v>
          </cell>
          <cell r="D5144" t="str">
            <v xml:space="preserve"> Janod Bikloon Rood </v>
          </cell>
          <cell r="E5144">
            <v>76.989999999999995</v>
          </cell>
          <cell r="F5144" t="str">
            <v>Janod</v>
          </cell>
          <cell r="G5144">
            <v>109</v>
          </cell>
        </row>
        <row r="5145">
          <cell r="A5145">
            <v>5144</v>
          </cell>
          <cell r="B5145">
            <v>11209</v>
          </cell>
          <cell r="C5145">
            <v>30</v>
          </cell>
          <cell r="D5145" t="str">
            <v xml:space="preserve"> Janod Bikloon Klein Oranje en Rood </v>
          </cell>
          <cell r="E5145">
            <v>77.989999999999995</v>
          </cell>
          <cell r="F5145" t="str">
            <v>Janod</v>
          </cell>
          <cell r="G5145">
            <v>34</v>
          </cell>
        </row>
        <row r="5146">
          <cell r="A5146">
            <v>5145</v>
          </cell>
          <cell r="B5146">
            <v>8389</v>
          </cell>
          <cell r="C5146">
            <v>30</v>
          </cell>
          <cell r="D5146" t="str">
            <v xml:space="preserve"> Gollnest &amp; Kiesel Trapauto Rood </v>
          </cell>
          <cell r="E5146">
            <v>133</v>
          </cell>
          <cell r="F5146" t="str">
            <v>Gollnest</v>
          </cell>
          <cell r="G5146">
            <v>152</v>
          </cell>
        </row>
        <row r="5147">
          <cell r="A5147">
            <v>5146</v>
          </cell>
          <cell r="B5147">
            <v>10580</v>
          </cell>
          <cell r="C5147">
            <v>30</v>
          </cell>
          <cell r="D5147" t="str">
            <v xml:space="preserve"> Gollnest &amp; Kiesel Trapauto Racewagen Grand Racer </v>
          </cell>
          <cell r="E5147">
            <v>140</v>
          </cell>
          <cell r="F5147" t="str">
            <v>Gollnest</v>
          </cell>
          <cell r="G5147">
            <v>61</v>
          </cell>
        </row>
        <row r="5148">
          <cell r="A5148">
            <v>5147</v>
          </cell>
          <cell r="B5148">
            <v>8976</v>
          </cell>
          <cell r="C5148">
            <v>30</v>
          </cell>
          <cell r="D5148" t="str">
            <v xml:space="preserve"> Gollnest &amp; Kiesel Trapauto Groen </v>
          </cell>
          <cell r="E5148">
            <v>149.94999999999999</v>
          </cell>
          <cell r="F5148" t="str">
            <v>Gollnest</v>
          </cell>
          <cell r="G5148">
            <v>129</v>
          </cell>
        </row>
        <row r="5149">
          <cell r="A5149">
            <v>5148</v>
          </cell>
          <cell r="B5149">
            <v>6885</v>
          </cell>
          <cell r="C5149">
            <v>30</v>
          </cell>
          <cell r="D5149" t="str">
            <v xml:space="preserve"> Gollnest &amp; Kiesel Loopauto Tractor met Aanhangwagen </v>
          </cell>
          <cell r="E5149">
            <v>145</v>
          </cell>
          <cell r="F5149" t="str">
            <v>Gollnest</v>
          </cell>
          <cell r="G5149">
            <v>215</v>
          </cell>
        </row>
        <row r="5150">
          <cell r="A5150">
            <v>5149</v>
          </cell>
          <cell r="B5150">
            <v>9866</v>
          </cell>
          <cell r="C5150">
            <v>30</v>
          </cell>
          <cell r="D5150" t="str">
            <v xml:space="preserve"> FirstBIKE Street Roze met Rem </v>
          </cell>
          <cell r="E5150">
            <v>118.95</v>
          </cell>
          <cell r="F5150" t="str">
            <v>FirstBIKE</v>
          </cell>
          <cell r="G5150">
            <v>92</v>
          </cell>
        </row>
        <row r="5151">
          <cell r="A5151">
            <v>5150</v>
          </cell>
          <cell r="B5151">
            <v>8012</v>
          </cell>
          <cell r="C5151">
            <v>30</v>
          </cell>
          <cell r="D5151" t="str">
            <v xml:space="preserve"> FirstBIKE Street Roze </v>
          </cell>
          <cell r="E5151">
            <v>89.95</v>
          </cell>
          <cell r="F5151" t="str">
            <v>FirstBIKE</v>
          </cell>
          <cell r="G5151">
            <v>168</v>
          </cell>
        </row>
        <row r="5152">
          <cell r="A5152">
            <v>5151</v>
          </cell>
          <cell r="B5152">
            <v>8339</v>
          </cell>
          <cell r="C5152">
            <v>30</v>
          </cell>
          <cell r="D5152" t="str">
            <v xml:space="preserve"> FirstBIKE Street Rood met Rem </v>
          </cell>
          <cell r="E5152">
            <v>118.95</v>
          </cell>
          <cell r="F5152" t="str">
            <v>FirstBIKE</v>
          </cell>
          <cell r="G5152">
            <v>154</v>
          </cell>
        </row>
        <row r="5153">
          <cell r="A5153">
            <v>5152</v>
          </cell>
          <cell r="B5153">
            <v>9097</v>
          </cell>
          <cell r="C5153">
            <v>30</v>
          </cell>
          <cell r="D5153" t="str">
            <v xml:space="preserve"> FirstBIKE Street Rood </v>
          </cell>
          <cell r="E5153">
            <v>89.95</v>
          </cell>
          <cell r="F5153" t="str">
            <v>FirstBIKE</v>
          </cell>
          <cell r="G5153">
            <v>124</v>
          </cell>
        </row>
        <row r="5154">
          <cell r="A5154">
            <v>5153</v>
          </cell>
          <cell r="B5154">
            <v>11490</v>
          </cell>
          <cell r="C5154">
            <v>30</v>
          </cell>
          <cell r="D5154" t="str">
            <v xml:space="preserve"> FirstBIKE Street Groen met Rem </v>
          </cell>
          <cell r="E5154">
            <v>99.99</v>
          </cell>
          <cell r="F5154" t="str">
            <v>FirstBIKE</v>
          </cell>
          <cell r="G5154">
            <v>22</v>
          </cell>
        </row>
        <row r="5155">
          <cell r="A5155">
            <v>5154</v>
          </cell>
          <cell r="B5155">
            <v>6810</v>
          </cell>
          <cell r="C5155">
            <v>30</v>
          </cell>
          <cell r="D5155" t="str">
            <v xml:space="preserve"> FirstBIKE Street Groen </v>
          </cell>
          <cell r="E5155">
            <v>89.95</v>
          </cell>
          <cell r="F5155" t="str">
            <v>FirstBIKE</v>
          </cell>
          <cell r="G5155">
            <v>218</v>
          </cell>
        </row>
        <row r="5156">
          <cell r="A5156">
            <v>5155</v>
          </cell>
          <cell r="B5156">
            <v>6619</v>
          </cell>
          <cell r="C5156">
            <v>30</v>
          </cell>
          <cell r="D5156" t="str">
            <v xml:space="preserve"> FirstBIKE Street Blauw met Rem </v>
          </cell>
          <cell r="E5156">
            <v>99</v>
          </cell>
          <cell r="F5156" t="str">
            <v>FirstBIKE</v>
          </cell>
          <cell r="G5156">
            <v>225</v>
          </cell>
        </row>
        <row r="5157">
          <cell r="A5157">
            <v>5156</v>
          </cell>
          <cell r="B5157">
            <v>7804</v>
          </cell>
          <cell r="C5157">
            <v>30</v>
          </cell>
          <cell r="D5157" t="str">
            <v xml:space="preserve"> FirstBIKE Street Blauw </v>
          </cell>
          <cell r="E5157">
            <v>89.99</v>
          </cell>
          <cell r="F5157" t="str">
            <v>FirstBIKE</v>
          </cell>
          <cell r="G5157">
            <v>177</v>
          </cell>
        </row>
        <row r="5158">
          <cell r="A5158">
            <v>5157</v>
          </cell>
          <cell r="B5158">
            <v>11692</v>
          </cell>
          <cell r="C5158">
            <v>30</v>
          </cell>
          <cell r="D5158" t="str">
            <v xml:space="preserve"> FirstBIKE Cross Rood met Rem </v>
          </cell>
          <cell r="E5158">
            <v>119.95</v>
          </cell>
          <cell r="F5158" t="str">
            <v>FirstBIKE</v>
          </cell>
          <cell r="G5158">
            <v>13</v>
          </cell>
        </row>
        <row r="5159">
          <cell r="A5159">
            <v>5158</v>
          </cell>
          <cell r="B5159">
            <v>11936</v>
          </cell>
          <cell r="C5159">
            <v>30</v>
          </cell>
          <cell r="D5159" t="str">
            <v xml:space="preserve"> Falk Tractor Met Trailer Roze </v>
          </cell>
          <cell r="E5159">
            <v>39.99</v>
          </cell>
          <cell r="F5159" t="str">
            <v>Falk</v>
          </cell>
          <cell r="G5159">
            <v>3</v>
          </cell>
        </row>
        <row r="5160">
          <cell r="A5160">
            <v>5159</v>
          </cell>
          <cell r="B5160">
            <v>6567</v>
          </cell>
          <cell r="C5160">
            <v>30</v>
          </cell>
          <cell r="D5160" t="str">
            <v xml:space="preserve"> Chillafish Quadie Roze </v>
          </cell>
          <cell r="E5160">
            <v>54.99</v>
          </cell>
          <cell r="F5160" t="str">
            <v>Chillafish</v>
          </cell>
          <cell r="G5160">
            <v>227</v>
          </cell>
        </row>
        <row r="5161">
          <cell r="A5161">
            <v>5160</v>
          </cell>
          <cell r="B5161">
            <v>9003</v>
          </cell>
          <cell r="C5161">
            <v>30</v>
          </cell>
          <cell r="D5161" t="str">
            <v xml:space="preserve"> Chillafish Bunzi Rood/Oranje </v>
          </cell>
          <cell r="E5161">
            <v>49.99</v>
          </cell>
          <cell r="F5161" t="str">
            <v>Chillafish</v>
          </cell>
          <cell r="G5161">
            <v>128</v>
          </cell>
        </row>
        <row r="5162">
          <cell r="A5162">
            <v>5161</v>
          </cell>
          <cell r="B5162">
            <v>9469</v>
          </cell>
          <cell r="C5162">
            <v>30</v>
          </cell>
          <cell r="D5162" t="str">
            <v xml:space="preserve"> Chillafish Bunzi Blauw </v>
          </cell>
          <cell r="E5162">
            <v>49.99</v>
          </cell>
          <cell r="F5162" t="str">
            <v>Chillafish</v>
          </cell>
          <cell r="G5162">
            <v>108</v>
          </cell>
        </row>
        <row r="5163">
          <cell r="A5163">
            <v>5162</v>
          </cell>
          <cell r="B5163">
            <v>10454</v>
          </cell>
          <cell r="C5163">
            <v>30</v>
          </cell>
          <cell r="D5163" t="str">
            <v xml:space="preserve"> Chillafish BMXie Rood </v>
          </cell>
          <cell r="E5163">
            <v>94.99</v>
          </cell>
          <cell r="F5163" t="str">
            <v>Chillafish</v>
          </cell>
          <cell r="G5163">
            <v>66</v>
          </cell>
        </row>
        <row r="5164">
          <cell r="A5164">
            <v>5163</v>
          </cell>
          <cell r="B5164">
            <v>7568</v>
          </cell>
          <cell r="C5164">
            <v>30</v>
          </cell>
          <cell r="D5164" t="str">
            <v xml:space="preserve"> Chillafish BMXie Groen </v>
          </cell>
          <cell r="E5164">
            <v>79.95</v>
          </cell>
          <cell r="F5164" t="str">
            <v>Chillafish</v>
          </cell>
          <cell r="G5164">
            <v>188</v>
          </cell>
        </row>
        <row r="5165">
          <cell r="A5165">
            <v>5164</v>
          </cell>
          <cell r="B5165">
            <v>7470</v>
          </cell>
          <cell r="C5165">
            <v>30</v>
          </cell>
          <cell r="D5165" t="str">
            <v xml:space="preserve"> Chillafish BMXie Geel </v>
          </cell>
          <cell r="E5165">
            <v>79.989999999999995</v>
          </cell>
          <cell r="F5165" t="str">
            <v>Chillafish</v>
          </cell>
          <cell r="G5165">
            <v>192</v>
          </cell>
        </row>
        <row r="5166">
          <cell r="A5166">
            <v>5165</v>
          </cell>
          <cell r="B5166">
            <v>11412</v>
          </cell>
          <cell r="C5166">
            <v>30</v>
          </cell>
          <cell r="D5166" t="str">
            <v xml:space="preserve"> Berg Biky John Deere Groen </v>
          </cell>
          <cell r="E5166">
            <v>89</v>
          </cell>
          <cell r="F5166" t="str">
            <v>Berg</v>
          </cell>
          <cell r="G5166">
            <v>25</v>
          </cell>
        </row>
        <row r="5167">
          <cell r="A5167">
            <v>5166</v>
          </cell>
          <cell r="B5167">
            <v>8925</v>
          </cell>
          <cell r="C5167">
            <v>30</v>
          </cell>
          <cell r="D5167" t="str">
            <v xml:space="preserve"> Berg Biky Grijs </v>
          </cell>
          <cell r="E5167">
            <v>70.7</v>
          </cell>
          <cell r="F5167" t="str">
            <v>Berg</v>
          </cell>
          <cell r="G5167">
            <v>131</v>
          </cell>
        </row>
        <row r="5168">
          <cell r="A5168">
            <v>5167</v>
          </cell>
          <cell r="B5168">
            <v>11723</v>
          </cell>
          <cell r="C5168">
            <v>31</v>
          </cell>
          <cell r="D5168" t="str">
            <v xml:space="preserve"> TomTom Start 25 M Europa </v>
          </cell>
          <cell r="E5168">
            <v>115</v>
          </cell>
          <cell r="F5168" t="str">
            <v>TomTom</v>
          </cell>
          <cell r="G5168">
            <v>12</v>
          </cell>
        </row>
        <row r="5169">
          <cell r="A5169">
            <v>5168</v>
          </cell>
          <cell r="B5169">
            <v>11750</v>
          </cell>
          <cell r="C5169">
            <v>31</v>
          </cell>
          <cell r="D5169" t="str">
            <v xml:space="preserve"> TomTom GO 50 Europe </v>
          </cell>
          <cell r="E5169">
            <v>128</v>
          </cell>
          <cell r="F5169" t="str">
            <v>TomTom</v>
          </cell>
          <cell r="G5169">
            <v>11</v>
          </cell>
        </row>
        <row r="5170">
          <cell r="A5170">
            <v>5169</v>
          </cell>
          <cell r="B5170">
            <v>10131</v>
          </cell>
          <cell r="C5170">
            <v>31</v>
          </cell>
          <cell r="D5170" t="str">
            <v xml:space="preserve"> TomTom Start 20 M West-Europa </v>
          </cell>
          <cell r="E5170">
            <v>99</v>
          </cell>
          <cell r="F5170" t="str">
            <v>TomTom</v>
          </cell>
          <cell r="G5170">
            <v>80</v>
          </cell>
        </row>
        <row r="5171">
          <cell r="A5171">
            <v>5170</v>
          </cell>
          <cell r="B5171">
            <v>9055</v>
          </cell>
          <cell r="C5171">
            <v>31</v>
          </cell>
          <cell r="D5171" t="str">
            <v xml:space="preserve"> TomTom Start 25 M Traffic Europa </v>
          </cell>
          <cell r="E5171">
            <v>155</v>
          </cell>
          <cell r="F5171" t="str">
            <v>TomTom</v>
          </cell>
          <cell r="G5171">
            <v>126</v>
          </cell>
        </row>
        <row r="5172">
          <cell r="A5172">
            <v>5171</v>
          </cell>
          <cell r="B5172">
            <v>6787</v>
          </cell>
          <cell r="C5172">
            <v>31</v>
          </cell>
          <cell r="D5172" t="str">
            <v xml:space="preserve"> TomTom Via 62 Europa </v>
          </cell>
          <cell r="E5172">
            <v>189</v>
          </cell>
          <cell r="F5172" t="str">
            <v>TomTom</v>
          </cell>
          <cell r="G5172">
            <v>219</v>
          </cell>
        </row>
        <row r="5173">
          <cell r="A5173">
            <v>5172</v>
          </cell>
          <cell r="B5173">
            <v>7938</v>
          </cell>
          <cell r="C5173">
            <v>31</v>
          </cell>
          <cell r="D5173" t="str">
            <v xml:space="preserve"> TomTom Via 52 Europe </v>
          </cell>
          <cell r="E5173">
            <v>159</v>
          </cell>
          <cell r="F5173" t="str">
            <v>TomTom</v>
          </cell>
          <cell r="G5173">
            <v>171</v>
          </cell>
        </row>
        <row r="5174">
          <cell r="A5174">
            <v>5173</v>
          </cell>
          <cell r="B5174">
            <v>10987</v>
          </cell>
          <cell r="C5174">
            <v>31</v>
          </cell>
          <cell r="D5174" t="str">
            <v xml:space="preserve"> TomTom GO 520 World </v>
          </cell>
          <cell r="E5174">
            <v>219</v>
          </cell>
          <cell r="F5174" t="str">
            <v>TomTom</v>
          </cell>
          <cell r="G5174">
            <v>43</v>
          </cell>
        </row>
        <row r="5175">
          <cell r="A5175">
            <v>5174</v>
          </cell>
          <cell r="B5175">
            <v>10312</v>
          </cell>
          <cell r="C5175">
            <v>31</v>
          </cell>
          <cell r="D5175" t="str">
            <v xml:space="preserve"> Garmin Nuvi 2599LMT-D Europa </v>
          </cell>
          <cell r="E5175">
            <v>169</v>
          </cell>
          <cell r="F5175" t="str">
            <v>Garmin</v>
          </cell>
          <cell r="G5175">
            <v>72</v>
          </cell>
        </row>
        <row r="5176">
          <cell r="A5176">
            <v>5175</v>
          </cell>
          <cell r="B5176">
            <v>7979</v>
          </cell>
          <cell r="C5176">
            <v>31</v>
          </cell>
          <cell r="D5176" t="str">
            <v xml:space="preserve"> TomTom Start 62 Europa </v>
          </cell>
          <cell r="E5176">
            <v>169</v>
          </cell>
          <cell r="F5176" t="str">
            <v>TomTom</v>
          </cell>
          <cell r="G5176">
            <v>169</v>
          </cell>
        </row>
        <row r="5177">
          <cell r="A5177">
            <v>5176</v>
          </cell>
          <cell r="B5177">
            <v>7007</v>
          </cell>
          <cell r="C5177">
            <v>31</v>
          </cell>
          <cell r="D5177" t="str">
            <v xml:space="preserve"> Mio Spirit 7500 WEU LM </v>
          </cell>
          <cell r="E5177">
            <v>89</v>
          </cell>
          <cell r="F5177" t="str">
            <v>Mio</v>
          </cell>
          <cell r="G5177">
            <v>210</v>
          </cell>
        </row>
        <row r="5178">
          <cell r="A5178">
            <v>5177</v>
          </cell>
          <cell r="B5178">
            <v>6475</v>
          </cell>
          <cell r="C5178">
            <v>31</v>
          </cell>
          <cell r="D5178" t="str">
            <v xml:space="preserve"> TomTom GO 6200 World </v>
          </cell>
          <cell r="E5178">
            <v>379</v>
          </cell>
          <cell r="F5178" t="str">
            <v>TomTom</v>
          </cell>
          <cell r="G5178">
            <v>231</v>
          </cell>
        </row>
        <row r="5179">
          <cell r="A5179">
            <v>5178</v>
          </cell>
          <cell r="B5179">
            <v>7444</v>
          </cell>
          <cell r="C5179">
            <v>31</v>
          </cell>
          <cell r="D5179" t="str">
            <v xml:space="preserve"> Garmin Drive 50 LMT Wereld </v>
          </cell>
          <cell r="E5179">
            <v>139</v>
          </cell>
          <cell r="F5179" t="str">
            <v>Garmin</v>
          </cell>
          <cell r="G5179">
            <v>193</v>
          </cell>
        </row>
        <row r="5180">
          <cell r="A5180">
            <v>5179</v>
          </cell>
          <cell r="B5180">
            <v>10421</v>
          </cell>
          <cell r="C5180">
            <v>31</v>
          </cell>
          <cell r="D5180" t="str">
            <v xml:space="preserve"> Garmin Nuvi 2569LMT-D West Europa </v>
          </cell>
          <cell r="E5180">
            <v>149</v>
          </cell>
          <cell r="F5180" t="str">
            <v>Garmin</v>
          </cell>
          <cell r="G5180">
            <v>68</v>
          </cell>
        </row>
        <row r="5181">
          <cell r="A5181">
            <v>5180</v>
          </cell>
          <cell r="B5181">
            <v>11937</v>
          </cell>
          <cell r="C5181">
            <v>31</v>
          </cell>
          <cell r="D5181" t="str">
            <v xml:space="preserve"> TomTom Start 52 West Europa </v>
          </cell>
          <cell r="E5181">
            <v>139</v>
          </cell>
          <cell r="F5181" t="str">
            <v>TomTom</v>
          </cell>
          <cell r="G5181">
            <v>3</v>
          </cell>
        </row>
        <row r="5182">
          <cell r="A5182">
            <v>5181</v>
          </cell>
          <cell r="B5182">
            <v>7471</v>
          </cell>
          <cell r="C5182">
            <v>31</v>
          </cell>
          <cell r="D5182" t="str">
            <v xml:space="preserve"> TomTom GO 620 World </v>
          </cell>
          <cell r="E5182">
            <v>279</v>
          </cell>
          <cell r="F5182" t="str">
            <v>TomTom</v>
          </cell>
          <cell r="G5182">
            <v>192</v>
          </cell>
        </row>
        <row r="5183">
          <cell r="A5183">
            <v>5182</v>
          </cell>
          <cell r="B5183">
            <v>7126</v>
          </cell>
          <cell r="C5183">
            <v>31</v>
          </cell>
          <cell r="D5183" t="str">
            <v xml:space="preserve"> Garmin Nuvi 67LMT Centraal Europa </v>
          </cell>
          <cell r="E5183">
            <v>139</v>
          </cell>
          <cell r="F5183" t="str">
            <v>Garmin</v>
          </cell>
          <cell r="G5183">
            <v>205</v>
          </cell>
        </row>
        <row r="5184">
          <cell r="A5184">
            <v>5183</v>
          </cell>
          <cell r="B5184">
            <v>10988</v>
          </cell>
          <cell r="C5184">
            <v>31</v>
          </cell>
          <cell r="D5184" t="str">
            <v xml:space="preserve"> Mio Spirit 5670 FEU LM </v>
          </cell>
          <cell r="E5184">
            <v>99</v>
          </cell>
          <cell r="F5184" t="str">
            <v>Mio</v>
          </cell>
          <cell r="G5184">
            <v>43</v>
          </cell>
        </row>
        <row r="5185">
          <cell r="A5185">
            <v>5184</v>
          </cell>
          <cell r="B5185">
            <v>6018</v>
          </cell>
          <cell r="C5185">
            <v>31</v>
          </cell>
          <cell r="D5185" t="str">
            <v xml:space="preserve"> Garmin Nuvi 2699LMT-D Europa </v>
          </cell>
          <cell r="E5185">
            <v>219</v>
          </cell>
          <cell r="F5185" t="str">
            <v>Garmin</v>
          </cell>
          <cell r="G5185">
            <v>250</v>
          </cell>
        </row>
        <row r="5186">
          <cell r="A5186">
            <v>5185</v>
          </cell>
          <cell r="B5186">
            <v>11118</v>
          </cell>
          <cell r="C5186">
            <v>31</v>
          </cell>
          <cell r="D5186" t="str">
            <v xml:space="preserve"> TomTom GO 5200 World </v>
          </cell>
          <cell r="E5186">
            <v>329</v>
          </cell>
          <cell r="F5186" t="str">
            <v>TomTom</v>
          </cell>
          <cell r="G5186">
            <v>38</v>
          </cell>
        </row>
        <row r="5187">
          <cell r="A5187">
            <v>5186</v>
          </cell>
          <cell r="B5187">
            <v>10824</v>
          </cell>
          <cell r="C5187">
            <v>31</v>
          </cell>
          <cell r="D5187" t="str">
            <v xml:space="preserve"> TomTom Start 42 West Europa </v>
          </cell>
          <cell r="E5187">
            <v>119</v>
          </cell>
          <cell r="F5187" t="str">
            <v>TomTom</v>
          </cell>
          <cell r="G5187">
            <v>50</v>
          </cell>
        </row>
        <row r="5188">
          <cell r="A5188">
            <v>5187</v>
          </cell>
          <cell r="B5188">
            <v>8236</v>
          </cell>
          <cell r="C5188">
            <v>31</v>
          </cell>
          <cell r="D5188" t="str">
            <v xml:space="preserve"> Garmin Drive 40 West Europa </v>
          </cell>
          <cell r="E5188">
            <v>99</v>
          </cell>
          <cell r="F5188" t="str">
            <v>Garmin</v>
          </cell>
          <cell r="G5188">
            <v>158</v>
          </cell>
        </row>
        <row r="5189">
          <cell r="A5189">
            <v>5188</v>
          </cell>
          <cell r="B5189">
            <v>11447</v>
          </cell>
          <cell r="C5189">
            <v>31</v>
          </cell>
          <cell r="D5189" t="str">
            <v xml:space="preserve"> Garmin DriveSmart 60 LMT-D Europa </v>
          </cell>
          <cell r="E5189">
            <v>245</v>
          </cell>
          <cell r="F5189" t="str">
            <v>Garmin</v>
          </cell>
          <cell r="G5189">
            <v>24</v>
          </cell>
        </row>
        <row r="5190">
          <cell r="A5190">
            <v>5189</v>
          </cell>
          <cell r="B5190">
            <v>7633</v>
          </cell>
          <cell r="C5190">
            <v>31</v>
          </cell>
          <cell r="D5190" t="str">
            <v xml:space="preserve"> Mio Spirit 5400 FEU LM </v>
          </cell>
          <cell r="E5190">
            <v>89.95</v>
          </cell>
          <cell r="F5190" t="str">
            <v>Mio</v>
          </cell>
          <cell r="G5190">
            <v>185</v>
          </cell>
        </row>
        <row r="5191">
          <cell r="A5191">
            <v>5190</v>
          </cell>
          <cell r="B5191">
            <v>10538</v>
          </cell>
          <cell r="C5191">
            <v>31</v>
          </cell>
          <cell r="D5191" t="str">
            <v xml:space="preserve"> Mio Spirit 8670 FEU LM </v>
          </cell>
          <cell r="E5191">
            <v>159</v>
          </cell>
          <cell r="F5191" t="str">
            <v>Mio</v>
          </cell>
          <cell r="G5191">
            <v>63</v>
          </cell>
        </row>
        <row r="5192">
          <cell r="A5192">
            <v>5191</v>
          </cell>
          <cell r="B5192">
            <v>8205</v>
          </cell>
          <cell r="C5192">
            <v>31</v>
          </cell>
          <cell r="D5192" t="str">
            <v xml:space="preserve"> Mio MiVue Drive 65 LM Truck </v>
          </cell>
          <cell r="E5192">
            <v>279.99</v>
          </cell>
          <cell r="F5192" t="str">
            <v>Mio</v>
          </cell>
          <cell r="G5192">
            <v>159</v>
          </cell>
        </row>
        <row r="5193">
          <cell r="A5193">
            <v>5192</v>
          </cell>
          <cell r="B5193">
            <v>6502</v>
          </cell>
          <cell r="C5193">
            <v>31</v>
          </cell>
          <cell r="D5193" t="str">
            <v xml:space="preserve"> Garmin DriveSmart 50 LMT-D Europa </v>
          </cell>
          <cell r="E5193">
            <v>199.99</v>
          </cell>
          <cell r="F5193" t="str">
            <v>Garmin</v>
          </cell>
          <cell r="G5193">
            <v>230</v>
          </cell>
        </row>
        <row r="5194">
          <cell r="A5194">
            <v>5193</v>
          </cell>
          <cell r="B5194">
            <v>6592</v>
          </cell>
          <cell r="C5194">
            <v>31</v>
          </cell>
          <cell r="D5194" t="str">
            <v xml:space="preserve"> Garmin Drive 50 LMT Europa </v>
          </cell>
          <cell r="E5194">
            <v>174.95</v>
          </cell>
          <cell r="F5194" t="str">
            <v>Garmin</v>
          </cell>
          <cell r="G5194">
            <v>226</v>
          </cell>
        </row>
        <row r="5195">
          <cell r="A5195">
            <v>5194</v>
          </cell>
          <cell r="B5195">
            <v>7690</v>
          </cell>
          <cell r="C5195">
            <v>31</v>
          </cell>
          <cell r="D5195" t="str">
            <v xml:space="preserve"> Garmin Drive 60 LMT Europa </v>
          </cell>
          <cell r="E5195">
            <v>189</v>
          </cell>
          <cell r="F5195" t="str">
            <v>Garmin</v>
          </cell>
          <cell r="G5195">
            <v>182</v>
          </cell>
        </row>
        <row r="5196">
          <cell r="A5196">
            <v>5195</v>
          </cell>
          <cell r="B5196">
            <v>6620</v>
          </cell>
          <cell r="C5196">
            <v>31</v>
          </cell>
          <cell r="D5196" t="str">
            <v xml:space="preserve"> Garmin DriveSmart 51 LMT-S West Europa </v>
          </cell>
          <cell r="E5196">
            <v>189.99</v>
          </cell>
          <cell r="F5196" t="str">
            <v>Garmin</v>
          </cell>
          <cell r="G5196">
            <v>225</v>
          </cell>
        </row>
        <row r="5197">
          <cell r="A5197">
            <v>5196</v>
          </cell>
          <cell r="B5197">
            <v>9939</v>
          </cell>
          <cell r="C5197">
            <v>31</v>
          </cell>
          <cell r="D5197" t="str">
            <v xml:space="preserve"> Garmin DriveAssist 51 LMT-S Europa </v>
          </cell>
          <cell r="E5197">
            <v>289</v>
          </cell>
          <cell r="F5197" t="str">
            <v>Garmin</v>
          </cell>
          <cell r="G5197">
            <v>89</v>
          </cell>
        </row>
        <row r="5198">
          <cell r="A5198">
            <v>5197</v>
          </cell>
          <cell r="B5198">
            <v>11806</v>
          </cell>
          <cell r="C5198">
            <v>31</v>
          </cell>
          <cell r="D5198" t="str">
            <v xml:space="preserve"> Mio Spirit 8500 FEU LM </v>
          </cell>
          <cell r="E5198">
            <v>139.99</v>
          </cell>
          <cell r="F5198" t="str">
            <v>Mio</v>
          </cell>
          <cell r="G5198">
            <v>9</v>
          </cell>
        </row>
        <row r="5199">
          <cell r="A5199">
            <v>5198</v>
          </cell>
          <cell r="B5199">
            <v>11352</v>
          </cell>
          <cell r="C5199">
            <v>31</v>
          </cell>
          <cell r="D5199" t="str">
            <v xml:space="preserve"> Garmin Nuvi 2659LM West Europa </v>
          </cell>
          <cell r="E5199">
            <v>169</v>
          </cell>
          <cell r="F5199" t="str">
            <v>Garmin</v>
          </cell>
          <cell r="G5199">
            <v>28</v>
          </cell>
        </row>
        <row r="5200">
          <cell r="A5200">
            <v>5199</v>
          </cell>
          <cell r="B5200">
            <v>6646</v>
          </cell>
          <cell r="C5200">
            <v>31</v>
          </cell>
          <cell r="D5200" t="str">
            <v xml:space="preserve"> Mio Spirit 5450 FEU LM </v>
          </cell>
          <cell r="E5200">
            <v>109</v>
          </cell>
          <cell r="F5200" t="str">
            <v>Mio</v>
          </cell>
          <cell r="G5200">
            <v>224</v>
          </cell>
        </row>
        <row r="5201">
          <cell r="A5201">
            <v>5200</v>
          </cell>
          <cell r="B5201">
            <v>10240</v>
          </cell>
          <cell r="C5201">
            <v>31</v>
          </cell>
          <cell r="D5201" t="str">
            <v xml:space="preserve"> Garmin Drive 51 LMT-S Europa </v>
          </cell>
          <cell r="E5201">
            <v>179.99</v>
          </cell>
          <cell r="F5201" t="str">
            <v>Garmin</v>
          </cell>
          <cell r="G5201">
            <v>75</v>
          </cell>
        </row>
        <row r="5202">
          <cell r="A5202">
            <v>5201</v>
          </cell>
          <cell r="B5202">
            <v>9867</v>
          </cell>
          <cell r="C5202">
            <v>31</v>
          </cell>
          <cell r="D5202" t="str">
            <v xml:space="preserve"> Mio Spirit 8500 WEU LM </v>
          </cell>
          <cell r="E5202">
            <v>129.99</v>
          </cell>
          <cell r="F5202" t="str">
            <v>Mio</v>
          </cell>
          <cell r="G5202">
            <v>92</v>
          </cell>
        </row>
        <row r="5203">
          <cell r="A5203">
            <v>5202</v>
          </cell>
          <cell r="B5203">
            <v>11210</v>
          </cell>
          <cell r="C5203">
            <v>31</v>
          </cell>
          <cell r="D5203" t="str">
            <v xml:space="preserve"> Mio MiVue Drive 65 LM </v>
          </cell>
          <cell r="E5203">
            <v>259.99</v>
          </cell>
          <cell r="F5203" t="str">
            <v>Mio</v>
          </cell>
          <cell r="G5203">
            <v>34</v>
          </cell>
        </row>
        <row r="5204">
          <cell r="A5204">
            <v>5203</v>
          </cell>
          <cell r="B5204">
            <v>7742</v>
          </cell>
          <cell r="C5204">
            <v>31</v>
          </cell>
          <cell r="D5204" t="str">
            <v xml:space="preserve"> Mio MiVue Drive 60 LM </v>
          </cell>
          <cell r="E5204">
            <v>249</v>
          </cell>
          <cell r="F5204" t="str">
            <v>Mio</v>
          </cell>
          <cell r="G5204">
            <v>180</v>
          </cell>
        </row>
        <row r="5205">
          <cell r="A5205">
            <v>5204</v>
          </cell>
          <cell r="B5205">
            <v>11211</v>
          </cell>
          <cell r="C5205">
            <v>31</v>
          </cell>
          <cell r="D5205" t="str">
            <v xml:space="preserve"> Mio MiVue Drive 55 LM </v>
          </cell>
          <cell r="E5205">
            <v>249</v>
          </cell>
          <cell r="F5205" t="str">
            <v>Mio</v>
          </cell>
          <cell r="G5205">
            <v>34</v>
          </cell>
        </row>
        <row r="5206">
          <cell r="A5206">
            <v>5205</v>
          </cell>
          <cell r="B5206">
            <v>9940</v>
          </cell>
          <cell r="C5206">
            <v>31</v>
          </cell>
          <cell r="D5206" t="str">
            <v xml:space="preserve"> Mio MiVue Drive 50 LM </v>
          </cell>
          <cell r="E5206">
            <v>189.99</v>
          </cell>
          <cell r="F5206" t="str">
            <v>Mio</v>
          </cell>
          <cell r="G5206">
            <v>89</v>
          </cell>
        </row>
        <row r="5207">
          <cell r="A5207">
            <v>5206</v>
          </cell>
          <cell r="B5207">
            <v>11140</v>
          </cell>
          <cell r="C5207">
            <v>31</v>
          </cell>
          <cell r="D5207" t="str">
            <v xml:space="preserve"> Garmin Nuvi 2799LMT-D Europa </v>
          </cell>
          <cell r="E5207">
            <v>319</v>
          </cell>
          <cell r="F5207" t="str">
            <v>Garmin</v>
          </cell>
          <cell r="G5207">
            <v>37</v>
          </cell>
        </row>
        <row r="5208">
          <cell r="A5208">
            <v>5207</v>
          </cell>
          <cell r="B5208">
            <v>11187</v>
          </cell>
          <cell r="C5208">
            <v>31</v>
          </cell>
          <cell r="D5208" t="str">
            <v xml:space="preserve"> Garmin DriveSmart 70 LMT-D Europa </v>
          </cell>
          <cell r="E5208">
            <v>309</v>
          </cell>
          <cell r="F5208" t="str">
            <v>Garmin</v>
          </cell>
          <cell r="G5208">
            <v>35</v>
          </cell>
        </row>
        <row r="5209">
          <cell r="A5209">
            <v>5208</v>
          </cell>
          <cell r="B5209">
            <v>6272</v>
          </cell>
          <cell r="C5209">
            <v>31</v>
          </cell>
          <cell r="D5209" t="str">
            <v xml:space="preserve"> Garmin DriveSmart 60 LM West Europa </v>
          </cell>
          <cell r="E5209">
            <v>199</v>
          </cell>
          <cell r="F5209" t="str">
            <v>Garmin</v>
          </cell>
          <cell r="G5209">
            <v>239</v>
          </cell>
        </row>
        <row r="5210">
          <cell r="A5210">
            <v>5209</v>
          </cell>
          <cell r="B5210">
            <v>7743</v>
          </cell>
          <cell r="C5210">
            <v>31</v>
          </cell>
          <cell r="D5210" t="str">
            <v xml:space="preserve"> Garmin DriveSmart 51 LMT-S Europa </v>
          </cell>
          <cell r="E5210">
            <v>209</v>
          </cell>
          <cell r="F5210" t="str">
            <v>Garmin</v>
          </cell>
          <cell r="G5210">
            <v>180</v>
          </cell>
        </row>
        <row r="5211">
          <cell r="A5211">
            <v>5210</v>
          </cell>
          <cell r="B5211">
            <v>9137</v>
          </cell>
          <cell r="C5211">
            <v>31</v>
          </cell>
          <cell r="D5211" t="str">
            <v xml:space="preserve"> Garmin DriveSmart 50 LM West Europa </v>
          </cell>
          <cell r="E5211">
            <v>187.95</v>
          </cell>
          <cell r="F5211" t="str">
            <v>Garmin</v>
          </cell>
          <cell r="G5211">
            <v>122</v>
          </cell>
        </row>
        <row r="5212">
          <cell r="A5212">
            <v>5211</v>
          </cell>
          <cell r="B5212">
            <v>11751</v>
          </cell>
          <cell r="C5212">
            <v>31</v>
          </cell>
          <cell r="D5212" t="str">
            <v xml:space="preserve"> Garmin DriveLuxe 51 LMT-S Europa </v>
          </cell>
          <cell r="E5212">
            <v>329</v>
          </cell>
          <cell r="F5212" t="str">
            <v>Garmin</v>
          </cell>
          <cell r="G5212">
            <v>11</v>
          </cell>
        </row>
        <row r="5213">
          <cell r="A5213">
            <v>5212</v>
          </cell>
          <cell r="B5213">
            <v>7957</v>
          </cell>
          <cell r="C5213">
            <v>31</v>
          </cell>
          <cell r="D5213" t="str">
            <v xml:space="preserve"> Garmin DriveLuxe 50 LMT-D Europa </v>
          </cell>
          <cell r="E5213">
            <v>349</v>
          </cell>
          <cell r="F5213" t="str">
            <v>Garmin</v>
          </cell>
          <cell r="G5213">
            <v>170</v>
          </cell>
        </row>
        <row r="5214">
          <cell r="A5214">
            <v>5213</v>
          </cell>
          <cell r="B5214">
            <v>8053</v>
          </cell>
          <cell r="C5214">
            <v>31</v>
          </cell>
          <cell r="D5214" t="str">
            <v xml:space="preserve"> Garmin Drive 61 LMT-S Europa </v>
          </cell>
          <cell r="E5214">
            <v>208</v>
          </cell>
          <cell r="F5214" t="str">
            <v>Garmin</v>
          </cell>
          <cell r="G5214">
            <v>166</v>
          </cell>
        </row>
        <row r="5215">
          <cell r="A5215">
            <v>5214</v>
          </cell>
          <cell r="B5215">
            <v>9577</v>
          </cell>
          <cell r="C5215">
            <v>31</v>
          </cell>
          <cell r="D5215" t="str">
            <v xml:space="preserve"> Coyote GPS </v>
          </cell>
          <cell r="E5215">
            <v>249</v>
          </cell>
          <cell r="F5215" t="str">
            <v>Coyote</v>
          </cell>
          <cell r="G5215">
            <v>103</v>
          </cell>
        </row>
        <row r="5216">
          <cell r="A5216">
            <v>5215</v>
          </cell>
          <cell r="B5216">
            <v>11892</v>
          </cell>
          <cell r="C5216">
            <v>32</v>
          </cell>
          <cell r="D5216" t="str">
            <v xml:space="preserve"> Samsonite Base Hits Spinner Expandable 77 cm Navy Blue </v>
          </cell>
          <cell r="E5216">
            <v>97.99</v>
          </cell>
          <cell r="F5216" t="str">
            <v>Samsonite</v>
          </cell>
          <cell r="G5216">
            <v>5</v>
          </cell>
        </row>
        <row r="5217">
          <cell r="A5217">
            <v>5216</v>
          </cell>
          <cell r="B5217">
            <v>8422</v>
          </cell>
          <cell r="C5217">
            <v>32</v>
          </cell>
          <cell r="D5217" t="str">
            <v xml:space="preserve"> Princess Traveller Barcelona Dutch Design 600D Small </v>
          </cell>
          <cell r="E5217">
            <v>29.99</v>
          </cell>
          <cell r="F5217" t="str">
            <v>Princess</v>
          </cell>
          <cell r="G5217">
            <v>151</v>
          </cell>
        </row>
        <row r="5218">
          <cell r="A5218">
            <v>5217</v>
          </cell>
          <cell r="B5218">
            <v>6230</v>
          </cell>
          <cell r="C5218">
            <v>32</v>
          </cell>
          <cell r="D5218" t="str">
            <v xml:space="preserve"> Samsonite Aeris Spinner 75 cm Vivid Blue </v>
          </cell>
          <cell r="E5218">
            <v>135</v>
          </cell>
          <cell r="F5218" t="str">
            <v>Samsonite</v>
          </cell>
          <cell r="G5218">
            <v>241</v>
          </cell>
        </row>
        <row r="5219">
          <cell r="A5219">
            <v>5218</v>
          </cell>
          <cell r="B5219">
            <v>8279</v>
          </cell>
          <cell r="C5219">
            <v>32</v>
          </cell>
          <cell r="D5219" t="str">
            <v xml:space="preserve"> Samsonite Aeris Spinner 75 cm Black </v>
          </cell>
          <cell r="E5219">
            <v>139</v>
          </cell>
          <cell r="F5219" t="str">
            <v>Samsonite</v>
          </cell>
          <cell r="G5219">
            <v>156</v>
          </cell>
        </row>
        <row r="5220">
          <cell r="A5220">
            <v>5219</v>
          </cell>
          <cell r="B5220">
            <v>10721</v>
          </cell>
          <cell r="C5220">
            <v>32</v>
          </cell>
          <cell r="D5220" t="str">
            <v xml:space="preserve"> American Tourister Bon Air Spinner S Strict Black </v>
          </cell>
          <cell r="E5220">
            <v>89</v>
          </cell>
          <cell r="F5220" t="str">
            <v>American</v>
          </cell>
          <cell r="G5220">
            <v>55</v>
          </cell>
        </row>
        <row r="5221">
          <cell r="A5221">
            <v>5220</v>
          </cell>
          <cell r="B5221">
            <v>7510</v>
          </cell>
          <cell r="C5221">
            <v>32</v>
          </cell>
          <cell r="D5221" t="str">
            <v xml:space="preserve"> Samsonite Aeris Spinner 75 cm Red </v>
          </cell>
          <cell r="E5221">
            <v>139</v>
          </cell>
          <cell r="F5221" t="str">
            <v>Samsonite</v>
          </cell>
          <cell r="G5221">
            <v>190</v>
          </cell>
        </row>
        <row r="5222">
          <cell r="A5222">
            <v>5221</v>
          </cell>
          <cell r="B5222">
            <v>10132</v>
          </cell>
          <cell r="C5222">
            <v>32</v>
          </cell>
          <cell r="D5222" t="str">
            <v xml:space="preserve"> The North Face Rolling Thunder 30 TNF Black </v>
          </cell>
          <cell r="E5222">
            <v>230</v>
          </cell>
          <cell r="F5222" t="str">
            <v>The</v>
          </cell>
          <cell r="G5222">
            <v>80</v>
          </cell>
        </row>
        <row r="5223">
          <cell r="A5223">
            <v>5222</v>
          </cell>
          <cell r="B5223">
            <v>9518</v>
          </cell>
          <cell r="C5223">
            <v>32</v>
          </cell>
          <cell r="D5223" t="str">
            <v xml:space="preserve"> Samsonite Aeris Spinner 82 cm Black </v>
          </cell>
          <cell r="E5223">
            <v>151</v>
          </cell>
          <cell r="F5223" t="str">
            <v>Samsonite</v>
          </cell>
          <cell r="G5223">
            <v>106</v>
          </cell>
        </row>
        <row r="5224">
          <cell r="A5224">
            <v>5223</v>
          </cell>
          <cell r="B5224">
            <v>8099</v>
          </cell>
          <cell r="C5224">
            <v>32</v>
          </cell>
          <cell r="D5224" t="str">
            <v xml:space="preserve"> Samsonite Lite-Shock Spinner 69 Black </v>
          </cell>
          <cell r="E5224">
            <v>259</v>
          </cell>
          <cell r="F5224" t="str">
            <v>Samsonite</v>
          </cell>
          <cell r="G5224">
            <v>164</v>
          </cell>
        </row>
        <row r="5225">
          <cell r="A5225">
            <v>5224</v>
          </cell>
          <cell r="B5225">
            <v>10691</v>
          </cell>
          <cell r="C5225">
            <v>32</v>
          </cell>
          <cell r="D5225" t="str">
            <v xml:space="preserve"> Samsonite Base Boost Upright 55/35 cm Black </v>
          </cell>
          <cell r="E5225">
            <v>109</v>
          </cell>
          <cell r="F5225" t="str">
            <v>Samsonite</v>
          </cell>
          <cell r="G5225">
            <v>56</v>
          </cell>
        </row>
        <row r="5226">
          <cell r="A5226">
            <v>5225</v>
          </cell>
          <cell r="B5226">
            <v>6543</v>
          </cell>
          <cell r="C5226">
            <v>32</v>
          </cell>
          <cell r="D5226" t="str">
            <v xml:space="preserve"> Samsonite Aeris Spinner 82 cm Cielo Blue </v>
          </cell>
          <cell r="E5226">
            <v>155</v>
          </cell>
          <cell r="F5226" t="str">
            <v>Samsonite</v>
          </cell>
          <cell r="G5226">
            <v>228</v>
          </cell>
        </row>
        <row r="5227">
          <cell r="A5227">
            <v>5226</v>
          </cell>
          <cell r="B5227">
            <v>7588</v>
          </cell>
          <cell r="C5227">
            <v>32</v>
          </cell>
          <cell r="D5227" t="str">
            <v xml:space="preserve"> American Tourister Bon Air Spinner L Black </v>
          </cell>
          <cell r="E5227">
            <v>109</v>
          </cell>
          <cell r="F5227" t="str">
            <v>American</v>
          </cell>
          <cell r="G5227">
            <v>187</v>
          </cell>
        </row>
        <row r="5228">
          <cell r="A5228">
            <v>5227</v>
          </cell>
          <cell r="B5228">
            <v>11353</v>
          </cell>
          <cell r="C5228">
            <v>32</v>
          </cell>
          <cell r="D5228" t="str">
            <v xml:space="preserve"> Samsonite Aeris Spinner 82 cm Vivid Blue </v>
          </cell>
          <cell r="E5228">
            <v>154.99</v>
          </cell>
          <cell r="F5228" t="str">
            <v>Samsonite</v>
          </cell>
          <cell r="G5228">
            <v>28</v>
          </cell>
        </row>
        <row r="5229">
          <cell r="A5229">
            <v>5228</v>
          </cell>
          <cell r="B5229">
            <v>6476</v>
          </cell>
          <cell r="C5229">
            <v>32</v>
          </cell>
          <cell r="D5229" t="str">
            <v xml:space="preserve"> American Tourister Bon Air Spinner S Strict Midnight Navy </v>
          </cell>
          <cell r="E5229">
            <v>86.5</v>
          </cell>
          <cell r="F5229" t="str">
            <v>American</v>
          </cell>
          <cell r="G5229">
            <v>231</v>
          </cell>
        </row>
        <row r="5230">
          <cell r="A5230">
            <v>5229</v>
          </cell>
          <cell r="B5230">
            <v>11537</v>
          </cell>
          <cell r="C5230">
            <v>32</v>
          </cell>
          <cell r="D5230" t="str">
            <v xml:space="preserve"> Samsonite S'Cure DLX Spinner 69 cm Graphite </v>
          </cell>
          <cell r="E5230">
            <v>167</v>
          </cell>
          <cell r="F5230" t="str">
            <v>Samsonite</v>
          </cell>
          <cell r="G5230">
            <v>20</v>
          </cell>
        </row>
        <row r="5231">
          <cell r="A5231">
            <v>5230</v>
          </cell>
          <cell r="B5231">
            <v>10455</v>
          </cell>
          <cell r="C5231">
            <v>32</v>
          </cell>
          <cell r="D5231" t="str">
            <v xml:space="preserve"> Samsonite Aeris Spinner 75 cm Cielo Blue </v>
          </cell>
          <cell r="E5231">
            <v>139</v>
          </cell>
          <cell r="F5231" t="str">
            <v>Samsonite</v>
          </cell>
          <cell r="G5231">
            <v>66</v>
          </cell>
        </row>
        <row r="5232">
          <cell r="A5232">
            <v>5231</v>
          </cell>
          <cell r="B5232">
            <v>8745</v>
          </cell>
          <cell r="C5232">
            <v>32</v>
          </cell>
          <cell r="D5232" t="str">
            <v xml:space="preserve"> Decent Super-Light 50 cm Zwart </v>
          </cell>
          <cell r="E5232">
            <v>49</v>
          </cell>
          <cell r="F5232" t="str">
            <v>Decent</v>
          </cell>
          <cell r="G5232">
            <v>138</v>
          </cell>
        </row>
        <row r="5233">
          <cell r="A5233">
            <v>5232</v>
          </cell>
          <cell r="B5233">
            <v>7540</v>
          </cell>
          <cell r="C5233">
            <v>32</v>
          </cell>
          <cell r="D5233" t="str">
            <v xml:space="preserve"> Decent Super-Light 50 cm Donkerblauw </v>
          </cell>
          <cell r="E5233">
            <v>49</v>
          </cell>
          <cell r="F5233" t="str">
            <v>Decent</v>
          </cell>
          <cell r="G5233">
            <v>189</v>
          </cell>
        </row>
        <row r="5234">
          <cell r="A5234">
            <v>5233</v>
          </cell>
          <cell r="B5234">
            <v>6102</v>
          </cell>
          <cell r="C5234">
            <v>32</v>
          </cell>
          <cell r="D5234" t="str">
            <v xml:space="preserve"> Samsonite Chronolite Spinner 69 cm Black </v>
          </cell>
          <cell r="E5234">
            <v>199</v>
          </cell>
          <cell r="F5234" t="str">
            <v>Samsonite</v>
          </cell>
          <cell r="G5234">
            <v>247</v>
          </cell>
        </row>
        <row r="5235">
          <cell r="A5235">
            <v>5234</v>
          </cell>
          <cell r="B5235">
            <v>8054</v>
          </cell>
          <cell r="C5235">
            <v>32</v>
          </cell>
          <cell r="D5235" t="str">
            <v xml:space="preserve"> SUITSUIT Caretta Spinner Dazzling Blue 55 cm </v>
          </cell>
          <cell r="E5235">
            <v>59.95</v>
          </cell>
          <cell r="F5235" t="str">
            <v>SUITSUIT</v>
          </cell>
          <cell r="G5235">
            <v>166</v>
          </cell>
        </row>
        <row r="5236">
          <cell r="A5236">
            <v>5235</v>
          </cell>
          <cell r="B5236">
            <v>9578</v>
          </cell>
          <cell r="C5236">
            <v>32</v>
          </cell>
          <cell r="D5236" t="str">
            <v xml:space="preserve"> American Tourister Up To The Sky Spinner 55 cm TSA Sky Blue </v>
          </cell>
          <cell r="E5236">
            <v>49</v>
          </cell>
          <cell r="F5236" t="str">
            <v>American</v>
          </cell>
          <cell r="G5236">
            <v>103</v>
          </cell>
        </row>
        <row r="5237">
          <cell r="A5237">
            <v>5236</v>
          </cell>
          <cell r="B5237">
            <v>7980</v>
          </cell>
          <cell r="C5237">
            <v>32</v>
          </cell>
          <cell r="D5237" t="str">
            <v xml:space="preserve"> American Tourister Lock 'N' Roll Spinner 69 cm Skydiver Blue </v>
          </cell>
          <cell r="E5237">
            <v>102.99</v>
          </cell>
          <cell r="F5237" t="str">
            <v>American</v>
          </cell>
          <cell r="G5237">
            <v>169</v>
          </cell>
        </row>
        <row r="5238">
          <cell r="A5238">
            <v>5237</v>
          </cell>
          <cell r="B5238">
            <v>10520</v>
          </cell>
          <cell r="C5238">
            <v>32</v>
          </cell>
          <cell r="D5238" t="str">
            <v xml:space="preserve"> American Tourister Bayview Spinner 81 cm Expandable Hyper Blue </v>
          </cell>
          <cell r="E5238">
            <v>69</v>
          </cell>
          <cell r="F5238" t="str">
            <v>American</v>
          </cell>
          <cell r="G5238">
            <v>64</v>
          </cell>
        </row>
        <row r="5239">
          <cell r="A5239">
            <v>5238</v>
          </cell>
          <cell r="B5239">
            <v>8616</v>
          </cell>
          <cell r="C5239">
            <v>32</v>
          </cell>
          <cell r="D5239" t="str">
            <v xml:space="preserve"> Decent X-Motion 55 cm Antraciet </v>
          </cell>
          <cell r="E5239">
            <v>59.95</v>
          </cell>
          <cell r="F5239" t="str">
            <v>Decent</v>
          </cell>
          <cell r="G5239">
            <v>143</v>
          </cell>
        </row>
        <row r="5240">
          <cell r="A5240">
            <v>5239</v>
          </cell>
          <cell r="B5240">
            <v>9406</v>
          </cell>
          <cell r="C5240">
            <v>32</v>
          </cell>
          <cell r="D5240" t="str">
            <v xml:space="preserve"> Samsonite Aeris Spinner 68 cm Vivid Blue </v>
          </cell>
          <cell r="E5240">
            <v>125</v>
          </cell>
          <cell r="F5240" t="str">
            <v>Samsonite</v>
          </cell>
          <cell r="G5240">
            <v>111</v>
          </cell>
        </row>
        <row r="5241">
          <cell r="A5241">
            <v>5240</v>
          </cell>
          <cell r="B5241">
            <v>6768</v>
          </cell>
          <cell r="C5241">
            <v>32</v>
          </cell>
          <cell r="D5241" t="str">
            <v xml:space="preserve"> The North Face Rolling Thunder 30 Urban Navy/Hyper Blue </v>
          </cell>
          <cell r="E5241">
            <v>249</v>
          </cell>
          <cell r="F5241" t="str">
            <v>The</v>
          </cell>
          <cell r="G5241">
            <v>220</v>
          </cell>
        </row>
        <row r="5242">
          <cell r="A5242">
            <v>5241</v>
          </cell>
          <cell r="B5242">
            <v>10872</v>
          </cell>
          <cell r="C5242">
            <v>32</v>
          </cell>
          <cell r="D5242" t="str">
            <v xml:space="preserve"> Samsonite Cabin Collection Upright 55 cm Electric Blue </v>
          </cell>
          <cell r="E5242">
            <v>109</v>
          </cell>
          <cell r="F5242" t="str">
            <v>Samsonite</v>
          </cell>
          <cell r="G5242">
            <v>48</v>
          </cell>
        </row>
        <row r="5243">
          <cell r="A5243">
            <v>5242</v>
          </cell>
          <cell r="B5243">
            <v>9332</v>
          </cell>
          <cell r="C5243">
            <v>32</v>
          </cell>
          <cell r="D5243" t="str">
            <v xml:space="preserve"> Samsonite Aeris Upright 78 cm Black </v>
          </cell>
          <cell r="E5243">
            <v>135</v>
          </cell>
          <cell r="F5243" t="str">
            <v>Samsonite</v>
          </cell>
          <cell r="G5243">
            <v>114</v>
          </cell>
        </row>
        <row r="5244">
          <cell r="A5244">
            <v>5243</v>
          </cell>
          <cell r="B5244">
            <v>10652</v>
          </cell>
          <cell r="C5244">
            <v>32</v>
          </cell>
          <cell r="D5244" t="str">
            <v xml:space="preserve"> Samsonite Aeris Upright 71 cm Cielo Blue </v>
          </cell>
          <cell r="E5244">
            <v>125</v>
          </cell>
          <cell r="F5244" t="str">
            <v>Samsonite</v>
          </cell>
          <cell r="G5244">
            <v>58</v>
          </cell>
        </row>
        <row r="5245">
          <cell r="A5245">
            <v>5244</v>
          </cell>
          <cell r="B5245">
            <v>7246</v>
          </cell>
          <cell r="C5245">
            <v>32</v>
          </cell>
          <cell r="D5245" t="str">
            <v xml:space="preserve"> Samsonite Base Boost Upright 55/35 cm Blue </v>
          </cell>
          <cell r="E5245">
            <v>109</v>
          </cell>
          <cell r="F5245" t="str">
            <v>Samsonite</v>
          </cell>
          <cell r="G5245">
            <v>201</v>
          </cell>
        </row>
        <row r="5246">
          <cell r="A5246">
            <v>5245</v>
          </cell>
          <cell r="B5246">
            <v>7691</v>
          </cell>
          <cell r="C5246">
            <v>32</v>
          </cell>
          <cell r="D5246" t="str">
            <v xml:space="preserve"> American Tourister Up To The Sky Spinner 77 cm TSA Sky Blue </v>
          </cell>
          <cell r="E5246">
            <v>69</v>
          </cell>
          <cell r="F5246" t="str">
            <v>American</v>
          </cell>
          <cell r="G5246">
            <v>182</v>
          </cell>
        </row>
        <row r="5247">
          <cell r="A5247">
            <v>5246</v>
          </cell>
          <cell r="B5247">
            <v>11664</v>
          </cell>
          <cell r="C5247">
            <v>32</v>
          </cell>
          <cell r="D5247" t="str">
            <v xml:space="preserve"> SUITSUIT Fabulous Fifties Spinner Pink Dust 77 cm </v>
          </cell>
          <cell r="E5247">
            <v>159</v>
          </cell>
          <cell r="F5247" t="str">
            <v>SUITSUIT</v>
          </cell>
          <cell r="G5247">
            <v>14</v>
          </cell>
        </row>
        <row r="5248">
          <cell r="A5248">
            <v>5247</v>
          </cell>
          <cell r="B5248">
            <v>6568</v>
          </cell>
          <cell r="C5248">
            <v>32</v>
          </cell>
          <cell r="D5248" t="str">
            <v xml:space="preserve"> Samsonite S'Cure DLX Spinner 75 cm Midnight Blue </v>
          </cell>
          <cell r="E5248">
            <v>199</v>
          </cell>
          <cell r="F5248" t="str">
            <v>Samsonite</v>
          </cell>
          <cell r="G5248">
            <v>227</v>
          </cell>
        </row>
        <row r="5249">
          <cell r="A5249">
            <v>5248</v>
          </cell>
          <cell r="B5249">
            <v>7320</v>
          </cell>
          <cell r="C5249">
            <v>32</v>
          </cell>
          <cell r="D5249" t="str">
            <v xml:space="preserve"> American Tourister Bayview Spinner 69 cm Expandable Hyper </v>
          </cell>
          <cell r="E5249">
            <v>59</v>
          </cell>
          <cell r="F5249" t="str">
            <v>American</v>
          </cell>
          <cell r="G5249">
            <v>198</v>
          </cell>
        </row>
        <row r="5250">
          <cell r="A5250">
            <v>5249</v>
          </cell>
          <cell r="B5250">
            <v>10422</v>
          </cell>
          <cell r="C5250">
            <v>32</v>
          </cell>
          <cell r="D5250" t="str">
            <v xml:space="preserve"> Samsonite Aeris Upright 71 cm Black </v>
          </cell>
          <cell r="E5250">
            <v>125</v>
          </cell>
          <cell r="F5250" t="str">
            <v>Samsonite</v>
          </cell>
          <cell r="G5250">
            <v>68</v>
          </cell>
        </row>
        <row r="5251">
          <cell r="A5251">
            <v>5250</v>
          </cell>
          <cell r="B5251">
            <v>8594</v>
          </cell>
          <cell r="C5251">
            <v>32</v>
          </cell>
          <cell r="D5251" t="str">
            <v xml:space="preserve"> American Tourister Funshine Spinner 79 cm Orion Blue </v>
          </cell>
          <cell r="E5251">
            <v>73</v>
          </cell>
          <cell r="F5251" t="str">
            <v>American</v>
          </cell>
          <cell r="G5251">
            <v>144</v>
          </cell>
        </row>
        <row r="5252">
          <cell r="A5252">
            <v>5251</v>
          </cell>
          <cell r="B5252">
            <v>8510</v>
          </cell>
          <cell r="C5252">
            <v>32</v>
          </cell>
          <cell r="D5252" t="str">
            <v xml:space="preserve"> SUITSUIT Fabulous Fifties Spinner Luminous Mint 77 cm </v>
          </cell>
          <cell r="E5252">
            <v>159</v>
          </cell>
          <cell r="F5252" t="str">
            <v>SUITSUIT</v>
          </cell>
          <cell r="G5252">
            <v>147</v>
          </cell>
        </row>
        <row r="5253">
          <cell r="A5253">
            <v>5252</v>
          </cell>
          <cell r="B5253">
            <v>7445</v>
          </cell>
          <cell r="C5253">
            <v>32</v>
          </cell>
          <cell r="D5253" t="str">
            <v xml:space="preserve"> SUITSUIT Caretta Spinner Shell White 55 cm </v>
          </cell>
          <cell r="E5253">
            <v>59.99</v>
          </cell>
          <cell r="F5253" t="str">
            <v>SUITSUIT</v>
          </cell>
          <cell r="G5253">
            <v>193</v>
          </cell>
        </row>
        <row r="5254">
          <cell r="A5254">
            <v>5253</v>
          </cell>
          <cell r="B5254">
            <v>8390</v>
          </cell>
          <cell r="C5254">
            <v>32</v>
          </cell>
          <cell r="D5254" t="str">
            <v xml:space="preserve"> Samsonite Spark Spinner Exp 79 Dark Blue </v>
          </cell>
          <cell r="E5254">
            <v>149.99</v>
          </cell>
          <cell r="F5254" t="str">
            <v>Samsonite</v>
          </cell>
          <cell r="G5254">
            <v>152</v>
          </cell>
        </row>
        <row r="5255">
          <cell r="A5255">
            <v>5254</v>
          </cell>
          <cell r="B5255">
            <v>7321</v>
          </cell>
          <cell r="C5255">
            <v>32</v>
          </cell>
          <cell r="D5255" t="str">
            <v xml:space="preserve"> Samsonite Spark Expandable Spinner 67 cm Black </v>
          </cell>
          <cell r="E5255">
            <v>136.99</v>
          </cell>
          <cell r="F5255" t="str">
            <v>Samsonite</v>
          </cell>
          <cell r="G5255">
            <v>198</v>
          </cell>
        </row>
        <row r="5256">
          <cell r="A5256">
            <v>5255</v>
          </cell>
          <cell r="B5256">
            <v>8029</v>
          </cell>
          <cell r="C5256">
            <v>32</v>
          </cell>
          <cell r="D5256" t="str">
            <v xml:space="preserve"> Samsonite S'Cure DLX Spinner 81 cm Graphite </v>
          </cell>
          <cell r="E5256">
            <v>176</v>
          </cell>
          <cell r="F5256" t="str">
            <v>Samsonite</v>
          </cell>
          <cell r="G5256">
            <v>167</v>
          </cell>
        </row>
        <row r="5257">
          <cell r="A5257">
            <v>5256</v>
          </cell>
          <cell r="B5257">
            <v>10722</v>
          </cell>
          <cell r="C5257">
            <v>32</v>
          </cell>
          <cell r="D5257" t="str">
            <v xml:space="preserve"> Samsonite Aeris Upright 65 cm Vivid Blue </v>
          </cell>
          <cell r="E5257">
            <v>115</v>
          </cell>
          <cell r="F5257" t="str">
            <v>Samsonite</v>
          </cell>
          <cell r="G5257">
            <v>55</v>
          </cell>
        </row>
        <row r="5258">
          <cell r="A5258">
            <v>5257</v>
          </cell>
          <cell r="B5258">
            <v>6416</v>
          </cell>
          <cell r="C5258">
            <v>32</v>
          </cell>
          <cell r="D5258" t="str">
            <v xml:space="preserve"> Eastpak Traffik Light Sunday Grey </v>
          </cell>
          <cell r="E5258">
            <v>59</v>
          </cell>
          <cell r="F5258" t="str">
            <v>Eastpak</v>
          </cell>
          <cell r="G5258">
            <v>233</v>
          </cell>
        </row>
        <row r="5259">
          <cell r="A5259">
            <v>5258</v>
          </cell>
          <cell r="B5259">
            <v>7744</v>
          </cell>
          <cell r="C5259">
            <v>32</v>
          </cell>
          <cell r="D5259" t="str">
            <v xml:space="preserve"> Delsey Epinette 4 Wheel Trolley Case 68 cm Black </v>
          </cell>
          <cell r="E5259">
            <v>55</v>
          </cell>
          <cell r="F5259" t="str">
            <v>Delsey</v>
          </cell>
          <cell r="G5259">
            <v>180</v>
          </cell>
        </row>
        <row r="5260">
          <cell r="A5260">
            <v>5259</v>
          </cell>
          <cell r="B5260">
            <v>11080</v>
          </cell>
          <cell r="C5260">
            <v>32</v>
          </cell>
          <cell r="D5260" t="str">
            <v xml:space="preserve"> Delsey Belmont SLIM 4 Wheel Trolley Case 55 cm Blue </v>
          </cell>
          <cell r="E5260">
            <v>98.99</v>
          </cell>
          <cell r="F5260" t="str">
            <v>Delsey</v>
          </cell>
          <cell r="G5260">
            <v>40</v>
          </cell>
        </row>
        <row r="5261">
          <cell r="A5261">
            <v>5260</v>
          </cell>
          <cell r="B5261">
            <v>8830</v>
          </cell>
          <cell r="C5261">
            <v>32</v>
          </cell>
          <cell r="D5261" t="str">
            <v xml:space="preserve"> Carlton Phoenix Spinner 75 cm Black </v>
          </cell>
          <cell r="E5261">
            <v>89.95</v>
          </cell>
          <cell r="F5261" t="str">
            <v>Carlton</v>
          </cell>
          <cell r="G5261">
            <v>135</v>
          </cell>
        </row>
        <row r="5262">
          <cell r="A5262">
            <v>5261</v>
          </cell>
          <cell r="B5262">
            <v>9119</v>
          </cell>
          <cell r="C5262">
            <v>32</v>
          </cell>
          <cell r="D5262" t="str">
            <v xml:space="preserve"> American Tourister Crystal Glow Spinner TSA 76 cm Deep Purple </v>
          </cell>
          <cell r="E5262">
            <v>83</v>
          </cell>
          <cell r="F5262" t="str">
            <v>American</v>
          </cell>
          <cell r="G5262">
            <v>123</v>
          </cell>
        </row>
        <row r="5263">
          <cell r="A5263">
            <v>5262</v>
          </cell>
          <cell r="B5263">
            <v>8184</v>
          </cell>
          <cell r="C5263">
            <v>32</v>
          </cell>
          <cell r="D5263" t="str">
            <v xml:space="preserve"> American Tourister Bon Air Spinner Black 4-wieltjes - M </v>
          </cell>
          <cell r="E5263">
            <v>92</v>
          </cell>
          <cell r="F5263" t="str">
            <v>American</v>
          </cell>
          <cell r="G5263">
            <v>160</v>
          </cell>
        </row>
        <row r="5264">
          <cell r="A5264">
            <v>5263</v>
          </cell>
          <cell r="B5264">
            <v>8138</v>
          </cell>
          <cell r="C5264">
            <v>32</v>
          </cell>
          <cell r="D5264" t="str">
            <v xml:space="preserve"> Vaude Tobago 90 Apple Green </v>
          </cell>
          <cell r="E5264">
            <v>179</v>
          </cell>
          <cell r="F5264" t="str">
            <v>Vaude</v>
          </cell>
          <cell r="G5264">
            <v>162</v>
          </cell>
        </row>
        <row r="5265">
          <cell r="A5265">
            <v>5264</v>
          </cell>
          <cell r="B5265">
            <v>11448</v>
          </cell>
          <cell r="C5265">
            <v>32</v>
          </cell>
          <cell r="D5265" t="str">
            <v xml:space="preserve"> Samsonite Lite-Shock Spinner 55 cm Black </v>
          </cell>
          <cell r="E5265">
            <v>289</v>
          </cell>
          <cell r="F5265" t="str">
            <v>Samsonite</v>
          </cell>
          <cell r="G5265">
            <v>24</v>
          </cell>
        </row>
        <row r="5266">
          <cell r="A5266">
            <v>5265</v>
          </cell>
          <cell r="B5266">
            <v>11303</v>
          </cell>
          <cell r="C5266">
            <v>32</v>
          </cell>
          <cell r="D5266" t="str">
            <v xml:space="preserve"> American Tourister Jazz 2.0 Spinner 76 cm Rising Sun </v>
          </cell>
          <cell r="E5266">
            <v>118</v>
          </cell>
          <cell r="F5266" t="str">
            <v>American</v>
          </cell>
          <cell r="G5266">
            <v>30</v>
          </cell>
        </row>
        <row r="5267">
          <cell r="A5267">
            <v>5266</v>
          </cell>
          <cell r="B5267">
            <v>7981</v>
          </cell>
          <cell r="C5267">
            <v>32</v>
          </cell>
          <cell r="D5267" t="str">
            <v xml:space="preserve"> American Tourister Jazz 2.0 Spinner 67 cm World </v>
          </cell>
          <cell r="E5267">
            <v>103</v>
          </cell>
          <cell r="F5267" t="str">
            <v>American</v>
          </cell>
          <cell r="G5267">
            <v>169</v>
          </cell>
        </row>
        <row r="5268">
          <cell r="A5268">
            <v>5267</v>
          </cell>
          <cell r="B5268">
            <v>9026</v>
          </cell>
          <cell r="C5268">
            <v>32</v>
          </cell>
          <cell r="D5268" t="str">
            <v xml:space="preserve"> Samsonite Spark Rolling Tote 16.4 </v>
          </cell>
          <cell r="E5268">
            <v>99</v>
          </cell>
          <cell r="F5268" t="str">
            <v>Samsonite</v>
          </cell>
          <cell r="G5268">
            <v>127</v>
          </cell>
        </row>
        <row r="5269">
          <cell r="A5269">
            <v>5268</v>
          </cell>
          <cell r="B5269">
            <v>8746</v>
          </cell>
          <cell r="C5269">
            <v>32</v>
          </cell>
          <cell r="D5269" t="str">
            <v xml:space="preserve"> Samsonite Smarttop Upright 55 cm Black </v>
          </cell>
          <cell r="E5269">
            <v>129.99</v>
          </cell>
          <cell r="F5269" t="str">
            <v>Samsonite</v>
          </cell>
          <cell r="G5269">
            <v>138</v>
          </cell>
        </row>
        <row r="5270">
          <cell r="A5270">
            <v>5269</v>
          </cell>
          <cell r="B5270">
            <v>7766</v>
          </cell>
          <cell r="C5270">
            <v>32</v>
          </cell>
          <cell r="D5270" t="str">
            <v xml:space="preserve"> Samsonite S'Cure DLX Spinner 69 cm Midnight Blue </v>
          </cell>
          <cell r="E5270">
            <v>167</v>
          </cell>
          <cell r="F5270" t="str">
            <v>Samsonite</v>
          </cell>
          <cell r="G5270">
            <v>179</v>
          </cell>
        </row>
        <row r="5271">
          <cell r="A5271">
            <v>5270</v>
          </cell>
          <cell r="B5271">
            <v>6451</v>
          </cell>
          <cell r="C5271">
            <v>32</v>
          </cell>
          <cell r="D5271" t="str">
            <v xml:space="preserve"> Samsonite Dynamo Expandable Upright 55 cm Black </v>
          </cell>
          <cell r="E5271">
            <v>119</v>
          </cell>
          <cell r="F5271" t="str">
            <v>Samsonite</v>
          </cell>
          <cell r="G5271">
            <v>232</v>
          </cell>
        </row>
        <row r="5272">
          <cell r="A5272">
            <v>5271</v>
          </cell>
          <cell r="B5272">
            <v>11212</v>
          </cell>
          <cell r="C5272">
            <v>32</v>
          </cell>
          <cell r="D5272" t="str">
            <v xml:space="preserve"> Samsonite B-Lite 3 Spinner 55/35 cm Black </v>
          </cell>
          <cell r="E5272">
            <v>169</v>
          </cell>
          <cell r="F5272" t="str">
            <v>Samsonite</v>
          </cell>
          <cell r="G5272">
            <v>34</v>
          </cell>
        </row>
        <row r="5273">
          <cell r="A5273">
            <v>5272</v>
          </cell>
          <cell r="B5273">
            <v>9680</v>
          </cell>
          <cell r="C5273">
            <v>32</v>
          </cell>
          <cell r="D5273" t="str">
            <v xml:space="preserve"> Samsonite Aeris Upright 71 cm Vivid Blue </v>
          </cell>
          <cell r="E5273">
            <v>125</v>
          </cell>
          <cell r="F5273" t="str">
            <v>Samsonite</v>
          </cell>
          <cell r="G5273">
            <v>99</v>
          </cell>
        </row>
        <row r="5274">
          <cell r="A5274">
            <v>5273</v>
          </cell>
          <cell r="B5274">
            <v>7882</v>
          </cell>
          <cell r="C5274">
            <v>32</v>
          </cell>
          <cell r="D5274" t="str">
            <v xml:space="preserve"> Samsonite Aeris Upright 71 cm Red </v>
          </cell>
          <cell r="E5274">
            <v>125</v>
          </cell>
          <cell r="F5274" t="str">
            <v>Samsonite</v>
          </cell>
          <cell r="G5274">
            <v>173</v>
          </cell>
        </row>
        <row r="5275">
          <cell r="A5275">
            <v>5274</v>
          </cell>
          <cell r="B5275">
            <v>11188</v>
          </cell>
          <cell r="C5275">
            <v>32</v>
          </cell>
          <cell r="D5275" t="str">
            <v xml:space="preserve"> Samsonite Aeris Upright 65 cm Black </v>
          </cell>
          <cell r="E5275">
            <v>115</v>
          </cell>
          <cell r="F5275" t="str">
            <v>Samsonite</v>
          </cell>
          <cell r="G5275">
            <v>35</v>
          </cell>
        </row>
        <row r="5276">
          <cell r="A5276">
            <v>5275</v>
          </cell>
          <cell r="B5276">
            <v>8926</v>
          </cell>
          <cell r="C5276">
            <v>32</v>
          </cell>
          <cell r="D5276" t="str">
            <v xml:space="preserve"> Samsonite Aeris Spinner 68 cm Black </v>
          </cell>
          <cell r="E5276">
            <v>129</v>
          </cell>
          <cell r="F5276" t="str">
            <v>Samsonite</v>
          </cell>
          <cell r="G5276">
            <v>131</v>
          </cell>
        </row>
        <row r="5277">
          <cell r="A5277">
            <v>5276</v>
          </cell>
          <cell r="B5277">
            <v>7415</v>
          </cell>
          <cell r="C5277">
            <v>32</v>
          </cell>
          <cell r="D5277" t="str">
            <v xml:space="preserve"> Eastpak Tranverz S Black Denim </v>
          </cell>
          <cell r="E5277">
            <v>119</v>
          </cell>
          <cell r="F5277" t="str">
            <v>Eastpak</v>
          </cell>
          <cell r="G5277">
            <v>194</v>
          </cell>
        </row>
        <row r="5278">
          <cell r="A5278">
            <v>5277</v>
          </cell>
          <cell r="B5278">
            <v>8511</v>
          </cell>
          <cell r="C5278">
            <v>32</v>
          </cell>
          <cell r="D5278" t="str">
            <v xml:space="preserve"> Dakine Split Roller 110L Black </v>
          </cell>
          <cell r="E5278">
            <v>178</v>
          </cell>
          <cell r="F5278" t="str">
            <v>Dakine</v>
          </cell>
          <cell r="G5278">
            <v>147</v>
          </cell>
        </row>
        <row r="5279">
          <cell r="A5279">
            <v>5278</v>
          </cell>
          <cell r="B5279">
            <v>6544</v>
          </cell>
          <cell r="C5279">
            <v>32</v>
          </cell>
          <cell r="D5279" t="str">
            <v xml:space="preserve"> American Tourister Lock 'N' Roll Spinner 75 cm Skydiver Blue </v>
          </cell>
          <cell r="E5279">
            <v>116.99</v>
          </cell>
          <cell r="F5279" t="str">
            <v>American</v>
          </cell>
          <cell r="G5279">
            <v>228</v>
          </cell>
        </row>
        <row r="5280">
          <cell r="A5280">
            <v>5279</v>
          </cell>
          <cell r="B5280">
            <v>8860</v>
          </cell>
          <cell r="C5280">
            <v>32</v>
          </cell>
          <cell r="D5280" t="str">
            <v xml:space="preserve"> American Tourister Lock 'N' Roll Spinner 75 cm Jet Black </v>
          </cell>
          <cell r="E5280">
            <v>129</v>
          </cell>
          <cell r="F5280" t="str">
            <v>American</v>
          </cell>
          <cell r="G5280">
            <v>134</v>
          </cell>
        </row>
        <row r="5281">
          <cell r="A5281">
            <v>5280</v>
          </cell>
          <cell r="B5281">
            <v>9381</v>
          </cell>
          <cell r="C5281">
            <v>32</v>
          </cell>
          <cell r="D5281" t="str">
            <v xml:space="preserve"> American Tourister Herolite Super Light Expandable Spinner 55 cm Volcane Black </v>
          </cell>
          <cell r="E5281">
            <v>109</v>
          </cell>
          <cell r="F5281" t="str">
            <v>American</v>
          </cell>
          <cell r="G5281">
            <v>112</v>
          </cell>
        </row>
        <row r="5282">
          <cell r="A5282">
            <v>5281</v>
          </cell>
          <cell r="B5282">
            <v>11213</v>
          </cell>
          <cell r="C5282">
            <v>32</v>
          </cell>
          <cell r="D5282" t="str">
            <v xml:space="preserve"> Samsonite Aeris Spinner 82 cm Red </v>
          </cell>
          <cell r="E5282">
            <v>154.99</v>
          </cell>
          <cell r="F5282" t="str">
            <v>Samsonite</v>
          </cell>
          <cell r="G5282">
            <v>34</v>
          </cell>
        </row>
        <row r="5283">
          <cell r="A5283">
            <v>5282</v>
          </cell>
          <cell r="B5283">
            <v>11236</v>
          </cell>
          <cell r="C5283">
            <v>32</v>
          </cell>
          <cell r="D5283" t="str">
            <v xml:space="preserve"> Samsonite Aeris Spinner 68 cm Cielo Blue </v>
          </cell>
          <cell r="E5283">
            <v>125</v>
          </cell>
          <cell r="F5283" t="str">
            <v>Samsonite</v>
          </cell>
          <cell r="G5283">
            <v>33</v>
          </cell>
        </row>
        <row r="5284">
          <cell r="A5284">
            <v>5283</v>
          </cell>
          <cell r="B5284">
            <v>8030</v>
          </cell>
          <cell r="C5284">
            <v>32</v>
          </cell>
          <cell r="D5284" t="str">
            <v xml:space="preserve"> Decent Super-Light 50 cm Rood </v>
          </cell>
          <cell r="E5284">
            <v>49</v>
          </cell>
          <cell r="F5284" t="str">
            <v>Decent</v>
          </cell>
          <cell r="G5284">
            <v>167</v>
          </cell>
        </row>
        <row r="5285">
          <cell r="A5285">
            <v>5284</v>
          </cell>
          <cell r="B5285">
            <v>6477</v>
          </cell>
          <cell r="C5285">
            <v>32</v>
          </cell>
          <cell r="D5285" t="str">
            <v xml:space="preserve"> Decent Neon-Fix 76 cm Antraciet </v>
          </cell>
          <cell r="E5285">
            <v>69.95</v>
          </cell>
          <cell r="F5285" t="str">
            <v>Decent</v>
          </cell>
          <cell r="G5285">
            <v>231</v>
          </cell>
        </row>
        <row r="5286">
          <cell r="A5286">
            <v>5285</v>
          </cell>
          <cell r="B5286">
            <v>10891</v>
          </cell>
          <cell r="C5286">
            <v>32</v>
          </cell>
          <cell r="D5286" t="str">
            <v xml:space="preserve"> American Tourister Legends Spinner 55 Alfatwist Marvel Comics </v>
          </cell>
          <cell r="E5286">
            <v>79</v>
          </cell>
          <cell r="F5286" t="str">
            <v>American</v>
          </cell>
          <cell r="G5286">
            <v>47</v>
          </cell>
        </row>
        <row r="5287">
          <cell r="A5287">
            <v>5286</v>
          </cell>
          <cell r="B5287">
            <v>11119</v>
          </cell>
          <cell r="C5287">
            <v>32</v>
          </cell>
          <cell r="D5287" t="str">
            <v xml:space="preserve"> American Tourister Bon Air Spinner S Strict Pop Green </v>
          </cell>
          <cell r="E5287">
            <v>81.99</v>
          </cell>
          <cell r="F5287" t="str">
            <v>American</v>
          </cell>
          <cell r="G5287">
            <v>38</v>
          </cell>
        </row>
        <row r="5288">
          <cell r="A5288">
            <v>5287</v>
          </cell>
          <cell r="B5288">
            <v>9297</v>
          </cell>
          <cell r="C5288">
            <v>32</v>
          </cell>
          <cell r="D5288" t="str">
            <v xml:space="preserve"> Vaude Tobago 90 Azure </v>
          </cell>
          <cell r="E5288">
            <v>179</v>
          </cell>
          <cell r="F5288" t="str">
            <v>Vaude</v>
          </cell>
          <cell r="G5288">
            <v>116</v>
          </cell>
        </row>
        <row r="5289">
          <cell r="A5289">
            <v>5288</v>
          </cell>
          <cell r="B5289">
            <v>6593</v>
          </cell>
          <cell r="C5289">
            <v>32</v>
          </cell>
          <cell r="D5289" t="str">
            <v xml:space="preserve"> Trunki Ride-On Tiger Tipu </v>
          </cell>
          <cell r="E5289">
            <v>49.95</v>
          </cell>
          <cell r="F5289" t="str">
            <v>Trunki</v>
          </cell>
          <cell r="G5289">
            <v>226</v>
          </cell>
        </row>
        <row r="5290">
          <cell r="A5290">
            <v>5289</v>
          </cell>
          <cell r="B5290">
            <v>7342</v>
          </cell>
          <cell r="C5290">
            <v>32</v>
          </cell>
          <cell r="D5290" t="str">
            <v xml:space="preserve"> Trunki Ride-On Hello Kitty </v>
          </cell>
          <cell r="E5290">
            <v>55.99</v>
          </cell>
          <cell r="F5290" t="str">
            <v>Trunki</v>
          </cell>
          <cell r="G5290">
            <v>197</v>
          </cell>
        </row>
        <row r="5291">
          <cell r="A5291">
            <v>5290</v>
          </cell>
          <cell r="B5291">
            <v>7883</v>
          </cell>
          <cell r="C5291">
            <v>32</v>
          </cell>
          <cell r="D5291" t="str">
            <v xml:space="preserve"> Samsonite S'Cure Spinner 75 cm Pacific Blue </v>
          </cell>
          <cell r="E5291">
            <v>194</v>
          </cell>
          <cell r="F5291" t="str">
            <v>Samsonite</v>
          </cell>
          <cell r="G5291">
            <v>173</v>
          </cell>
        </row>
        <row r="5292">
          <cell r="A5292">
            <v>5291</v>
          </cell>
          <cell r="B5292">
            <v>8927</v>
          </cell>
          <cell r="C5292">
            <v>32</v>
          </cell>
          <cell r="D5292" t="str">
            <v xml:space="preserve"> Samsonite S'Cure Spinner 75 cm Black </v>
          </cell>
          <cell r="E5292">
            <v>192</v>
          </cell>
          <cell r="F5292" t="str">
            <v>Samsonite</v>
          </cell>
          <cell r="G5292">
            <v>131</v>
          </cell>
        </row>
        <row r="5293">
          <cell r="A5293">
            <v>5292</v>
          </cell>
          <cell r="B5293">
            <v>7982</v>
          </cell>
          <cell r="C5293">
            <v>32</v>
          </cell>
          <cell r="D5293" t="str">
            <v xml:space="preserve"> Samsonite S'Cure DLX Spinner 75 cm Graphite </v>
          </cell>
          <cell r="E5293">
            <v>199</v>
          </cell>
          <cell r="F5293" t="str">
            <v>Samsonite</v>
          </cell>
          <cell r="G5293">
            <v>169</v>
          </cell>
        </row>
        <row r="5294">
          <cell r="A5294">
            <v>5293</v>
          </cell>
          <cell r="B5294">
            <v>8977</v>
          </cell>
          <cell r="C5294">
            <v>32</v>
          </cell>
          <cell r="D5294" t="str">
            <v xml:space="preserve"> Samsonite S'Cure DLX Spinner 55 cm Graphite </v>
          </cell>
          <cell r="E5294">
            <v>179</v>
          </cell>
          <cell r="F5294" t="str">
            <v>Samsonite</v>
          </cell>
          <cell r="G5294">
            <v>129</v>
          </cell>
        </row>
        <row r="5295">
          <cell r="A5295">
            <v>5294</v>
          </cell>
          <cell r="B5295">
            <v>7487</v>
          </cell>
          <cell r="C5295">
            <v>32</v>
          </cell>
          <cell r="D5295" t="str">
            <v xml:space="preserve"> Samsonite Optic Spinner 69 cm Metallic Silver </v>
          </cell>
          <cell r="E5295">
            <v>129</v>
          </cell>
          <cell r="F5295" t="str">
            <v>Samsonite</v>
          </cell>
          <cell r="G5295">
            <v>191</v>
          </cell>
        </row>
        <row r="5296">
          <cell r="A5296">
            <v>5295</v>
          </cell>
          <cell r="B5296">
            <v>11304</v>
          </cell>
          <cell r="C5296">
            <v>32</v>
          </cell>
          <cell r="D5296" t="str">
            <v xml:space="preserve"> Samsonite Lite-Shock Spinner 75 cm Black </v>
          </cell>
          <cell r="E5296">
            <v>335</v>
          </cell>
          <cell r="F5296" t="str">
            <v>Samsonite</v>
          </cell>
          <cell r="G5296">
            <v>30</v>
          </cell>
        </row>
        <row r="5297">
          <cell r="A5297">
            <v>5296</v>
          </cell>
          <cell r="B5297">
            <v>8139</v>
          </cell>
          <cell r="C5297">
            <v>32</v>
          </cell>
          <cell r="D5297" t="str">
            <v xml:space="preserve"> Samsonite Dynamo Expandable Spinner 78 cm Naturel </v>
          </cell>
          <cell r="E5297">
            <v>99</v>
          </cell>
          <cell r="F5297" t="str">
            <v>Samsonite</v>
          </cell>
          <cell r="G5297">
            <v>162</v>
          </cell>
        </row>
        <row r="5298">
          <cell r="A5298">
            <v>5297</v>
          </cell>
          <cell r="B5298">
            <v>11164</v>
          </cell>
          <cell r="C5298">
            <v>32</v>
          </cell>
          <cell r="D5298" t="str">
            <v xml:space="preserve"> Samsonite Aeris Upright 78 cm Purple </v>
          </cell>
          <cell r="E5298">
            <v>135</v>
          </cell>
          <cell r="F5298" t="str">
            <v>Samsonite</v>
          </cell>
          <cell r="G5298">
            <v>36</v>
          </cell>
        </row>
        <row r="5299">
          <cell r="A5299">
            <v>5298</v>
          </cell>
          <cell r="B5299">
            <v>7416</v>
          </cell>
          <cell r="C5299">
            <v>32</v>
          </cell>
          <cell r="D5299" t="str">
            <v xml:space="preserve"> Samsonite Aeris Upright 65 cm Red </v>
          </cell>
          <cell r="E5299">
            <v>115</v>
          </cell>
          <cell r="F5299" t="str">
            <v>Samsonite</v>
          </cell>
          <cell r="G5299">
            <v>194</v>
          </cell>
        </row>
        <row r="5300">
          <cell r="A5300">
            <v>5299</v>
          </cell>
          <cell r="B5300">
            <v>9098</v>
          </cell>
          <cell r="C5300">
            <v>32</v>
          </cell>
          <cell r="D5300" t="str">
            <v xml:space="preserve"> Princess San Francisco Small Zwart </v>
          </cell>
          <cell r="E5300">
            <v>61.99</v>
          </cell>
          <cell r="F5300" t="str">
            <v>Princess</v>
          </cell>
          <cell r="G5300">
            <v>124</v>
          </cell>
        </row>
        <row r="5301">
          <cell r="A5301">
            <v>5300</v>
          </cell>
          <cell r="B5301">
            <v>9075</v>
          </cell>
          <cell r="C5301">
            <v>32</v>
          </cell>
          <cell r="D5301" t="str">
            <v xml:space="preserve"> Eastpak Tranverz M Black Denim </v>
          </cell>
          <cell r="E5301">
            <v>139</v>
          </cell>
          <cell r="F5301" t="str">
            <v>Eastpak</v>
          </cell>
          <cell r="G5301">
            <v>125</v>
          </cell>
        </row>
        <row r="5302">
          <cell r="A5302">
            <v>5301</v>
          </cell>
          <cell r="B5302">
            <v>6207</v>
          </cell>
          <cell r="C5302">
            <v>32</v>
          </cell>
          <cell r="D5302" t="str">
            <v xml:space="preserve"> Decent Neon-Fix 76 cm Blauw </v>
          </cell>
          <cell r="E5302">
            <v>69.95</v>
          </cell>
          <cell r="F5302" t="str">
            <v>Decent</v>
          </cell>
          <cell r="G5302">
            <v>242</v>
          </cell>
        </row>
        <row r="5303">
          <cell r="A5303">
            <v>5302</v>
          </cell>
          <cell r="B5303">
            <v>10335</v>
          </cell>
          <cell r="C5303">
            <v>32</v>
          </cell>
          <cell r="D5303" t="str">
            <v xml:space="preserve"> Decent Neon-Fix 66 cm Blauw </v>
          </cell>
          <cell r="E5303">
            <v>59.95</v>
          </cell>
          <cell r="F5303" t="str">
            <v>Decent</v>
          </cell>
          <cell r="G5303">
            <v>71</v>
          </cell>
        </row>
        <row r="5304">
          <cell r="A5304">
            <v>5303</v>
          </cell>
          <cell r="B5304">
            <v>10011</v>
          </cell>
          <cell r="C5304">
            <v>32</v>
          </cell>
          <cell r="D5304" t="str">
            <v xml:space="preserve"> American Tourister Sunbeam Spinner 55 cm After Dark </v>
          </cell>
          <cell r="E5304">
            <v>69</v>
          </cell>
          <cell r="F5304" t="str">
            <v>American</v>
          </cell>
          <cell r="G5304">
            <v>85</v>
          </cell>
        </row>
        <row r="5305">
          <cell r="A5305">
            <v>5304</v>
          </cell>
          <cell r="B5305">
            <v>11264</v>
          </cell>
          <cell r="C5305">
            <v>32</v>
          </cell>
          <cell r="D5305" t="str">
            <v xml:space="preserve"> American Tourister Pasadena Upright 50 cm Blue/Gold </v>
          </cell>
          <cell r="E5305">
            <v>69.989999999999995</v>
          </cell>
          <cell r="F5305" t="str">
            <v>American</v>
          </cell>
          <cell r="G5305">
            <v>32</v>
          </cell>
        </row>
        <row r="5306">
          <cell r="A5306">
            <v>5305</v>
          </cell>
          <cell r="B5306">
            <v>9490</v>
          </cell>
          <cell r="C5306">
            <v>32</v>
          </cell>
          <cell r="D5306" t="str">
            <v xml:space="preserve"> American Tourister Pasadena Spinner L Black/Gold </v>
          </cell>
          <cell r="E5306">
            <v>109</v>
          </cell>
          <cell r="F5306" t="str">
            <v>American</v>
          </cell>
          <cell r="G5306">
            <v>107</v>
          </cell>
        </row>
        <row r="5307">
          <cell r="A5307">
            <v>5306</v>
          </cell>
          <cell r="B5307">
            <v>6103</v>
          </cell>
          <cell r="C5307">
            <v>32</v>
          </cell>
          <cell r="D5307" t="str">
            <v xml:space="preserve"> American Tourister Lock 'N' Roll Spinner 69 cm Volt Grey </v>
          </cell>
          <cell r="E5307">
            <v>119</v>
          </cell>
          <cell r="F5307" t="str">
            <v>American</v>
          </cell>
          <cell r="G5307">
            <v>247</v>
          </cell>
        </row>
        <row r="5308">
          <cell r="A5308">
            <v>5307</v>
          </cell>
          <cell r="B5308">
            <v>9354</v>
          </cell>
          <cell r="C5308">
            <v>32</v>
          </cell>
          <cell r="D5308" t="str">
            <v xml:space="preserve"> American Tourister Jazz 2.0 Spinner 76 cm Geomatric Print </v>
          </cell>
          <cell r="E5308">
            <v>104.99</v>
          </cell>
          <cell r="F5308" t="str">
            <v>American</v>
          </cell>
          <cell r="G5308">
            <v>113</v>
          </cell>
        </row>
        <row r="5309">
          <cell r="A5309">
            <v>5308</v>
          </cell>
          <cell r="B5309">
            <v>8206</v>
          </cell>
          <cell r="C5309">
            <v>32</v>
          </cell>
          <cell r="D5309" t="str">
            <v xml:space="preserve"> American Tourister Jazz 2.0 Spinner 67 cm Rising Sun </v>
          </cell>
          <cell r="E5309">
            <v>103</v>
          </cell>
          <cell r="F5309" t="str">
            <v>American</v>
          </cell>
          <cell r="G5309">
            <v>159</v>
          </cell>
        </row>
        <row r="5310">
          <cell r="A5310">
            <v>5309</v>
          </cell>
          <cell r="B5310">
            <v>9313</v>
          </cell>
          <cell r="C5310">
            <v>32</v>
          </cell>
          <cell r="D5310" t="str">
            <v xml:space="preserve"> American Tourister Bon Air Spinner M Flame Orange </v>
          </cell>
          <cell r="E5310">
            <v>115</v>
          </cell>
          <cell r="F5310" t="str">
            <v>American</v>
          </cell>
          <cell r="G5310">
            <v>115</v>
          </cell>
        </row>
        <row r="5311">
          <cell r="A5311">
            <v>5310</v>
          </cell>
          <cell r="B5311">
            <v>6325</v>
          </cell>
          <cell r="C5311">
            <v>32</v>
          </cell>
          <cell r="D5311" t="str">
            <v xml:space="preserve"> American Tourister Bon Air Spinner L Bright Coral </v>
          </cell>
          <cell r="E5311">
            <v>109</v>
          </cell>
          <cell r="F5311" t="str">
            <v>American</v>
          </cell>
          <cell r="G5311">
            <v>237</v>
          </cell>
        </row>
        <row r="5312">
          <cell r="A5312">
            <v>5311</v>
          </cell>
          <cell r="B5312">
            <v>6417</v>
          </cell>
          <cell r="C5312">
            <v>32</v>
          </cell>
          <cell r="D5312" t="str">
            <v xml:space="preserve"> American Tourister Air Force 1 Expendable Spinner TSA 66 cm Galaxy Black </v>
          </cell>
          <cell r="E5312">
            <v>139</v>
          </cell>
          <cell r="F5312" t="str">
            <v>American</v>
          </cell>
          <cell r="G5312">
            <v>233</v>
          </cell>
        </row>
        <row r="5313">
          <cell r="A5313">
            <v>5312</v>
          </cell>
          <cell r="B5313">
            <v>8512</v>
          </cell>
          <cell r="C5313">
            <v>32</v>
          </cell>
          <cell r="D5313" t="str">
            <v xml:space="preserve"> Adventure Bags Zifel Parijs 60 cm Champagne </v>
          </cell>
          <cell r="E5313">
            <v>49.99</v>
          </cell>
          <cell r="F5313" t="str">
            <v>Adventure</v>
          </cell>
          <cell r="G5313">
            <v>147</v>
          </cell>
        </row>
        <row r="5314">
          <cell r="A5314">
            <v>5313</v>
          </cell>
          <cell r="B5314">
            <v>8513</v>
          </cell>
          <cell r="C5314">
            <v>32</v>
          </cell>
          <cell r="D5314" t="str">
            <v xml:space="preserve"> Vaude Tobago 65L Orange </v>
          </cell>
          <cell r="E5314">
            <v>159</v>
          </cell>
          <cell r="F5314" t="str">
            <v>Vaude</v>
          </cell>
          <cell r="G5314">
            <v>147</v>
          </cell>
        </row>
        <row r="5315">
          <cell r="A5315">
            <v>5314</v>
          </cell>
          <cell r="B5315">
            <v>8562</v>
          </cell>
          <cell r="C5315">
            <v>32</v>
          </cell>
          <cell r="D5315" t="str">
            <v xml:space="preserve"> Vaude Tobago 65L Azure </v>
          </cell>
          <cell r="E5315">
            <v>159</v>
          </cell>
          <cell r="F5315" t="str">
            <v>Vaude</v>
          </cell>
          <cell r="G5315">
            <v>145</v>
          </cell>
        </row>
        <row r="5316">
          <cell r="A5316">
            <v>5315</v>
          </cell>
          <cell r="B5316">
            <v>11868</v>
          </cell>
          <cell r="C5316">
            <v>32</v>
          </cell>
          <cell r="D5316" t="str">
            <v xml:space="preserve"> Vaude Tobago 35 Azure </v>
          </cell>
          <cell r="E5316">
            <v>139</v>
          </cell>
          <cell r="F5316" t="str">
            <v>Vaude</v>
          </cell>
          <cell r="G5316">
            <v>6</v>
          </cell>
        </row>
        <row r="5317">
          <cell r="A5317">
            <v>5316</v>
          </cell>
          <cell r="B5317">
            <v>8207</v>
          </cell>
          <cell r="C5317">
            <v>32</v>
          </cell>
          <cell r="D5317" t="str">
            <v xml:space="preserve"> Vaude Melbourne 40L Blue Sapphire </v>
          </cell>
          <cell r="E5317">
            <v>199.95</v>
          </cell>
          <cell r="F5317" t="str">
            <v>Vaude</v>
          </cell>
          <cell r="G5317">
            <v>159</v>
          </cell>
        </row>
        <row r="5318">
          <cell r="A5318">
            <v>5317</v>
          </cell>
          <cell r="B5318">
            <v>11998</v>
          </cell>
          <cell r="C5318">
            <v>32</v>
          </cell>
          <cell r="D5318" t="str">
            <v xml:space="preserve"> Thule Subterra Rolling Carry-on 36L Blauw </v>
          </cell>
          <cell r="E5318">
            <v>249</v>
          </cell>
          <cell r="F5318" t="str">
            <v>Thule</v>
          </cell>
          <cell r="G5318">
            <v>0</v>
          </cell>
        </row>
        <row r="5319">
          <cell r="A5319">
            <v>5318</v>
          </cell>
          <cell r="B5319">
            <v>6503</v>
          </cell>
          <cell r="C5319">
            <v>32</v>
          </cell>
          <cell r="D5319" t="str">
            <v xml:space="preserve"> The North Face Rolling Thunder 22 TNF Black </v>
          </cell>
          <cell r="E5319">
            <v>229</v>
          </cell>
          <cell r="F5319" t="str">
            <v>The</v>
          </cell>
          <cell r="G5319">
            <v>230</v>
          </cell>
        </row>
        <row r="5320">
          <cell r="A5320">
            <v>5319</v>
          </cell>
          <cell r="B5320">
            <v>10873</v>
          </cell>
          <cell r="C5320">
            <v>32</v>
          </cell>
          <cell r="D5320" t="str">
            <v xml:space="preserve"> The North Face Longhaul 26 TNF Black Emboss/TNF Black </v>
          </cell>
          <cell r="E5320">
            <v>219.95</v>
          </cell>
          <cell r="F5320" t="str">
            <v>The</v>
          </cell>
          <cell r="G5320">
            <v>48</v>
          </cell>
        </row>
        <row r="5321">
          <cell r="A5321">
            <v>5320</v>
          </cell>
          <cell r="B5321">
            <v>10783</v>
          </cell>
          <cell r="C5321">
            <v>32</v>
          </cell>
          <cell r="D5321" t="str">
            <v xml:space="preserve"> SUITSUIT Red Diamond Crocodile 55 cm </v>
          </cell>
          <cell r="E5321">
            <v>109.95</v>
          </cell>
          <cell r="F5321" t="str">
            <v>SUITSUIT</v>
          </cell>
          <cell r="G5321">
            <v>52</v>
          </cell>
        </row>
        <row r="5322">
          <cell r="A5322">
            <v>5321</v>
          </cell>
          <cell r="B5322">
            <v>7646</v>
          </cell>
          <cell r="C5322">
            <v>32</v>
          </cell>
          <cell r="D5322" t="str">
            <v xml:space="preserve"> SUITSUIT Fabulous Fifties Spinner Luminous Mint 55 cm </v>
          </cell>
          <cell r="E5322">
            <v>119.95</v>
          </cell>
          <cell r="F5322" t="str">
            <v>SUITSUIT</v>
          </cell>
          <cell r="G5322">
            <v>184</v>
          </cell>
        </row>
        <row r="5323">
          <cell r="A5323">
            <v>5322</v>
          </cell>
          <cell r="B5323">
            <v>7102</v>
          </cell>
          <cell r="C5323">
            <v>32</v>
          </cell>
          <cell r="D5323" t="str">
            <v xml:space="preserve"> SUITSUIT Caretta Spinner Purple Heart 75 cm </v>
          </cell>
          <cell r="E5323">
            <v>69.95</v>
          </cell>
          <cell r="F5323" t="str">
            <v>SUITSUIT</v>
          </cell>
          <cell r="G5323">
            <v>206</v>
          </cell>
        </row>
        <row r="5324">
          <cell r="A5324">
            <v>5323</v>
          </cell>
          <cell r="B5324">
            <v>6975</v>
          </cell>
          <cell r="C5324">
            <v>32</v>
          </cell>
          <cell r="D5324" t="str">
            <v xml:space="preserve"> SUITSUIT Caretta Spinner Pink Lady 55 cm </v>
          </cell>
          <cell r="E5324">
            <v>59.95</v>
          </cell>
          <cell r="F5324" t="str">
            <v>SUITSUIT</v>
          </cell>
          <cell r="G5324">
            <v>211</v>
          </cell>
        </row>
        <row r="5325">
          <cell r="A5325">
            <v>5324</v>
          </cell>
          <cell r="B5325">
            <v>9792</v>
          </cell>
          <cell r="C5325">
            <v>32</v>
          </cell>
          <cell r="D5325" t="str">
            <v xml:space="preserve"> Samsonite X'Blade 3.0 Duffle With Handle 82 cm Black </v>
          </cell>
          <cell r="E5325">
            <v>179</v>
          </cell>
          <cell r="F5325" t="str">
            <v>Samsonite</v>
          </cell>
          <cell r="G5325">
            <v>95</v>
          </cell>
        </row>
        <row r="5326">
          <cell r="A5326">
            <v>5325</v>
          </cell>
          <cell r="B5326">
            <v>11141</v>
          </cell>
          <cell r="C5326">
            <v>32</v>
          </cell>
          <cell r="D5326" t="str">
            <v xml:space="preserve"> Samsonite Uplite Upright 55/35 cm Blue </v>
          </cell>
          <cell r="E5326">
            <v>159</v>
          </cell>
          <cell r="F5326" t="str">
            <v>Samsonite</v>
          </cell>
          <cell r="G5326">
            <v>37</v>
          </cell>
        </row>
        <row r="5327">
          <cell r="A5327">
            <v>5326</v>
          </cell>
          <cell r="B5327">
            <v>6647</v>
          </cell>
          <cell r="C5327">
            <v>32</v>
          </cell>
          <cell r="D5327" t="str">
            <v xml:space="preserve"> Samsonite Uplite Expandable Spinner 78 cm Grey </v>
          </cell>
          <cell r="E5327">
            <v>158</v>
          </cell>
          <cell r="F5327" t="str">
            <v>Samsonite</v>
          </cell>
          <cell r="G5327">
            <v>224</v>
          </cell>
        </row>
        <row r="5328">
          <cell r="A5328">
            <v>5327</v>
          </cell>
          <cell r="B5328">
            <v>11120</v>
          </cell>
          <cell r="C5328">
            <v>32</v>
          </cell>
          <cell r="D5328" t="str">
            <v xml:space="preserve"> Samsonite Ultimate Minnie Iconic Upright 52 cm </v>
          </cell>
          <cell r="E5328">
            <v>89</v>
          </cell>
          <cell r="F5328" t="str">
            <v>Samsonite</v>
          </cell>
          <cell r="G5328">
            <v>38</v>
          </cell>
        </row>
        <row r="5329">
          <cell r="A5329">
            <v>5328</v>
          </cell>
          <cell r="B5329">
            <v>6393</v>
          </cell>
          <cell r="C5329">
            <v>32</v>
          </cell>
          <cell r="D5329" t="str">
            <v xml:space="preserve"> Samsonite Starfire Spinner 69 cm Blue </v>
          </cell>
          <cell r="E5329">
            <v>189</v>
          </cell>
          <cell r="F5329" t="str">
            <v>Samsonite</v>
          </cell>
          <cell r="G5329">
            <v>234</v>
          </cell>
        </row>
        <row r="5330">
          <cell r="A5330">
            <v>5329</v>
          </cell>
          <cell r="B5330">
            <v>11579</v>
          </cell>
          <cell r="C5330">
            <v>32</v>
          </cell>
          <cell r="D5330" t="str">
            <v xml:space="preserve"> Samsonite Spark Garment Bag Wheels Dark Blue </v>
          </cell>
          <cell r="E5330">
            <v>99</v>
          </cell>
          <cell r="F5330" t="str">
            <v>Samsonite</v>
          </cell>
          <cell r="G5330">
            <v>18</v>
          </cell>
        </row>
        <row r="5331">
          <cell r="A5331">
            <v>5330</v>
          </cell>
          <cell r="B5331">
            <v>7270</v>
          </cell>
          <cell r="C5331">
            <v>32</v>
          </cell>
          <cell r="D5331" t="str">
            <v xml:space="preserve"> Samsonite Spark Expandable Upright 55 cm Rock </v>
          </cell>
          <cell r="E5331">
            <v>115.99</v>
          </cell>
          <cell r="F5331" t="str">
            <v>Samsonite</v>
          </cell>
          <cell r="G5331">
            <v>200</v>
          </cell>
        </row>
        <row r="5332">
          <cell r="A5332">
            <v>5331</v>
          </cell>
          <cell r="B5332">
            <v>9767</v>
          </cell>
          <cell r="C5332">
            <v>32</v>
          </cell>
          <cell r="D5332" t="str">
            <v xml:space="preserve"> Samsonite Spark Duffle Wheels 64cm Dark Blue </v>
          </cell>
          <cell r="E5332">
            <v>104</v>
          </cell>
          <cell r="F5332" t="str">
            <v>Samsonite</v>
          </cell>
          <cell r="G5332">
            <v>96</v>
          </cell>
        </row>
        <row r="5333">
          <cell r="A5333">
            <v>5332</v>
          </cell>
          <cell r="B5333">
            <v>9180</v>
          </cell>
          <cell r="C5333">
            <v>32</v>
          </cell>
          <cell r="D5333" t="str">
            <v xml:space="preserve"> Samsonite Spark Duffle Wheels 64cm Black </v>
          </cell>
          <cell r="E5333">
            <v>104</v>
          </cell>
          <cell r="F5333" t="str">
            <v>Samsonite</v>
          </cell>
          <cell r="G5333">
            <v>120</v>
          </cell>
        </row>
        <row r="5334">
          <cell r="A5334">
            <v>5333</v>
          </cell>
          <cell r="B5334">
            <v>8078</v>
          </cell>
          <cell r="C5334">
            <v>32</v>
          </cell>
          <cell r="D5334" t="str">
            <v xml:space="preserve"> Samsonite Smarttop Spinner 55 cm Black </v>
          </cell>
          <cell r="E5334">
            <v>134</v>
          </cell>
          <cell r="F5334" t="str">
            <v>Samsonite</v>
          </cell>
          <cell r="G5334">
            <v>165</v>
          </cell>
        </row>
        <row r="5335">
          <cell r="A5335">
            <v>5334</v>
          </cell>
          <cell r="B5335">
            <v>8831</v>
          </cell>
          <cell r="C5335">
            <v>32</v>
          </cell>
          <cell r="D5335" t="str">
            <v xml:space="preserve"> Samsonite S'Cure Spinner 81 cm Dark Blue </v>
          </cell>
          <cell r="E5335">
            <v>215</v>
          </cell>
          <cell r="F5335" t="str">
            <v>Samsonite</v>
          </cell>
          <cell r="G5335">
            <v>135</v>
          </cell>
        </row>
        <row r="5336">
          <cell r="A5336">
            <v>5335</v>
          </cell>
          <cell r="B5336">
            <v>10053</v>
          </cell>
          <cell r="C5336">
            <v>32</v>
          </cell>
          <cell r="D5336" t="str">
            <v xml:space="preserve"> Samsonite S'Cure Spinner 69 cm Silver </v>
          </cell>
          <cell r="E5336">
            <v>189</v>
          </cell>
          <cell r="F5336" t="str">
            <v>Samsonite</v>
          </cell>
          <cell r="G5336">
            <v>83</v>
          </cell>
        </row>
        <row r="5337">
          <cell r="A5337">
            <v>5336</v>
          </cell>
          <cell r="B5337">
            <v>9056</v>
          </cell>
          <cell r="C5337">
            <v>32</v>
          </cell>
          <cell r="D5337" t="str">
            <v xml:space="preserve"> Samsonite Optic Spinner 75 cm Metallic Silver </v>
          </cell>
          <cell r="E5337">
            <v>129</v>
          </cell>
          <cell r="F5337" t="str">
            <v>Samsonite</v>
          </cell>
          <cell r="G5337">
            <v>126</v>
          </cell>
        </row>
        <row r="5338">
          <cell r="A5338">
            <v>5337</v>
          </cell>
          <cell r="B5338">
            <v>8055</v>
          </cell>
          <cell r="C5338">
            <v>32</v>
          </cell>
          <cell r="D5338" t="str">
            <v xml:space="preserve"> Samsonite Optic Spinner 55 cm Red </v>
          </cell>
          <cell r="E5338">
            <v>109</v>
          </cell>
          <cell r="F5338" t="str">
            <v>Samsonite</v>
          </cell>
          <cell r="G5338">
            <v>166</v>
          </cell>
        </row>
        <row r="5339">
          <cell r="A5339">
            <v>5338</v>
          </cell>
          <cell r="B5339">
            <v>6648</v>
          </cell>
          <cell r="C5339">
            <v>32</v>
          </cell>
          <cell r="D5339" t="str">
            <v xml:space="preserve"> Samsonite Neopulse Spinner 75 cm Matte Black </v>
          </cell>
          <cell r="E5339">
            <v>259</v>
          </cell>
          <cell r="F5339" t="str">
            <v>Samsonite</v>
          </cell>
          <cell r="G5339">
            <v>224</v>
          </cell>
        </row>
        <row r="5340">
          <cell r="A5340">
            <v>5339</v>
          </cell>
          <cell r="B5340">
            <v>9275</v>
          </cell>
          <cell r="C5340">
            <v>32</v>
          </cell>
          <cell r="D5340" t="str">
            <v xml:space="preserve"> Samsonite Lite-Shock Spinner 81 cm Petrol Blue </v>
          </cell>
          <cell r="E5340">
            <v>349</v>
          </cell>
          <cell r="F5340" t="str">
            <v>Samsonite</v>
          </cell>
          <cell r="G5340">
            <v>117</v>
          </cell>
        </row>
        <row r="5341">
          <cell r="A5341">
            <v>5340</v>
          </cell>
          <cell r="B5341">
            <v>6569</v>
          </cell>
          <cell r="C5341">
            <v>32</v>
          </cell>
          <cell r="D5341" t="str">
            <v xml:space="preserve"> Samsonite Lite-Shock Spinner 81 cm Black </v>
          </cell>
          <cell r="E5341">
            <v>349</v>
          </cell>
          <cell r="F5341" t="str">
            <v>Samsonite</v>
          </cell>
          <cell r="G5341">
            <v>227</v>
          </cell>
        </row>
        <row r="5342">
          <cell r="A5342">
            <v>5341</v>
          </cell>
          <cell r="B5342">
            <v>8423</v>
          </cell>
          <cell r="C5342">
            <v>32</v>
          </cell>
          <cell r="D5342" t="str">
            <v xml:space="preserve"> Samsonite Lite-Cube Upright 55 cm Graphite </v>
          </cell>
          <cell r="E5342">
            <v>279</v>
          </cell>
          <cell r="F5342" t="str">
            <v>Samsonite</v>
          </cell>
          <cell r="G5342">
            <v>151</v>
          </cell>
        </row>
        <row r="5343">
          <cell r="A5343">
            <v>5342</v>
          </cell>
          <cell r="B5343">
            <v>6052</v>
          </cell>
          <cell r="C5343">
            <v>32</v>
          </cell>
          <cell r="D5343" t="str">
            <v xml:space="preserve"> Samsonite Dynamo Upright 50 cm Royal Blue </v>
          </cell>
          <cell r="E5343">
            <v>87</v>
          </cell>
          <cell r="F5343" t="str">
            <v>Samsonite</v>
          </cell>
          <cell r="G5343">
            <v>249</v>
          </cell>
        </row>
        <row r="5344">
          <cell r="A5344">
            <v>5343</v>
          </cell>
          <cell r="B5344">
            <v>8563</v>
          </cell>
          <cell r="C5344">
            <v>32</v>
          </cell>
          <cell r="D5344" t="str">
            <v xml:space="preserve"> Samsonite Dynamo Expandable Upright 55 cm Natural </v>
          </cell>
          <cell r="E5344">
            <v>119</v>
          </cell>
          <cell r="F5344" t="str">
            <v>Samsonite</v>
          </cell>
          <cell r="G5344">
            <v>145</v>
          </cell>
        </row>
        <row r="5345">
          <cell r="A5345">
            <v>5344</v>
          </cell>
          <cell r="B5345">
            <v>11413</v>
          </cell>
          <cell r="C5345">
            <v>32</v>
          </cell>
          <cell r="D5345" t="str">
            <v xml:space="preserve"> Samsonite Dynamo Expandable Spinner 67 cm Red </v>
          </cell>
          <cell r="E5345">
            <v>112</v>
          </cell>
          <cell r="F5345" t="str">
            <v>Samsonite</v>
          </cell>
          <cell r="G5345">
            <v>25</v>
          </cell>
        </row>
        <row r="5346">
          <cell r="A5346">
            <v>5345</v>
          </cell>
          <cell r="B5346">
            <v>7218</v>
          </cell>
          <cell r="C5346">
            <v>32</v>
          </cell>
          <cell r="D5346" t="str">
            <v xml:space="preserve"> Samsonite Cosmolite Spinner FL2 86 cm Red </v>
          </cell>
          <cell r="E5346">
            <v>369</v>
          </cell>
          <cell r="F5346" t="str">
            <v>Samsonite</v>
          </cell>
          <cell r="G5346">
            <v>202</v>
          </cell>
        </row>
        <row r="5347">
          <cell r="A5347">
            <v>5346</v>
          </cell>
          <cell r="B5347">
            <v>6326</v>
          </cell>
          <cell r="C5347">
            <v>32</v>
          </cell>
          <cell r="D5347" t="str">
            <v xml:space="preserve"> Samsonite Cosmolite Spinner FL2 81 cm Pearl </v>
          </cell>
          <cell r="E5347">
            <v>349</v>
          </cell>
          <cell r="F5347" t="str">
            <v>Samsonite</v>
          </cell>
          <cell r="G5347">
            <v>237</v>
          </cell>
        </row>
        <row r="5348">
          <cell r="A5348">
            <v>5347</v>
          </cell>
          <cell r="B5348">
            <v>10456</v>
          </cell>
          <cell r="C5348">
            <v>32</v>
          </cell>
          <cell r="D5348" t="str">
            <v xml:space="preserve"> Samsonite Cabin Collection Upright 55 cm Black </v>
          </cell>
          <cell r="E5348">
            <v>109</v>
          </cell>
          <cell r="F5348" t="str">
            <v>Samsonite</v>
          </cell>
          <cell r="G5348">
            <v>66</v>
          </cell>
        </row>
        <row r="5349">
          <cell r="A5349">
            <v>5348</v>
          </cell>
          <cell r="B5349">
            <v>8514</v>
          </cell>
          <cell r="C5349">
            <v>32</v>
          </cell>
          <cell r="D5349" t="str">
            <v xml:space="preserve"> Samsonite Base Boost Upright 55/35 cm Walnut </v>
          </cell>
          <cell r="E5349">
            <v>109</v>
          </cell>
          <cell r="F5349" t="str">
            <v>Samsonite</v>
          </cell>
          <cell r="G5349">
            <v>147</v>
          </cell>
        </row>
        <row r="5350">
          <cell r="A5350">
            <v>5349</v>
          </cell>
          <cell r="B5350">
            <v>10215</v>
          </cell>
          <cell r="C5350">
            <v>32</v>
          </cell>
          <cell r="D5350" t="str">
            <v xml:space="preserve"> Samsonite Base Boost Upright 55/35 cm Red </v>
          </cell>
          <cell r="E5350">
            <v>109</v>
          </cell>
          <cell r="F5350" t="str">
            <v>Samsonite</v>
          </cell>
          <cell r="G5350">
            <v>76</v>
          </cell>
        </row>
        <row r="5351">
          <cell r="A5351">
            <v>5350</v>
          </cell>
          <cell r="B5351">
            <v>9314</v>
          </cell>
          <cell r="C5351">
            <v>32</v>
          </cell>
          <cell r="D5351" t="str">
            <v xml:space="preserve"> Samsonite B-Lite 3 Expandable Spinner 78 cm Dark Blue </v>
          </cell>
          <cell r="E5351">
            <v>199</v>
          </cell>
          <cell r="F5351" t="str">
            <v>Samsonite</v>
          </cell>
          <cell r="G5351">
            <v>115</v>
          </cell>
        </row>
        <row r="5352">
          <cell r="A5352">
            <v>5351</v>
          </cell>
          <cell r="B5352">
            <v>7541</v>
          </cell>
          <cell r="C5352">
            <v>32</v>
          </cell>
          <cell r="D5352" t="str">
            <v xml:space="preserve"> Samsonite Asphere Expandable Spinner 77 cm Red/Grey </v>
          </cell>
          <cell r="E5352">
            <v>109</v>
          </cell>
          <cell r="F5352" t="str">
            <v>Samsonite</v>
          </cell>
          <cell r="G5352">
            <v>189</v>
          </cell>
        </row>
        <row r="5353">
          <cell r="A5353">
            <v>5352</v>
          </cell>
          <cell r="B5353">
            <v>7300</v>
          </cell>
          <cell r="C5353">
            <v>32</v>
          </cell>
          <cell r="D5353" t="str">
            <v xml:space="preserve"> Princess Montreal L Zwart </v>
          </cell>
          <cell r="E5353">
            <v>93.99</v>
          </cell>
          <cell r="F5353" t="str">
            <v>Princess</v>
          </cell>
          <cell r="G5353">
            <v>199</v>
          </cell>
        </row>
        <row r="5354">
          <cell r="A5354">
            <v>5353</v>
          </cell>
          <cell r="B5354">
            <v>6946</v>
          </cell>
          <cell r="C5354">
            <v>32</v>
          </cell>
          <cell r="D5354" t="str">
            <v xml:space="preserve"> Jack Wolfskin Railman 40 Zwart </v>
          </cell>
          <cell r="E5354">
            <v>169.95</v>
          </cell>
          <cell r="F5354" t="str">
            <v>Jack</v>
          </cell>
          <cell r="G5354">
            <v>212</v>
          </cell>
        </row>
        <row r="5355">
          <cell r="A5355">
            <v>5354</v>
          </cell>
          <cell r="B5355">
            <v>8121</v>
          </cell>
          <cell r="C5355">
            <v>32</v>
          </cell>
          <cell r="D5355" t="str">
            <v xml:space="preserve"> Herschel Trade Small Black </v>
          </cell>
          <cell r="E5355">
            <v>110</v>
          </cell>
          <cell r="F5355" t="str">
            <v>Herschel</v>
          </cell>
          <cell r="G5355">
            <v>163</v>
          </cell>
        </row>
        <row r="5356">
          <cell r="A5356">
            <v>5355</v>
          </cell>
          <cell r="B5356">
            <v>10892</v>
          </cell>
          <cell r="C5356">
            <v>32</v>
          </cell>
          <cell r="D5356" t="str">
            <v xml:space="preserve"> Eastpak Tranverz XS Sunday Grey </v>
          </cell>
          <cell r="E5356">
            <v>59</v>
          </cell>
          <cell r="F5356" t="str">
            <v>Eastpak</v>
          </cell>
          <cell r="G5356">
            <v>47</v>
          </cell>
        </row>
        <row r="5357">
          <cell r="A5357">
            <v>5356</v>
          </cell>
          <cell r="B5357">
            <v>8340</v>
          </cell>
          <cell r="C5357">
            <v>32</v>
          </cell>
          <cell r="D5357" t="str">
            <v xml:space="preserve"> Eastpak Tranverz XS Double Denim </v>
          </cell>
          <cell r="E5357">
            <v>59</v>
          </cell>
          <cell r="F5357" t="str">
            <v>Eastpak</v>
          </cell>
          <cell r="G5357">
            <v>154</v>
          </cell>
        </row>
        <row r="5358">
          <cell r="A5358">
            <v>5357</v>
          </cell>
          <cell r="B5358">
            <v>6273</v>
          </cell>
          <cell r="C5358">
            <v>32</v>
          </cell>
          <cell r="D5358" t="str">
            <v xml:space="preserve"> Eastpak Tranverz XS Black Denim </v>
          </cell>
          <cell r="E5358">
            <v>99.95</v>
          </cell>
          <cell r="F5358" t="str">
            <v>Eastpak</v>
          </cell>
          <cell r="G5358">
            <v>239</v>
          </cell>
        </row>
        <row r="5359">
          <cell r="A5359">
            <v>5358</v>
          </cell>
          <cell r="B5359">
            <v>6811</v>
          </cell>
          <cell r="C5359">
            <v>32</v>
          </cell>
          <cell r="D5359" t="str">
            <v xml:space="preserve"> Eastpak Tranverz S Gingham Stripe </v>
          </cell>
          <cell r="E5359">
            <v>119.95</v>
          </cell>
          <cell r="F5359" t="str">
            <v>Eastpak</v>
          </cell>
          <cell r="G5359">
            <v>218</v>
          </cell>
        </row>
        <row r="5360">
          <cell r="A5360">
            <v>5359</v>
          </cell>
          <cell r="B5360">
            <v>9820</v>
          </cell>
          <cell r="C5360">
            <v>33</v>
          </cell>
          <cell r="D5360" t="str">
            <v xml:space="preserve"> Olight S30RII Baton Rechargeable </v>
          </cell>
          <cell r="E5360">
            <v>74.989999999999995</v>
          </cell>
          <cell r="F5360" t="str">
            <v>Olight</v>
          </cell>
          <cell r="G5360">
            <v>94</v>
          </cell>
        </row>
        <row r="5361">
          <cell r="A5361">
            <v>5360</v>
          </cell>
          <cell r="B5361">
            <v>6812</v>
          </cell>
          <cell r="C5361">
            <v>33</v>
          </cell>
          <cell r="D5361" t="str">
            <v xml:space="preserve"> Maglite Magcharger LED 12V/230V </v>
          </cell>
          <cell r="E5361">
            <v>124.95</v>
          </cell>
          <cell r="F5361" t="str">
            <v>Maglite</v>
          </cell>
          <cell r="G5361">
            <v>218</v>
          </cell>
        </row>
        <row r="5362">
          <cell r="A5362">
            <v>5361</v>
          </cell>
          <cell r="B5362">
            <v>9491</v>
          </cell>
          <cell r="C5362">
            <v>33</v>
          </cell>
          <cell r="D5362" t="str">
            <v xml:space="preserve"> Olight S10Rll Baton Rechargeable </v>
          </cell>
          <cell r="E5362">
            <v>44.95</v>
          </cell>
          <cell r="F5362" t="str">
            <v>Olight</v>
          </cell>
          <cell r="G5362">
            <v>107</v>
          </cell>
        </row>
        <row r="5363">
          <cell r="A5363">
            <v>5362</v>
          </cell>
          <cell r="B5363">
            <v>11330</v>
          </cell>
          <cell r="C5363">
            <v>33</v>
          </cell>
          <cell r="D5363" t="str">
            <v xml:space="preserve"> LED Lenser P7.2 </v>
          </cell>
          <cell r="E5363">
            <v>48.95</v>
          </cell>
          <cell r="F5363" t="str">
            <v>LED</v>
          </cell>
          <cell r="G5363">
            <v>29</v>
          </cell>
        </row>
        <row r="5364">
          <cell r="A5364">
            <v>5363</v>
          </cell>
          <cell r="B5364">
            <v>8777</v>
          </cell>
          <cell r="C5364">
            <v>33</v>
          </cell>
          <cell r="D5364" t="str">
            <v xml:space="preserve"> Maglite 3D LED Zwart </v>
          </cell>
          <cell r="E5364">
            <v>46.95</v>
          </cell>
          <cell r="F5364" t="str">
            <v>Maglite</v>
          </cell>
          <cell r="G5364">
            <v>137</v>
          </cell>
        </row>
        <row r="5365">
          <cell r="A5365">
            <v>5364</v>
          </cell>
          <cell r="B5365">
            <v>7029</v>
          </cell>
          <cell r="C5365">
            <v>33</v>
          </cell>
          <cell r="D5365" t="str">
            <v xml:space="preserve"> Homeij Xtrail </v>
          </cell>
          <cell r="E5365">
            <v>39.99</v>
          </cell>
          <cell r="F5365" t="str">
            <v>Homeij</v>
          </cell>
          <cell r="G5365">
            <v>209</v>
          </cell>
        </row>
        <row r="5366">
          <cell r="A5366">
            <v>5365</v>
          </cell>
          <cell r="B5366">
            <v>7103</v>
          </cell>
          <cell r="C5366">
            <v>33</v>
          </cell>
          <cell r="D5366" t="str">
            <v xml:space="preserve"> Led Lenser P7R </v>
          </cell>
          <cell r="E5366">
            <v>94.99</v>
          </cell>
          <cell r="F5366" t="str">
            <v>Led</v>
          </cell>
          <cell r="G5366">
            <v>206</v>
          </cell>
        </row>
        <row r="5367">
          <cell r="A5367">
            <v>5366</v>
          </cell>
          <cell r="B5367">
            <v>8928</v>
          </cell>
          <cell r="C5367">
            <v>33</v>
          </cell>
          <cell r="D5367" t="str">
            <v xml:space="preserve"> Maglite Mini LED AA Zwart </v>
          </cell>
          <cell r="E5367">
            <v>41.99</v>
          </cell>
          <cell r="F5367" t="str">
            <v>Maglite</v>
          </cell>
          <cell r="G5367">
            <v>131</v>
          </cell>
        </row>
        <row r="5368">
          <cell r="A5368">
            <v>5367</v>
          </cell>
          <cell r="B5368">
            <v>9027</v>
          </cell>
          <cell r="C5368">
            <v>33</v>
          </cell>
          <cell r="D5368" t="str">
            <v xml:space="preserve"> Olight Baton S1R </v>
          </cell>
          <cell r="E5368">
            <v>64.95</v>
          </cell>
          <cell r="F5368" t="str">
            <v>Olight</v>
          </cell>
          <cell r="G5368">
            <v>127</v>
          </cell>
        </row>
        <row r="5369">
          <cell r="A5369">
            <v>5368</v>
          </cell>
          <cell r="B5369">
            <v>9181</v>
          </cell>
          <cell r="C5369">
            <v>33</v>
          </cell>
          <cell r="D5369" t="str">
            <v xml:space="preserve"> Led Lenser P5R.2 </v>
          </cell>
          <cell r="E5369">
            <v>77.95</v>
          </cell>
          <cell r="F5369" t="str">
            <v>Led</v>
          </cell>
          <cell r="G5369">
            <v>120</v>
          </cell>
        </row>
        <row r="5370">
          <cell r="A5370">
            <v>5369</v>
          </cell>
          <cell r="B5370">
            <v>6053</v>
          </cell>
          <cell r="C5370">
            <v>33</v>
          </cell>
          <cell r="D5370" t="str">
            <v xml:space="preserve"> Olight S80 Baton </v>
          </cell>
          <cell r="E5370">
            <v>54.99</v>
          </cell>
          <cell r="F5370" t="str">
            <v>Olight</v>
          </cell>
          <cell r="G5370">
            <v>249</v>
          </cell>
        </row>
        <row r="5371">
          <cell r="A5371">
            <v>5370</v>
          </cell>
          <cell r="B5371">
            <v>8720</v>
          </cell>
          <cell r="C5371">
            <v>33</v>
          </cell>
          <cell r="D5371" t="str">
            <v xml:space="preserve"> Maglite XL-200 Zwart </v>
          </cell>
          <cell r="E5371">
            <v>54.99</v>
          </cell>
          <cell r="F5371" t="str">
            <v>Maglite</v>
          </cell>
          <cell r="G5371">
            <v>139</v>
          </cell>
        </row>
        <row r="5372">
          <cell r="A5372">
            <v>5371</v>
          </cell>
          <cell r="B5372">
            <v>8280</v>
          </cell>
          <cell r="C5372">
            <v>33</v>
          </cell>
          <cell r="D5372" t="str">
            <v xml:space="preserve"> Coleman Batterylock Divide + 250 Flashlight </v>
          </cell>
          <cell r="E5372">
            <v>29.95</v>
          </cell>
          <cell r="F5372" t="str">
            <v>Coleman</v>
          </cell>
          <cell r="G5372">
            <v>156</v>
          </cell>
        </row>
        <row r="5373">
          <cell r="A5373">
            <v>5372</v>
          </cell>
          <cell r="B5373">
            <v>7958</v>
          </cell>
          <cell r="C5373">
            <v>33</v>
          </cell>
          <cell r="D5373" t="str">
            <v xml:space="preserve"> Olight M1X Striker </v>
          </cell>
          <cell r="E5373">
            <v>64.95</v>
          </cell>
          <cell r="F5373" t="str">
            <v>Olight</v>
          </cell>
          <cell r="G5373">
            <v>170</v>
          </cell>
        </row>
        <row r="5374">
          <cell r="A5374">
            <v>5373</v>
          </cell>
          <cell r="B5374">
            <v>7838</v>
          </cell>
          <cell r="C5374">
            <v>33</v>
          </cell>
          <cell r="D5374" t="str">
            <v xml:space="preserve"> Led Lenser P14.2 </v>
          </cell>
          <cell r="E5374">
            <v>64</v>
          </cell>
          <cell r="F5374" t="str">
            <v>Led</v>
          </cell>
          <cell r="G5374">
            <v>175</v>
          </cell>
        </row>
        <row r="5375">
          <cell r="A5375">
            <v>5374</v>
          </cell>
          <cell r="B5375">
            <v>11053</v>
          </cell>
          <cell r="C5375">
            <v>33</v>
          </cell>
          <cell r="D5375" t="str">
            <v xml:space="preserve"> Hybridlight HL160 Zwart </v>
          </cell>
          <cell r="E5375">
            <v>39.99</v>
          </cell>
          <cell r="F5375" t="str">
            <v>Hybridlight</v>
          </cell>
          <cell r="G5375">
            <v>41</v>
          </cell>
        </row>
        <row r="5376">
          <cell r="A5376">
            <v>5375</v>
          </cell>
          <cell r="B5376">
            <v>10289</v>
          </cell>
          <cell r="C5376">
            <v>33</v>
          </cell>
          <cell r="D5376" t="str">
            <v xml:space="preserve"> Maglite Mini R6 AA Zwart </v>
          </cell>
          <cell r="E5376">
            <v>23.99</v>
          </cell>
          <cell r="F5376" t="str">
            <v>Maglite</v>
          </cell>
          <cell r="G5376">
            <v>73</v>
          </cell>
        </row>
        <row r="5377">
          <cell r="A5377">
            <v>5376</v>
          </cell>
          <cell r="B5377">
            <v>6054</v>
          </cell>
          <cell r="C5377">
            <v>33</v>
          </cell>
          <cell r="D5377" t="str">
            <v xml:space="preserve"> Olight S1 Baton </v>
          </cell>
          <cell r="E5377">
            <v>49.95</v>
          </cell>
          <cell r="F5377" t="str">
            <v>Olight</v>
          </cell>
          <cell r="G5377">
            <v>249</v>
          </cell>
        </row>
        <row r="5378">
          <cell r="A5378">
            <v>5377</v>
          </cell>
          <cell r="B5378">
            <v>9157</v>
          </cell>
          <cell r="C5378">
            <v>33</v>
          </cell>
          <cell r="D5378" t="str">
            <v xml:space="preserve"> Maglite 4D Zwart </v>
          </cell>
          <cell r="E5378">
            <v>45.95</v>
          </cell>
          <cell r="F5378" t="str">
            <v>Maglite</v>
          </cell>
          <cell r="G5378">
            <v>121</v>
          </cell>
        </row>
        <row r="5379">
          <cell r="A5379">
            <v>5378</v>
          </cell>
          <cell r="B5379">
            <v>9768</v>
          </cell>
          <cell r="C5379">
            <v>33</v>
          </cell>
          <cell r="D5379" t="str">
            <v xml:space="preserve"> Led Lenser T7.2 </v>
          </cell>
          <cell r="E5379">
            <v>58</v>
          </cell>
          <cell r="F5379" t="str">
            <v>Led</v>
          </cell>
          <cell r="G5379">
            <v>96</v>
          </cell>
        </row>
        <row r="5380">
          <cell r="A5380">
            <v>5379</v>
          </cell>
          <cell r="B5380">
            <v>8100</v>
          </cell>
          <cell r="C5380">
            <v>33</v>
          </cell>
          <cell r="D5380" t="str">
            <v xml:space="preserve"> LED Lenser M7R.2 </v>
          </cell>
          <cell r="E5380">
            <v>111</v>
          </cell>
          <cell r="F5380" t="str">
            <v>LED</v>
          </cell>
          <cell r="G5380">
            <v>164</v>
          </cell>
        </row>
        <row r="5381">
          <cell r="A5381">
            <v>5380</v>
          </cell>
          <cell r="B5381">
            <v>6769</v>
          </cell>
          <cell r="C5381">
            <v>33</v>
          </cell>
          <cell r="D5381" t="str">
            <v xml:space="preserve"> Olight I3E EOS Zwart </v>
          </cell>
          <cell r="E5381">
            <v>19.95</v>
          </cell>
          <cell r="F5381" t="str">
            <v>Olight</v>
          </cell>
          <cell r="G5381">
            <v>220</v>
          </cell>
        </row>
        <row r="5382">
          <cell r="A5382">
            <v>5381</v>
          </cell>
          <cell r="B5382">
            <v>6394</v>
          </cell>
          <cell r="C5382">
            <v>33</v>
          </cell>
          <cell r="D5382" t="str">
            <v xml:space="preserve"> LED Lenser K1L </v>
          </cell>
          <cell r="E5382">
            <v>14.99</v>
          </cell>
          <cell r="F5382" t="str">
            <v>LED</v>
          </cell>
          <cell r="G5382">
            <v>234</v>
          </cell>
        </row>
        <row r="5383">
          <cell r="A5383">
            <v>5382</v>
          </cell>
          <cell r="B5383">
            <v>7190</v>
          </cell>
          <cell r="C5383">
            <v>33</v>
          </cell>
          <cell r="D5383" t="str">
            <v xml:space="preserve"> Olight S2A Baton Geel </v>
          </cell>
          <cell r="E5383">
            <v>51</v>
          </cell>
          <cell r="F5383" t="str">
            <v>Olight</v>
          </cell>
          <cell r="G5383">
            <v>203</v>
          </cell>
        </row>
        <row r="5384">
          <cell r="A5384">
            <v>5383</v>
          </cell>
          <cell r="B5384">
            <v>8101</v>
          </cell>
          <cell r="C5384">
            <v>33</v>
          </cell>
          <cell r="D5384" t="str">
            <v xml:space="preserve"> Olight M20SX-SH Javelot Hunting Kit </v>
          </cell>
          <cell r="E5384">
            <v>159.94999999999999</v>
          </cell>
          <cell r="F5384" t="str">
            <v>Olight</v>
          </cell>
          <cell r="G5384">
            <v>164</v>
          </cell>
        </row>
        <row r="5385">
          <cell r="A5385">
            <v>5384</v>
          </cell>
          <cell r="B5385">
            <v>6649</v>
          </cell>
          <cell r="C5385">
            <v>33</v>
          </cell>
          <cell r="D5385" t="str">
            <v xml:space="preserve"> Olight I3E EOS Blauw </v>
          </cell>
          <cell r="E5385">
            <v>27.99</v>
          </cell>
          <cell r="F5385" t="str">
            <v>Olight</v>
          </cell>
          <cell r="G5385">
            <v>224</v>
          </cell>
        </row>
        <row r="5386">
          <cell r="A5386">
            <v>5385</v>
          </cell>
          <cell r="B5386">
            <v>11449</v>
          </cell>
          <cell r="C5386">
            <v>33</v>
          </cell>
          <cell r="D5386" t="str">
            <v xml:space="preserve"> Maglite Mini Micro-Mag AAA Zwart </v>
          </cell>
          <cell r="E5386">
            <v>27.99</v>
          </cell>
          <cell r="F5386" t="str">
            <v>Maglite</v>
          </cell>
          <cell r="G5386">
            <v>24</v>
          </cell>
        </row>
        <row r="5387">
          <cell r="A5387">
            <v>5386</v>
          </cell>
          <cell r="B5387">
            <v>8537</v>
          </cell>
          <cell r="C5387">
            <v>33</v>
          </cell>
          <cell r="D5387" t="str">
            <v xml:space="preserve"> Maglite Mini LED AAA Zwart </v>
          </cell>
          <cell r="E5387">
            <v>24.99</v>
          </cell>
          <cell r="F5387" t="str">
            <v>Maglite</v>
          </cell>
          <cell r="G5387">
            <v>146</v>
          </cell>
        </row>
        <row r="5388">
          <cell r="A5388">
            <v>5387</v>
          </cell>
          <cell r="B5388">
            <v>11913</v>
          </cell>
          <cell r="C5388">
            <v>33</v>
          </cell>
          <cell r="D5388" t="str">
            <v xml:space="preserve"> Maglite 2D Zwart </v>
          </cell>
          <cell r="E5388">
            <v>42.99</v>
          </cell>
          <cell r="F5388" t="str">
            <v>Maglite</v>
          </cell>
          <cell r="G5388">
            <v>4</v>
          </cell>
        </row>
        <row r="5389">
          <cell r="A5389">
            <v>5388</v>
          </cell>
          <cell r="B5389">
            <v>6947</v>
          </cell>
          <cell r="C5389">
            <v>33</v>
          </cell>
          <cell r="D5389" t="str">
            <v xml:space="preserve"> Led Lenser P5.2 </v>
          </cell>
          <cell r="E5389">
            <v>37.950000000000003</v>
          </cell>
          <cell r="F5389" t="str">
            <v>Led</v>
          </cell>
          <cell r="G5389">
            <v>212</v>
          </cell>
        </row>
        <row r="5390">
          <cell r="A5390">
            <v>5389</v>
          </cell>
          <cell r="B5390">
            <v>8674</v>
          </cell>
          <cell r="C5390">
            <v>33</v>
          </cell>
          <cell r="D5390" t="str">
            <v xml:space="preserve"> Coleman Batterylock Divide + 75 Flashlight </v>
          </cell>
          <cell r="E5390">
            <v>24.99</v>
          </cell>
          <cell r="F5390" t="str">
            <v>Coleman</v>
          </cell>
          <cell r="G5390">
            <v>141</v>
          </cell>
        </row>
        <row r="5391">
          <cell r="A5391">
            <v>5390</v>
          </cell>
          <cell r="B5391">
            <v>9470</v>
          </cell>
          <cell r="C5391">
            <v>33</v>
          </cell>
          <cell r="D5391" t="str">
            <v xml:space="preserve"> Olight R50 Pro Seeker LE Kit </v>
          </cell>
          <cell r="E5391">
            <v>199.95</v>
          </cell>
          <cell r="F5391" t="str">
            <v>Olight</v>
          </cell>
          <cell r="G5391">
            <v>108</v>
          </cell>
        </row>
        <row r="5392">
          <cell r="A5392">
            <v>5391</v>
          </cell>
          <cell r="B5392">
            <v>7417</v>
          </cell>
          <cell r="C5392">
            <v>33</v>
          </cell>
          <cell r="D5392" t="str">
            <v xml:space="preserve"> Olight SR52UT Intimidator Kit </v>
          </cell>
          <cell r="E5392">
            <v>179.99</v>
          </cell>
          <cell r="F5392" t="str">
            <v>Olight</v>
          </cell>
          <cell r="G5392">
            <v>194</v>
          </cell>
        </row>
        <row r="5393">
          <cell r="A5393">
            <v>5392</v>
          </cell>
          <cell r="B5393">
            <v>6650</v>
          </cell>
          <cell r="C5393">
            <v>33</v>
          </cell>
          <cell r="D5393" t="str">
            <v xml:space="preserve"> Olight S2A Baton Zwart </v>
          </cell>
          <cell r="E5393">
            <v>54.99</v>
          </cell>
          <cell r="F5393" t="str">
            <v>Olight</v>
          </cell>
          <cell r="G5393">
            <v>224</v>
          </cell>
        </row>
        <row r="5394">
          <cell r="A5394">
            <v>5393</v>
          </cell>
          <cell r="B5394">
            <v>6395</v>
          </cell>
          <cell r="C5394">
            <v>33</v>
          </cell>
          <cell r="D5394" t="str">
            <v xml:space="preserve"> Olight Marauder OL X7 </v>
          </cell>
          <cell r="E5394">
            <v>329</v>
          </cell>
          <cell r="F5394" t="str">
            <v>Olight</v>
          </cell>
          <cell r="G5394">
            <v>234</v>
          </cell>
        </row>
        <row r="5395">
          <cell r="A5395">
            <v>5394</v>
          </cell>
          <cell r="B5395">
            <v>9249</v>
          </cell>
          <cell r="C5395">
            <v>33</v>
          </cell>
          <cell r="D5395" t="str">
            <v xml:space="preserve"> Olight M20SX Javelot </v>
          </cell>
          <cell r="E5395">
            <v>84</v>
          </cell>
          <cell r="F5395" t="str">
            <v>Olight</v>
          </cell>
          <cell r="G5395">
            <v>118</v>
          </cell>
        </row>
        <row r="5396">
          <cell r="A5396">
            <v>5395</v>
          </cell>
          <cell r="B5396">
            <v>9519</v>
          </cell>
          <cell r="C5396">
            <v>33</v>
          </cell>
          <cell r="D5396" t="str">
            <v xml:space="preserve"> Maglite 6D Zwart </v>
          </cell>
          <cell r="E5396">
            <v>52.95</v>
          </cell>
          <cell r="F5396" t="str">
            <v>Maglite</v>
          </cell>
          <cell r="G5396">
            <v>106</v>
          </cell>
        </row>
        <row r="5397">
          <cell r="A5397">
            <v>5396</v>
          </cell>
          <cell r="B5397">
            <v>6019</v>
          </cell>
          <cell r="C5397">
            <v>33</v>
          </cell>
          <cell r="D5397" t="str">
            <v xml:space="preserve"> Homeij Secuse </v>
          </cell>
          <cell r="E5397">
            <v>32.99</v>
          </cell>
          <cell r="F5397" t="str">
            <v>Homeij</v>
          </cell>
          <cell r="G5397">
            <v>250</v>
          </cell>
        </row>
        <row r="5398">
          <cell r="A5398">
            <v>5397</v>
          </cell>
          <cell r="B5398">
            <v>9648</v>
          </cell>
          <cell r="C5398">
            <v>33</v>
          </cell>
          <cell r="D5398" t="str">
            <v xml:space="preserve"> Olight SRMÍNI II Intimidator </v>
          </cell>
          <cell r="E5398">
            <v>173</v>
          </cell>
          <cell r="F5398" t="str">
            <v>Olight</v>
          </cell>
          <cell r="G5398">
            <v>100</v>
          </cell>
        </row>
        <row r="5399">
          <cell r="A5399">
            <v>5398</v>
          </cell>
          <cell r="B5399">
            <v>7030</v>
          </cell>
          <cell r="C5399">
            <v>33</v>
          </cell>
          <cell r="D5399" t="str">
            <v xml:space="preserve"> Olight SR95 Intimidator Ultimate Thrower </v>
          </cell>
          <cell r="E5399">
            <v>379.95</v>
          </cell>
          <cell r="F5399" t="str">
            <v>Olight</v>
          </cell>
          <cell r="G5399">
            <v>209</v>
          </cell>
        </row>
        <row r="5400">
          <cell r="A5400">
            <v>5399</v>
          </cell>
          <cell r="B5400">
            <v>7219</v>
          </cell>
          <cell r="C5400">
            <v>33</v>
          </cell>
          <cell r="D5400" t="str">
            <v xml:space="preserve"> Olight S2R Baton Rechargable </v>
          </cell>
          <cell r="E5400">
            <v>84.95</v>
          </cell>
          <cell r="F5400" t="str">
            <v>Olight</v>
          </cell>
          <cell r="G5400">
            <v>202</v>
          </cell>
        </row>
        <row r="5401">
          <cell r="A5401">
            <v>5400</v>
          </cell>
          <cell r="B5401">
            <v>8164</v>
          </cell>
          <cell r="C5401">
            <v>33</v>
          </cell>
          <cell r="D5401" t="str">
            <v xml:space="preserve"> Olight S2A Baton Blauw </v>
          </cell>
          <cell r="E5401">
            <v>59.99</v>
          </cell>
          <cell r="F5401" t="str">
            <v>Olight</v>
          </cell>
          <cell r="G5401">
            <v>161</v>
          </cell>
        </row>
        <row r="5402">
          <cell r="A5402">
            <v>5401</v>
          </cell>
          <cell r="B5402">
            <v>6651</v>
          </cell>
          <cell r="C5402">
            <v>33</v>
          </cell>
          <cell r="D5402" t="str">
            <v xml:space="preserve"> Olight S2 Baton Copper </v>
          </cell>
          <cell r="E5402">
            <v>89.95</v>
          </cell>
          <cell r="F5402" t="str">
            <v>Olight</v>
          </cell>
          <cell r="G5402">
            <v>224</v>
          </cell>
        </row>
        <row r="5403">
          <cell r="A5403">
            <v>5402</v>
          </cell>
          <cell r="B5403">
            <v>6813</v>
          </cell>
          <cell r="C5403">
            <v>33</v>
          </cell>
          <cell r="D5403" t="str">
            <v xml:space="preserve"> Olight M23 Javelot Kit </v>
          </cell>
          <cell r="E5403">
            <v>153</v>
          </cell>
          <cell r="F5403" t="str">
            <v>Olight</v>
          </cell>
          <cell r="G5403">
            <v>218</v>
          </cell>
        </row>
        <row r="5404">
          <cell r="A5404">
            <v>5403</v>
          </cell>
          <cell r="B5404">
            <v>8079</v>
          </cell>
          <cell r="C5404">
            <v>33</v>
          </cell>
          <cell r="D5404" t="str">
            <v xml:space="preserve"> Olight M23 Javelot </v>
          </cell>
          <cell r="E5404">
            <v>129</v>
          </cell>
          <cell r="F5404" t="str">
            <v>Olight</v>
          </cell>
          <cell r="G5404">
            <v>165</v>
          </cell>
        </row>
        <row r="5405">
          <cell r="A5405">
            <v>5404</v>
          </cell>
          <cell r="B5405">
            <v>8564</v>
          </cell>
          <cell r="C5405">
            <v>33</v>
          </cell>
          <cell r="D5405" t="str">
            <v xml:space="preserve"> Olight I3E EOS Rood </v>
          </cell>
          <cell r="E5405">
            <v>27.99</v>
          </cell>
          <cell r="F5405" t="str">
            <v>Olight</v>
          </cell>
          <cell r="G5405">
            <v>145</v>
          </cell>
        </row>
        <row r="5406">
          <cell r="A5406">
            <v>5405</v>
          </cell>
          <cell r="B5406">
            <v>9886</v>
          </cell>
          <cell r="C5406">
            <v>33</v>
          </cell>
          <cell r="D5406" t="str">
            <v xml:space="preserve"> Maglite ML125 Rechargeable </v>
          </cell>
          <cell r="E5406">
            <v>169.95</v>
          </cell>
          <cell r="F5406" t="str">
            <v>Maglite</v>
          </cell>
          <cell r="G5406">
            <v>91</v>
          </cell>
        </row>
        <row r="5407">
          <cell r="A5407">
            <v>5406</v>
          </cell>
          <cell r="B5407">
            <v>6679</v>
          </cell>
          <cell r="C5407">
            <v>33</v>
          </cell>
          <cell r="D5407" t="str">
            <v xml:space="preserve"> Maglite ML125 LED Rechargeable </v>
          </cell>
          <cell r="E5407">
            <v>148</v>
          </cell>
          <cell r="F5407" t="str">
            <v>Maglite</v>
          </cell>
          <cell r="G5407">
            <v>223</v>
          </cell>
        </row>
        <row r="5408">
          <cell r="A5408">
            <v>5407</v>
          </cell>
          <cell r="B5408">
            <v>10723</v>
          </cell>
          <cell r="C5408">
            <v>33</v>
          </cell>
          <cell r="D5408" t="str">
            <v xml:space="preserve"> Maglite Mini LED Pro AAA Zwart </v>
          </cell>
          <cell r="E5408">
            <v>49.99</v>
          </cell>
          <cell r="F5408" t="str">
            <v>Maglite</v>
          </cell>
          <cell r="G5408">
            <v>55</v>
          </cell>
        </row>
        <row r="5409">
          <cell r="A5409">
            <v>5408</v>
          </cell>
          <cell r="B5409">
            <v>8165</v>
          </cell>
          <cell r="C5409">
            <v>33</v>
          </cell>
          <cell r="D5409" t="str">
            <v xml:space="preserve"> Maglite Mini LED AA Zwart incl. Holster </v>
          </cell>
          <cell r="E5409">
            <v>34.99</v>
          </cell>
          <cell r="F5409" t="str">
            <v>Maglite</v>
          </cell>
          <cell r="G5409">
            <v>161</v>
          </cell>
        </row>
        <row r="5410">
          <cell r="A5410">
            <v>5409</v>
          </cell>
          <cell r="B5410">
            <v>7864</v>
          </cell>
          <cell r="C5410">
            <v>33</v>
          </cell>
          <cell r="D5410" t="str">
            <v xml:space="preserve"> Maglite Mag-Tac Plain Head Matte Zwart Rechargeable </v>
          </cell>
          <cell r="E5410">
            <v>189.99</v>
          </cell>
          <cell r="F5410" t="str">
            <v>Maglite</v>
          </cell>
          <cell r="G5410">
            <v>174</v>
          </cell>
        </row>
        <row r="5411">
          <cell r="A5411">
            <v>5410</v>
          </cell>
          <cell r="B5411">
            <v>11999</v>
          </cell>
          <cell r="C5411">
            <v>33</v>
          </cell>
          <cell r="D5411" t="str">
            <v xml:space="preserve"> Maglite 5D Zwart </v>
          </cell>
          <cell r="E5411">
            <v>47.95</v>
          </cell>
          <cell r="F5411" t="str">
            <v>Maglite</v>
          </cell>
          <cell r="G5411">
            <v>0</v>
          </cell>
        </row>
        <row r="5412">
          <cell r="A5412">
            <v>5411</v>
          </cell>
          <cell r="B5412">
            <v>8747</v>
          </cell>
          <cell r="C5412">
            <v>33</v>
          </cell>
          <cell r="D5412" t="str">
            <v xml:space="preserve"> Maglite 3D Zwart </v>
          </cell>
          <cell r="E5412">
            <v>42.95</v>
          </cell>
          <cell r="F5412" t="str">
            <v>Maglite</v>
          </cell>
          <cell r="G5412">
            <v>138</v>
          </cell>
        </row>
        <row r="5413">
          <cell r="A5413">
            <v>5412</v>
          </cell>
          <cell r="B5413">
            <v>6129</v>
          </cell>
          <cell r="C5413">
            <v>33</v>
          </cell>
          <cell r="D5413" t="str">
            <v xml:space="preserve"> Led Lenser X21R.2 </v>
          </cell>
          <cell r="E5413">
            <v>449</v>
          </cell>
          <cell r="F5413" t="str">
            <v>Led</v>
          </cell>
          <cell r="G5413">
            <v>246</v>
          </cell>
        </row>
        <row r="5414">
          <cell r="A5414">
            <v>5413</v>
          </cell>
          <cell r="B5414">
            <v>6652</v>
          </cell>
          <cell r="C5414">
            <v>33</v>
          </cell>
          <cell r="D5414" t="str">
            <v xml:space="preserve"> Led Lenser X21.2 </v>
          </cell>
          <cell r="E5414">
            <v>259</v>
          </cell>
          <cell r="F5414" t="str">
            <v>Led</v>
          </cell>
          <cell r="G5414">
            <v>224</v>
          </cell>
        </row>
        <row r="5415">
          <cell r="A5415">
            <v>5414</v>
          </cell>
          <cell r="B5415">
            <v>11414</v>
          </cell>
          <cell r="C5415">
            <v>33</v>
          </cell>
          <cell r="D5415" t="str">
            <v xml:space="preserve"> Led Lenser T7M </v>
          </cell>
          <cell r="E5415">
            <v>109</v>
          </cell>
          <cell r="F5415" t="str">
            <v>Led</v>
          </cell>
          <cell r="G5415">
            <v>25</v>
          </cell>
        </row>
        <row r="5416">
          <cell r="A5416">
            <v>5415</v>
          </cell>
          <cell r="B5416">
            <v>7783</v>
          </cell>
          <cell r="C5416">
            <v>33</v>
          </cell>
          <cell r="D5416" t="str">
            <v xml:space="preserve"> LED Lenser T2QC </v>
          </cell>
          <cell r="E5416">
            <v>47.99</v>
          </cell>
          <cell r="F5416" t="str">
            <v>LED</v>
          </cell>
          <cell r="G5416">
            <v>178</v>
          </cell>
        </row>
        <row r="5417">
          <cell r="A5417">
            <v>5416</v>
          </cell>
          <cell r="B5417">
            <v>11869</v>
          </cell>
          <cell r="C5417">
            <v>33</v>
          </cell>
          <cell r="D5417" t="str">
            <v xml:space="preserve"> LED Lenser T2 </v>
          </cell>
          <cell r="E5417">
            <v>47.99</v>
          </cell>
          <cell r="F5417" t="str">
            <v>LED</v>
          </cell>
          <cell r="G5417">
            <v>6</v>
          </cell>
        </row>
        <row r="5418">
          <cell r="A5418">
            <v>5417</v>
          </cell>
          <cell r="B5418">
            <v>8721</v>
          </cell>
          <cell r="C5418">
            <v>33</v>
          </cell>
          <cell r="D5418" t="str">
            <v xml:space="preserve"> LED Lenser P6X </v>
          </cell>
          <cell r="E5418">
            <v>69.95</v>
          </cell>
          <cell r="F5418" t="str">
            <v>LED</v>
          </cell>
          <cell r="G5418">
            <v>139</v>
          </cell>
        </row>
        <row r="5419">
          <cell r="A5419">
            <v>5418</v>
          </cell>
          <cell r="B5419">
            <v>9600</v>
          </cell>
          <cell r="C5419">
            <v>33</v>
          </cell>
          <cell r="D5419" t="str">
            <v xml:space="preserve"> Led Lenser P4 </v>
          </cell>
          <cell r="E5419">
            <v>33.99</v>
          </cell>
          <cell r="F5419" t="str">
            <v>Led</v>
          </cell>
          <cell r="G5419">
            <v>102</v>
          </cell>
        </row>
        <row r="5420">
          <cell r="A5420">
            <v>5419</v>
          </cell>
          <cell r="B5420">
            <v>9120</v>
          </cell>
          <cell r="C5420">
            <v>33</v>
          </cell>
          <cell r="D5420" t="str">
            <v xml:space="preserve"> LED Lenser P17R </v>
          </cell>
          <cell r="E5420">
            <v>229</v>
          </cell>
          <cell r="F5420" t="str">
            <v>LED</v>
          </cell>
          <cell r="G5420">
            <v>123</v>
          </cell>
        </row>
        <row r="5421">
          <cell r="A5421">
            <v>5420</v>
          </cell>
          <cell r="B5421">
            <v>9681</v>
          </cell>
          <cell r="C5421">
            <v>33</v>
          </cell>
          <cell r="D5421" t="str">
            <v xml:space="preserve"> Led Lenser P17.2 </v>
          </cell>
          <cell r="E5421">
            <v>81</v>
          </cell>
          <cell r="F5421" t="str">
            <v>Led</v>
          </cell>
          <cell r="G5421">
            <v>99</v>
          </cell>
        </row>
        <row r="5422">
          <cell r="A5422">
            <v>5421</v>
          </cell>
          <cell r="B5422">
            <v>11843</v>
          </cell>
          <cell r="C5422">
            <v>33</v>
          </cell>
          <cell r="D5422" t="str">
            <v xml:space="preserve"> Led Lenser M3R </v>
          </cell>
          <cell r="E5422">
            <v>55.99</v>
          </cell>
          <cell r="F5422" t="str">
            <v>Led</v>
          </cell>
          <cell r="G5422">
            <v>7</v>
          </cell>
        </row>
        <row r="5423">
          <cell r="A5423">
            <v>5422</v>
          </cell>
          <cell r="B5423">
            <v>10632</v>
          </cell>
          <cell r="C5423">
            <v>33</v>
          </cell>
          <cell r="D5423" t="str">
            <v xml:space="preserve"> LED Lenser M17R </v>
          </cell>
          <cell r="E5423">
            <v>279</v>
          </cell>
          <cell r="F5423" t="str">
            <v>LED</v>
          </cell>
          <cell r="G5423">
            <v>59</v>
          </cell>
        </row>
        <row r="5424">
          <cell r="A5424">
            <v>5423</v>
          </cell>
          <cell r="B5424">
            <v>11665</v>
          </cell>
          <cell r="C5424">
            <v>33</v>
          </cell>
          <cell r="D5424" t="str">
            <v xml:space="preserve"> Led Lenser M1 </v>
          </cell>
          <cell r="E5424">
            <v>62</v>
          </cell>
          <cell r="F5424" t="str">
            <v>Led</v>
          </cell>
          <cell r="G5424">
            <v>14</v>
          </cell>
        </row>
        <row r="5425">
          <cell r="A5425">
            <v>5424</v>
          </cell>
          <cell r="B5425">
            <v>10539</v>
          </cell>
          <cell r="C5425">
            <v>33</v>
          </cell>
          <cell r="D5425" t="str">
            <v xml:space="preserve"> Led Lenser B7.2 </v>
          </cell>
          <cell r="E5425">
            <v>54.95</v>
          </cell>
          <cell r="F5425" t="str">
            <v>Led</v>
          </cell>
          <cell r="G5425">
            <v>63</v>
          </cell>
        </row>
        <row r="5426">
          <cell r="A5426">
            <v>5425</v>
          </cell>
          <cell r="B5426">
            <v>9382</v>
          </cell>
          <cell r="C5426">
            <v>33</v>
          </cell>
          <cell r="D5426" t="str">
            <v xml:space="preserve"> Hybridlight HL40 Zwart </v>
          </cell>
          <cell r="E5426">
            <v>17.989999999999998</v>
          </cell>
          <cell r="F5426" t="str">
            <v>Hybridlight</v>
          </cell>
          <cell r="G5426">
            <v>112</v>
          </cell>
        </row>
        <row r="5427">
          <cell r="A5427">
            <v>5426</v>
          </cell>
          <cell r="B5427">
            <v>8697</v>
          </cell>
          <cell r="C5427">
            <v>33</v>
          </cell>
          <cell r="D5427" t="str">
            <v xml:space="preserve"> Hybridlight HL40 Geel </v>
          </cell>
          <cell r="E5427">
            <v>17.989999999999998</v>
          </cell>
          <cell r="F5427" t="str">
            <v>Hybridlight</v>
          </cell>
          <cell r="G5427">
            <v>140</v>
          </cell>
        </row>
        <row r="5428">
          <cell r="A5428">
            <v>5427</v>
          </cell>
          <cell r="B5428">
            <v>9601</v>
          </cell>
          <cell r="C5428">
            <v>33</v>
          </cell>
          <cell r="D5428" t="str">
            <v xml:space="preserve"> Coleman Battterylock Divide + 700 Flashlight </v>
          </cell>
          <cell r="E5428">
            <v>49.99</v>
          </cell>
          <cell r="F5428" t="str">
            <v>Coleman</v>
          </cell>
          <cell r="G5428">
            <v>102</v>
          </cell>
        </row>
        <row r="5429">
          <cell r="A5429">
            <v>5428</v>
          </cell>
          <cell r="B5429">
            <v>8538</v>
          </cell>
          <cell r="C5429">
            <v>33</v>
          </cell>
          <cell r="D5429" t="str">
            <v xml:space="preserve"> Coast Portland HP314 </v>
          </cell>
          <cell r="E5429">
            <v>219.95</v>
          </cell>
          <cell r="F5429" t="str">
            <v>Coast</v>
          </cell>
          <cell r="G5429">
            <v>146</v>
          </cell>
        </row>
        <row r="5430">
          <cell r="A5430">
            <v>5429</v>
          </cell>
          <cell r="B5430">
            <v>10241</v>
          </cell>
          <cell r="C5430">
            <v>34</v>
          </cell>
          <cell r="D5430" t="str">
            <v xml:space="preserve"> Makita DF457DWE </v>
          </cell>
          <cell r="E5430">
            <v>147.99</v>
          </cell>
          <cell r="F5430" t="str">
            <v>Makita</v>
          </cell>
          <cell r="G5430">
            <v>75</v>
          </cell>
        </row>
        <row r="5431">
          <cell r="A5431">
            <v>5430</v>
          </cell>
          <cell r="B5431">
            <v>7104</v>
          </cell>
          <cell r="C5431">
            <v>34</v>
          </cell>
          <cell r="D5431" t="str">
            <v xml:space="preserve"> Hitachi DS18DJL </v>
          </cell>
          <cell r="E5431">
            <v>199</v>
          </cell>
          <cell r="F5431" t="str">
            <v>Hitachi</v>
          </cell>
          <cell r="G5431">
            <v>206</v>
          </cell>
        </row>
        <row r="5432">
          <cell r="A5432">
            <v>5431</v>
          </cell>
          <cell r="B5432">
            <v>7634</v>
          </cell>
          <cell r="C5432">
            <v>34</v>
          </cell>
          <cell r="D5432" t="str">
            <v xml:space="preserve"> Makita HR2230X4 </v>
          </cell>
          <cell r="E5432">
            <v>179</v>
          </cell>
          <cell r="F5432" t="str">
            <v>Makita</v>
          </cell>
          <cell r="G5432">
            <v>185</v>
          </cell>
        </row>
        <row r="5433">
          <cell r="A5433">
            <v>5432</v>
          </cell>
          <cell r="B5433">
            <v>8185</v>
          </cell>
          <cell r="C5433">
            <v>34</v>
          </cell>
          <cell r="D5433" t="str">
            <v xml:space="preserve"> DeWalt DCD796D2 </v>
          </cell>
          <cell r="E5433">
            <v>269</v>
          </cell>
          <cell r="F5433" t="str">
            <v>DeWalt</v>
          </cell>
          <cell r="G5433">
            <v>160</v>
          </cell>
        </row>
        <row r="5434">
          <cell r="A5434">
            <v>5433</v>
          </cell>
          <cell r="B5434">
            <v>8832</v>
          </cell>
          <cell r="C5434">
            <v>34</v>
          </cell>
          <cell r="D5434" t="str">
            <v xml:space="preserve"> Hitachi DS18DJL(LC) </v>
          </cell>
          <cell r="E5434">
            <v>139.94999999999999</v>
          </cell>
          <cell r="F5434" t="str">
            <v>Hitachi</v>
          </cell>
          <cell r="G5434">
            <v>135</v>
          </cell>
        </row>
        <row r="5435">
          <cell r="A5435">
            <v>5434</v>
          </cell>
          <cell r="B5435">
            <v>7805</v>
          </cell>
          <cell r="C5435">
            <v>34</v>
          </cell>
          <cell r="D5435" t="str">
            <v xml:space="preserve"> Black &amp; Decker BDCDC18BAFC-QW </v>
          </cell>
          <cell r="E5435">
            <v>99.99</v>
          </cell>
          <cell r="F5435" t="str">
            <v>Black</v>
          </cell>
          <cell r="G5435">
            <v>177</v>
          </cell>
        </row>
        <row r="5436">
          <cell r="A5436">
            <v>5435</v>
          </cell>
          <cell r="B5436">
            <v>9520</v>
          </cell>
          <cell r="C5436">
            <v>34</v>
          </cell>
          <cell r="D5436" t="str">
            <v xml:space="preserve"> Powerplus POWX0059SET </v>
          </cell>
          <cell r="E5436">
            <v>99.99</v>
          </cell>
          <cell r="F5436" t="str">
            <v>Powerplus</v>
          </cell>
          <cell r="G5436">
            <v>106</v>
          </cell>
        </row>
        <row r="5437">
          <cell r="A5437">
            <v>5436</v>
          </cell>
          <cell r="B5437">
            <v>6104</v>
          </cell>
          <cell r="C5437">
            <v>34</v>
          </cell>
          <cell r="D5437" t="str">
            <v xml:space="preserve"> Hitachi DS14DJL </v>
          </cell>
          <cell r="E5437">
            <v>149</v>
          </cell>
          <cell r="F5437" t="str">
            <v>Hitachi</v>
          </cell>
          <cell r="G5437">
            <v>247</v>
          </cell>
        </row>
        <row r="5438">
          <cell r="A5438">
            <v>5437</v>
          </cell>
          <cell r="B5438">
            <v>11165</v>
          </cell>
          <cell r="C5438">
            <v>34</v>
          </cell>
          <cell r="D5438" t="str">
            <v xml:space="preserve"> Powerplus POWX00592 </v>
          </cell>
          <cell r="E5438">
            <v>64.95</v>
          </cell>
          <cell r="F5438" t="str">
            <v>Powerplus</v>
          </cell>
          <cell r="G5438">
            <v>36</v>
          </cell>
        </row>
        <row r="5439">
          <cell r="A5439">
            <v>5438</v>
          </cell>
          <cell r="B5439">
            <v>10540</v>
          </cell>
          <cell r="C5439">
            <v>34</v>
          </cell>
          <cell r="D5439" t="str">
            <v xml:space="preserve"> Bosch PBH 2100 RE </v>
          </cell>
          <cell r="E5439">
            <v>89</v>
          </cell>
          <cell r="F5439" t="str">
            <v>Bosch</v>
          </cell>
          <cell r="G5439">
            <v>63</v>
          </cell>
        </row>
        <row r="5440">
          <cell r="A5440">
            <v>5439</v>
          </cell>
          <cell r="B5440">
            <v>7692</v>
          </cell>
          <cell r="C5440">
            <v>34</v>
          </cell>
          <cell r="D5440" t="str">
            <v xml:space="preserve"> Bosch PSB 18 LI-2 </v>
          </cell>
          <cell r="E5440">
            <v>195</v>
          </cell>
          <cell r="F5440" t="str">
            <v>Bosch</v>
          </cell>
          <cell r="G5440">
            <v>182</v>
          </cell>
        </row>
        <row r="5441">
          <cell r="A5441">
            <v>5440</v>
          </cell>
          <cell r="B5441">
            <v>9602</v>
          </cell>
          <cell r="C5441">
            <v>34</v>
          </cell>
          <cell r="D5441" t="str">
            <v xml:space="preserve"> Powerplus POWX1155BAG </v>
          </cell>
          <cell r="E5441">
            <v>89.95</v>
          </cell>
          <cell r="F5441" t="str">
            <v>Powerplus</v>
          </cell>
          <cell r="G5441">
            <v>102</v>
          </cell>
        </row>
        <row r="5442">
          <cell r="A5442">
            <v>5441</v>
          </cell>
          <cell r="B5442">
            <v>10012</v>
          </cell>
          <cell r="C5442">
            <v>34</v>
          </cell>
          <cell r="D5442" t="str">
            <v xml:space="preserve"> Bosch PSB 500 RE </v>
          </cell>
          <cell r="E5442">
            <v>48.5</v>
          </cell>
          <cell r="F5442" t="str">
            <v>Bosch</v>
          </cell>
          <cell r="G5442">
            <v>85</v>
          </cell>
        </row>
        <row r="5443">
          <cell r="A5443">
            <v>5442</v>
          </cell>
          <cell r="B5443">
            <v>6452</v>
          </cell>
          <cell r="C5443">
            <v>34</v>
          </cell>
          <cell r="D5443" t="str">
            <v xml:space="preserve"> Black &amp; Decker BDCHD18BAFC-QW </v>
          </cell>
          <cell r="E5443">
            <v>159.99</v>
          </cell>
          <cell r="F5443" t="str">
            <v>Black</v>
          </cell>
          <cell r="G5443">
            <v>232</v>
          </cell>
        </row>
        <row r="5444">
          <cell r="A5444">
            <v>5443</v>
          </cell>
          <cell r="B5444">
            <v>9620</v>
          </cell>
          <cell r="C5444">
            <v>34</v>
          </cell>
          <cell r="D5444" t="str">
            <v xml:space="preserve"> Powerplus POWX1160 </v>
          </cell>
          <cell r="E5444">
            <v>74.989999999999995</v>
          </cell>
          <cell r="F5444" t="str">
            <v>Powerplus</v>
          </cell>
          <cell r="G5444">
            <v>101</v>
          </cell>
        </row>
        <row r="5445">
          <cell r="A5445">
            <v>5444</v>
          </cell>
          <cell r="B5445">
            <v>11166</v>
          </cell>
          <cell r="C5445">
            <v>34</v>
          </cell>
          <cell r="D5445" t="str">
            <v xml:space="preserve"> Powerplus POW30070 </v>
          </cell>
          <cell r="E5445">
            <v>26.95</v>
          </cell>
          <cell r="F5445" t="str">
            <v>Powerplus</v>
          </cell>
          <cell r="G5445">
            <v>36</v>
          </cell>
        </row>
        <row r="5446">
          <cell r="A5446">
            <v>5445</v>
          </cell>
          <cell r="B5446">
            <v>7806</v>
          </cell>
          <cell r="C5446">
            <v>34</v>
          </cell>
          <cell r="D5446" t="str">
            <v xml:space="preserve"> DeWalt DCD771C2-QW </v>
          </cell>
          <cell r="E5446">
            <v>165.99</v>
          </cell>
          <cell r="F5446" t="str">
            <v>DeWalt</v>
          </cell>
          <cell r="G5446">
            <v>177</v>
          </cell>
        </row>
        <row r="5447">
          <cell r="A5447">
            <v>5446</v>
          </cell>
          <cell r="B5447">
            <v>10989</v>
          </cell>
          <cell r="C5447">
            <v>34</v>
          </cell>
          <cell r="D5447" t="str">
            <v xml:space="preserve"> Makita HR2230 </v>
          </cell>
          <cell r="E5447">
            <v>122.99</v>
          </cell>
          <cell r="F5447" t="str">
            <v>Makita</v>
          </cell>
          <cell r="G5447">
            <v>43</v>
          </cell>
        </row>
        <row r="5448">
          <cell r="A5448">
            <v>5447</v>
          </cell>
          <cell r="B5448">
            <v>8424</v>
          </cell>
          <cell r="C5448">
            <v>34</v>
          </cell>
          <cell r="D5448" t="str">
            <v xml:space="preserve"> Powerplus POWX0042LI </v>
          </cell>
          <cell r="E5448">
            <v>69.95</v>
          </cell>
          <cell r="F5448" t="str">
            <v>Powerplus</v>
          </cell>
          <cell r="G5448">
            <v>151</v>
          </cell>
        </row>
        <row r="5449">
          <cell r="A5449">
            <v>5448</v>
          </cell>
          <cell r="B5449">
            <v>8675</v>
          </cell>
          <cell r="C5449">
            <v>34</v>
          </cell>
          <cell r="D5449" t="str">
            <v xml:space="preserve"> DeWalt DCD734C2-QW </v>
          </cell>
          <cell r="E5449">
            <v>149.99</v>
          </cell>
          <cell r="F5449" t="str">
            <v>DeWalt</v>
          </cell>
          <cell r="G5449">
            <v>141</v>
          </cell>
        </row>
        <row r="5450">
          <cell r="A5450">
            <v>5449</v>
          </cell>
          <cell r="B5450">
            <v>9057</v>
          </cell>
          <cell r="C5450">
            <v>34</v>
          </cell>
          <cell r="D5450" t="str">
            <v xml:space="preserve"> Makita DDF453SFE </v>
          </cell>
          <cell r="E5450">
            <v>209</v>
          </cell>
          <cell r="F5450" t="str">
            <v>Makita</v>
          </cell>
          <cell r="G5450">
            <v>126</v>
          </cell>
        </row>
        <row r="5451">
          <cell r="A5451">
            <v>5450</v>
          </cell>
          <cell r="B5451">
            <v>7127</v>
          </cell>
          <cell r="C5451">
            <v>34</v>
          </cell>
          <cell r="D5451" t="str">
            <v xml:space="preserve"> Bosch PSR 1810 Li-2 </v>
          </cell>
          <cell r="E5451">
            <v>199</v>
          </cell>
          <cell r="F5451" t="str">
            <v>Bosch</v>
          </cell>
          <cell r="G5451">
            <v>205</v>
          </cell>
        </row>
        <row r="5452">
          <cell r="A5452">
            <v>5451</v>
          </cell>
          <cell r="B5452">
            <v>9840</v>
          </cell>
          <cell r="C5452">
            <v>34</v>
          </cell>
          <cell r="D5452" t="str">
            <v xml:space="preserve"> Bosch PBH 2500 SRE </v>
          </cell>
          <cell r="E5452">
            <v>129.99</v>
          </cell>
          <cell r="F5452" t="str">
            <v>Bosch</v>
          </cell>
          <cell r="G5452">
            <v>93</v>
          </cell>
        </row>
        <row r="5453">
          <cell r="A5453">
            <v>5452</v>
          </cell>
          <cell r="B5453">
            <v>11189</v>
          </cell>
          <cell r="C5453">
            <v>34</v>
          </cell>
          <cell r="D5453" t="str">
            <v xml:space="preserve"> Powerplus POWX0057 </v>
          </cell>
          <cell r="E5453">
            <v>59.95</v>
          </cell>
          <cell r="F5453" t="str">
            <v>Powerplus</v>
          </cell>
          <cell r="G5453">
            <v>35</v>
          </cell>
        </row>
        <row r="5454">
          <cell r="A5454">
            <v>5453</v>
          </cell>
          <cell r="B5454">
            <v>9841</v>
          </cell>
          <cell r="C5454">
            <v>34</v>
          </cell>
          <cell r="D5454" t="str">
            <v xml:space="preserve"> Makita HP457DWEX9 </v>
          </cell>
          <cell r="E5454">
            <v>259</v>
          </cell>
          <cell r="F5454" t="str">
            <v>Makita</v>
          </cell>
          <cell r="G5454">
            <v>93</v>
          </cell>
        </row>
        <row r="5455">
          <cell r="A5455">
            <v>5454</v>
          </cell>
          <cell r="B5455">
            <v>6055</v>
          </cell>
          <cell r="C5455">
            <v>34</v>
          </cell>
          <cell r="D5455" t="str">
            <v xml:space="preserve"> Bosch PSB 750 RCE </v>
          </cell>
          <cell r="E5455">
            <v>87.99</v>
          </cell>
          <cell r="F5455" t="str">
            <v>Bosch</v>
          </cell>
          <cell r="G5455">
            <v>249</v>
          </cell>
        </row>
        <row r="5456">
          <cell r="A5456">
            <v>5455</v>
          </cell>
          <cell r="B5456">
            <v>8056</v>
          </cell>
          <cell r="C5456">
            <v>34</v>
          </cell>
          <cell r="D5456" t="str">
            <v xml:space="preserve"> Powerplus POWX1175 </v>
          </cell>
          <cell r="E5456">
            <v>101.99</v>
          </cell>
          <cell r="F5456" t="str">
            <v>Powerplus</v>
          </cell>
          <cell r="G5456">
            <v>166</v>
          </cell>
        </row>
        <row r="5457">
          <cell r="A5457">
            <v>5456</v>
          </cell>
          <cell r="B5457">
            <v>11016</v>
          </cell>
          <cell r="C5457">
            <v>34</v>
          </cell>
          <cell r="D5457" t="str">
            <v xml:space="preserve"> Bosch IXO V Plus </v>
          </cell>
          <cell r="E5457">
            <v>56</v>
          </cell>
          <cell r="F5457" t="str">
            <v>Bosch</v>
          </cell>
          <cell r="G5457">
            <v>42</v>
          </cell>
        </row>
        <row r="5458">
          <cell r="A5458">
            <v>5457</v>
          </cell>
          <cell r="B5458">
            <v>6859</v>
          </cell>
          <cell r="C5458">
            <v>34</v>
          </cell>
          <cell r="D5458" t="str">
            <v xml:space="preserve"> Makita HP1631K </v>
          </cell>
          <cell r="E5458">
            <v>94.95</v>
          </cell>
          <cell r="F5458" t="str">
            <v>Makita</v>
          </cell>
          <cell r="G5458">
            <v>216</v>
          </cell>
        </row>
        <row r="5459">
          <cell r="A5459">
            <v>5458</v>
          </cell>
          <cell r="B5459">
            <v>9963</v>
          </cell>
          <cell r="C5459">
            <v>34</v>
          </cell>
          <cell r="D5459" t="str">
            <v xml:space="preserve"> Makita HR2631FTJ </v>
          </cell>
          <cell r="E5459">
            <v>229</v>
          </cell>
          <cell r="F5459" t="str">
            <v>Makita</v>
          </cell>
          <cell r="G5459">
            <v>88</v>
          </cell>
        </row>
        <row r="5460">
          <cell r="A5460">
            <v>5459</v>
          </cell>
          <cell r="B5460">
            <v>8676</v>
          </cell>
          <cell r="C5460">
            <v>34</v>
          </cell>
          <cell r="D5460" t="str">
            <v xml:space="preserve"> Metabo BS 14,4 Set </v>
          </cell>
          <cell r="E5460">
            <v>179.99</v>
          </cell>
          <cell r="F5460" t="str">
            <v>Metabo</v>
          </cell>
          <cell r="G5460">
            <v>141</v>
          </cell>
        </row>
        <row r="5461">
          <cell r="A5461">
            <v>5460</v>
          </cell>
          <cell r="B5461">
            <v>11580</v>
          </cell>
          <cell r="C5461">
            <v>34</v>
          </cell>
          <cell r="D5461" t="str">
            <v xml:space="preserve"> Bosch PBD 40 </v>
          </cell>
          <cell r="E5461">
            <v>269.99</v>
          </cell>
          <cell r="F5461" t="str">
            <v>Bosch</v>
          </cell>
          <cell r="G5461">
            <v>18</v>
          </cell>
        </row>
        <row r="5462">
          <cell r="A5462">
            <v>5461</v>
          </cell>
          <cell r="B5462">
            <v>6948</v>
          </cell>
          <cell r="C5462">
            <v>34</v>
          </cell>
          <cell r="D5462" t="str">
            <v xml:space="preserve"> Bosch PSB 850-2 RE </v>
          </cell>
          <cell r="E5462">
            <v>99.99</v>
          </cell>
          <cell r="F5462" t="str">
            <v>Bosch</v>
          </cell>
          <cell r="G5462">
            <v>212</v>
          </cell>
        </row>
        <row r="5463">
          <cell r="A5463">
            <v>5462</v>
          </cell>
          <cell r="B5463">
            <v>10216</v>
          </cell>
          <cell r="C5463">
            <v>34</v>
          </cell>
          <cell r="D5463" t="str">
            <v xml:space="preserve"> Bosch PBH 2100 SRE </v>
          </cell>
          <cell r="E5463">
            <v>111.99</v>
          </cell>
          <cell r="F5463" t="str">
            <v>Bosch</v>
          </cell>
          <cell r="G5463">
            <v>76</v>
          </cell>
        </row>
        <row r="5464">
          <cell r="A5464">
            <v>5463</v>
          </cell>
          <cell r="B5464">
            <v>10936</v>
          </cell>
          <cell r="C5464">
            <v>34</v>
          </cell>
          <cell r="D5464" t="str">
            <v xml:space="preserve"> Bosch PSR 18 Li-2 </v>
          </cell>
          <cell r="E5464">
            <v>209</v>
          </cell>
          <cell r="F5464" t="str">
            <v>Bosch</v>
          </cell>
          <cell r="G5464">
            <v>45</v>
          </cell>
        </row>
        <row r="5465">
          <cell r="A5465">
            <v>5464</v>
          </cell>
          <cell r="B5465">
            <v>10242</v>
          </cell>
          <cell r="C5465">
            <v>34</v>
          </cell>
          <cell r="D5465" t="str">
            <v xml:space="preserve"> Powerplus POWC1070 </v>
          </cell>
          <cell r="E5465">
            <v>39.99</v>
          </cell>
          <cell r="F5465" t="str">
            <v>Powerplus</v>
          </cell>
          <cell r="G5465">
            <v>75</v>
          </cell>
        </row>
        <row r="5466">
          <cell r="A5466">
            <v>5465</v>
          </cell>
          <cell r="B5466">
            <v>6976</v>
          </cell>
          <cell r="C5466">
            <v>34</v>
          </cell>
          <cell r="D5466" t="str">
            <v xml:space="preserve"> Bosch PSR 18 LI-2 </v>
          </cell>
          <cell r="E5466">
            <v>194</v>
          </cell>
          <cell r="F5466" t="str">
            <v>Bosch</v>
          </cell>
          <cell r="G5466">
            <v>211</v>
          </cell>
        </row>
        <row r="5467">
          <cell r="A5467">
            <v>5466</v>
          </cell>
          <cell r="B5467">
            <v>8677</v>
          </cell>
          <cell r="C5467">
            <v>34</v>
          </cell>
          <cell r="D5467" t="str">
            <v xml:space="preserve"> Bosch PSR 14,4 Li </v>
          </cell>
          <cell r="E5467">
            <v>103</v>
          </cell>
          <cell r="F5467" t="str">
            <v>Bosch</v>
          </cell>
          <cell r="G5467">
            <v>141</v>
          </cell>
        </row>
        <row r="5468">
          <cell r="A5468">
            <v>5467</v>
          </cell>
          <cell r="B5468">
            <v>7745</v>
          </cell>
          <cell r="C5468">
            <v>34</v>
          </cell>
          <cell r="D5468" t="str">
            <v xml:space="preserve"> Powerplus POW302 </v>
          </cell>
          <cell r="E5468">
            <v>85.99</v>
          </cell>
          <cell r="F5468" t="str">
            <v>Powerplus</v>
          </cell>
          <cell r="G5468">
            <v>180</v>
          </cell>
        </row>
        <row r="5469">
          <cell r="A5469">
            <v>5468</v>
          </cell>
          <cell r="B5469">
            <v>8186</v>
          </cell>
          <cell r="C5469">
            <v>34</v>
          </cell>
          <cell r="D5469" t="str">
            <v xml:space="preserve"> Makita DDF343SYE </v>
          </cell>
          <cell r="E5469">
            <v>169.99</v>
          </cell>
          <cell r="F5469" t="str">
            <v>Makita</v>
          </cell>
          <cell r="G5469">
            <v>160</v>
          </cell>
        </row>
        <row r="5470">
          <cell r="A5470">
            <v>5469</v>
          </cell>
          <cell r="B5470">
            <v>7056</v>
          </cell>
          <cell r="C5470">
            <v>34</v>
          </cell>
          <cell r="D5470" t="str">
            <v xml:space="preserve"> Bosch PSB 530 RE </v>
          </cell>
          <cell r="E5470">
            <v>47.99</v>
          </cell>
          <cell r="F5470" t="str">
            <v>Bosch</v>
          </cell>
          <cell r="G5470">
            <v>208</v>
          </cell>
        </row>
        <row r="5471">
          <cell r="A5471">
            <v>5470</v>
          </cell>
          <cell r="B5471">
            <v>6788</v>
          </cell>
          <cell r="C5471">
            <v>34</v>
          </cell>
          <cell r="D5471" t="str">
            <v xml:space="preserve"> Black &amp; Decker KD1250K </v>
          </cell>
          <cell r="E5471">
            <v>119</v>
          </cell>
          <cell r="F5471" t="str">
            <v>Black</v>
          </cell>
          <cell r="G5471">
            <v>219</v>
          </cell>
        </row>
        <row r="5472">
          <cell r="A5472">
            <v>5471</v>
          </cell>
          <cell r="B5472">
            <v>9158</v>
          </cell>
          <cell r="C5472">
            <v>34</v>
          </cell>
          <cell r="D5472" t="str">
            <v xml:space="preserve"> Powerplus POW30080 </v>
          </cell>
          <cell r="E5472">
            <v>39.99</v>
          </cell>
          <cell r="F5472" t="str">
            <v>Powerplus</v>
          </cell>
          <cell r="G5472">
            <v>121</v>
          </cell>
        </row>
        <row r="5473">
          <cell r="A5473">
            <v>5472</v>
          </cell>
          <cell r="B5473">
            <v>9315</v>
          </cell>
          <cell r="C5473">
            <v>34</v>
          </cell>
          <cell r="D5473" t="str">
            <v xml:space="preserve"> Metabo SBE 650 Mobile </v>
          </cell>
          <cell r="E5473">
            <v>124.99</v>
          </cell>
          <cell r="F5473" t="str">
            <v>Metabo</v>
          </cell>
          <cell r="G5473">
            <v>115</v>
          </cell>
        </row>
        <row r="5474">
          <cell r="A5474">
            <v>5473</v>
          </cell>
          <cell r="B5474">
            <v>6208</v>
          </cell>
          <cell r="C5474">
            <v>34</v>
          </cell>
          <cell r="D5474" t="str">
            <v xml:space="preserve"> Makita DF331DSAE </v>
          </cell>
          <cell r="E5474">
            <v>146.99</v>
          </cell>
          <cell r="F5474" t="str">
            <v>Makita</v>
          </cell>
          <cell r="G5474">
            <v>242</v>
          </cell>
        </row>
        <row r="5475">
          <cell r="A5475">
            <v>5474</v>
          </cell>
          <cell r="B5475">
            <v>10692</v>
          </cell>
          <cell r="C5475">
            <v>34</v>
          </cell>
          <cell r="D5475" t="str">
            <v xml:space="preserve"> Bosch PSR 1080 LI-2 </v>
          </cell>
          <cell r="E5475">
            <v>78.989999999999995</v>
          </cell>
          <cell r="F5475" t="str">
            <v>Bosch</v>
          </cell>
          <cell r="G5475">
            <v>56</v>
          </cell>
        </row>
        <row r="5476">
          <cell r="A5476">
            <v>5475</v>
          </cell>
          <cell r="B5476">
            <v>11104</v>
          </cell>
          <cell r="C5476">
            <v>34</v>
          </cell>
          <cell r="D5476" t="str">
            <v xml:space="preserve"> Powerplus POWX1186 </v>
          </cell>
          <cell r="E5476">
            <v>189.99</v>
          </cell>
          <cell r="F5476" t="str">
            <v>Powerplus</v>
          </cell>
          <cell r="G5476">
            <v>39</v>
          </cell>
        </row>
        <row r="5477">
          <cell r="A5477">
            <v>5476</v>
          </cell>
          <cell r="B5477">
            <v>9538</v>
          </cell>
          <cell r="C5477">
            <v>34</v>
          </cell>
          <cell r="D5477" t="str">
            <v xml:space="preserve"> Powerplus POWC1010 </v>
          </cell>
          <cell r="E5477">
            <v>24.99</v>
          </cell>
          <cell r="F5477" t="str">
            <v>Powerplus</v>
          </cell>
          <cell r="G5477">
            <v>105</v>
          </cell>
        </row>
        <row r="5478">
          <cell r="A5478">
            <v>5477</v>
          </cell>
          <cell r="B5478">
            <v>8425</v>
          </cell>
          <cell r="C5478">
            <v>34</v>
          </cell>
          <cell r="D5478" t="str">
            <v xml:space="preserve"> Ferm HDM1028 </v>
          </cell>
          <cell r="E5478">
            <v>69.95</v>
          </cell>
          <cell r="F5478" t="str">
            <v>Ferm</v>
          </cell>
          <cell r="G5478">
            <v>151</v>
          </cell>
        </row>
        <row r="5479">
          <cell r="A5479">
            <v>5478</v>
          </cell>
          <cell r="B5479">
            <v>6733</v>
          </cell>
          <cell r="C5479">
            <v>34</v>
          </cell>
          <cell r="D5479" t="str">
            <v xml:space="preserve"> Bosch PSR 18 LI-2 </v>
          </cell>
          <cell r="E5479">
            <v>161</v>
          </cell>
          <cell r="F5479" t="str">
            <v>Bosch</v>
          </cell>
          <cell r="G5479">
            <v>221</v>
          </cell>
        </row>
        <row r="5480">
          <cell r="A5480">
            <v>5479</v>
          </cell>
          <cell r="B5480">
            <v>7939</v>
          </cell>
          <cell r="C5480">
            <v>34</v>
          </cell>
          <cell r="D5480" t="str">
            <v xml:space="preserve"> Powerplus POWX00593 </v>
          </cell>
          <cell r="E5480">
            <v>99</v>
          </cell>
          <cell r="F5480" t="str">
            <v>Powerplus</v>
          </cell>
          <cell r="G5480">
            <v>171</v>
          </cell>
        </row>
        <row r="5481">
          <cell r="A5481">
            <v>5480</v>
          </cell>
          <cell r="B5481">
            <v>6274</v>
          </cell>
          <cell r="C5481">
            <v>34</v>
          </cell>
          <cell r="D5481" t="str">
            <v xml:space="preserve"> Hitachi DS14DJL(LA) </v>
          </cell>
          <cell r="E5481">
            <v>149.94999999999999</v>
          </cell>
          <cell r="F5481" t="str">
            <v>Hitachi</v>
          </cell>
          <cell r="G5481">
            <v>239</v>
          </cell>
        </row>
        <row r="5482">
          <cell r="A5482">
            <v>5481</v>
          </cell>
          <cell r="B5482">
            <v>7716</v>
          </cell>
          <cell r="C5482">
            <v>34</v>
          </cell>
          <cell r="D5482" t="str">
            <v xml:space="preserve"> Bosch PSB 650 RE </v>
          </cell>
          <cell r="E5482">
            <v>79.989999999999995</v>
          </cell>
          <cell r="F5482" t="str">
            <v>Bosch</v>
          </cell>
          <cell r="G5482">
            <v>181</v>
          </cell>
        </row>
        <row r="5483">
          <cell r="A5483">
            <v>5482</v>
          </cell>
          <cell r="B5483">
            <v>6396</v>
          </cell>
          <cell r="C5483">
            <v>34</v>
          </cell>
          <cell r="D5483" t="str">
            <v xml:space="preserve"> Black &amp; Decker BDCDD12-QW </v>
          </cell>
          <cell r="E5483">
            <v>59.99</v>
          </cell>
          <cell r="F5483" t="str">
            <v>Black</v>
          </cell>
          <cell r="G5483">
            <v>234</v>
          </cell>
        </row>
        <row r="5484">
          <cell r="A5484">
            <v>5483</v>
          </cell>
          <cell r="B5484">
            <v>6478</v>
          </cell>
          <cell r="C5484">
            <v>34</v>
          </cell>
          <cell r="D5484" t="str">
            <v xml:space="preserve"> Powerplus POWC1060 </v>
          </cell>
          <cell r="E5484">
            <v>39.99</v>
          </cell>
          <cell r="F5484" t="str">
            <v>Powerplus</v>
          </cell>
          <cell r="G5484">
            <v>231</v>
          </cell>
        </row>
        <row r="5485">
          <cell r="A5485">
            <v>5484</v>
          </cell>
          <cell r="B5485">
            <v>8778</v>
          </cell>
          <cell r="C5485">
            <v>34</v>
          </cell>
          <cell r="D5485" t="str">
            <v xml:space="preserve"> Metabo SB 18 Mobile </v>
          </cell>
          <cell r="E5485">
            <v>289</v>
          </cell>
          <cell r="F5485" t="str">
            <v>Metabo</v>
          </cell>
          <cell r="G5485">
            <v>137</v>
          </cell>
        </row>
        <row r="5486">
          <cell r="A5486">
            <v>5485</v>
          </cell>
          <cell r="B5486">
            <v>7569</v>
          </cell>
          <cell r="C5486">
            <v>34</v>
          </cell>
          <cell r="D5486" t="str">
            <v xml:space="preserve"> Metabo KHE 2444 </v>
          </cell>
          <cell r="E5486">
            <v>137.99</v>
          </cell>
          <cell r="F5486" t="str">
            <v>Metabo</v>
          </cell>
          <cell r="G5486">
            <v>188</v>
          </cell>
        </row>
        <row r="5487">
          <cell r="A5487">
            <v>5486</v>
          </cell>
          <cell r="B5487">
            <v>8779</v>
          </cell>
          <cell r="C5487">
            <v>34</v>
          </cell>
          <cell r="D5487" t="str">
            <v xml:space="preserve"> Makita CLX201SAX1 Combiset </v>
          </cell>
          <cell r="E5487">
            <v>209</v>
          </cell>
          <cell r="F5487" t="str">
            <v>Makita</v>
          </cell>
          <cell r="G5487">
            <v>137</v>
          </cell>
        </row>
        <row r="5488">
          <cell r="A5488">
            <v>5487</v>
          </cell>
          <cell r="B5488">
            <v>8645</v>
          </cell>
          <cell r="C5488">
            <v>34</v>
          </cell>
          <cell r="D5488" t="str">
            <v xml:space="preserve"> Ferm CDM1120 </v>
          </cell>
          <cell r="E5488">
            <v>74.95</v>
          </cell>
          <cell r="F5488" t="str">
            <v>Ferm</v>
          </cell>
          <cell r="G5488">
            <v>142</v>
          </cell>
        </row>
        <row r="5489">
          <cell r="A5489">
            <v>5488</v>
          </cell>
          <cell r="B5489">
            <v>9182</v>
          </cell>
          <cell r="C5489">
            <v>34</v>
          </cell>
          <cell r="D5489" t="str">
            <v xml:space="preserve"> Bosch PBH 3000 FRE </v>
          </cell>
          <cell r="E5489">
            <v>186</v>
          </cell>
          <cell r="F5489" t="str">
            <v>Bosch</v>
          </cell>
          <cell r="G5489">
            <v>120</v>
          </cell>
        </row>
        <row r="5490">
          <cell r="A5490">
            <v>5489</v>
          </cell>
          <cell r="B5490">
            <v>8426</v>
          </cell>
          <cell r="C5490">
            <v>34</v>
          </cell>
          <cell r="D5490" t="str">
            <v xml:space="preserve"> Powerplus POW30540 </v>
          </cell>
          <cell r="E5490">
            <v>34.99</v>
          </cell>
          <cell r="F5490" t="str">
            <v>Powerplus</v>
          </cell>
          <cell r="G5490">
            <v>151</v>
          </cell>
        </row>
        <row r="5491">
          <cell r="A5491">
            <v>5490</v>
          </cell>
          <cell r="B5491">
            <v>7446</v>
          </cell>
          <cell r="C5491">
            <v>34</v>
          </cell>
          <cell r="D5491" t="str">
            <v xml:space="preserve"> Metabo SB 18 LT Mobile </v>
          </cell>
          <cell r="E5491">
            <v>289</v>
          </cell>
          <cell r="F5491" t="str">
            <v>Metabo</v>
          </cell>
          <cell r="G5491">
            <v>193</v>
          </cell>
        </row>
        <row r="5492">
          <cell r="A5492">
            <v>5491</v>
          </cell>
          <cell r="B5492">
            <v>9216</v>
          </cell>
          <cell r="C5492">
            <v>34</v>
          </cell>
          <cell r="D5492" t="str">
            <v xml:space="preserve"> Makita DF347DWLE </v>
          </cell>
          <cell r="E5492">
            <v>159</v>
          </cell>
          <cell r="F5492" t="str">
            <v>Makita</v>
          </cell>
          <cell r="G5492">
            <v>119</v>
          </cell>
        </row>
        <row r="5493">
          <cell r="A5493">
            <v>5492</v>
          </cell>
          <cell r="B5493">
            <v>11870</v>
          </cell>
          <cell r="C5493">
            <v>34</v>
          </cell>
          <cell r="D5493" t="str">
            <v xml:space="preserve"> Ferm TDM1025 </v>
          </cell>
          <cell r="E5493">
            <v>89.99</v>
          </cell>
          <cell r="F5493" t="str">
            <v>Ferm</v>
          </cell>
          <cell r="G5493">
            <v>6</v>
          </cell>
        </row>
        <row r="5494">
          <cell r="A5494">
            <v>5493</v>
          </cell>
          <cell r="B5494">
            <v>7247</v>
          </cell>
          <cell r="C5494">
            <v>34</v>
          </cell>
          <cell r="D5494" t="str">
            <v xml:space="preserve"> DeWalt D25133K-QS </v>
          </cell>
          <cell r="E5494">
            <v>186.99</v>
          </cell>
          <cell r="F5494" t="str">
            <v>DeWalt</v>
          </cell>
          <cell r="G5494">
            <v>201</v>
          </cell>
        </row>
        <row r="5495">
          <cell r="A5495">
            <v>5494</v>
          </cell>
          <cell r="B5495">
            <v>7839</v>
          </cell>
          <cell r="C5495">
            <v>34</v>
          </cell>
          <cell r="D5495" t="str">
            <v xml:space="preserve"> Bosch PSR Select </v>
          </cell>
          <cell r="E5495">
            <v>67.989999999999995</v>
          </cell>
          <cell r="F5495" t="str">
            <v>Bosch</v>
          </cell>
          <cell r="G5495">
            <v>175</v>
          </cell>
        </row>
        <row r="5496">
          <cell r="A5496">
            <v>5495</v>
          </cell>
          <cell r="B5496">
            <v>11121</v>
          </cell>
          <cell r="C5496">
            <v>34</v>
          </cell>
          <cell r="D5496" t="str">
            <v xml:space="preserve"> Bosch PSR 14,4 Li </v>
          </cell>
          <cell r="E5496">
            <v>135</v>
          </cell>
          <cell r="F5496" t="str">
            <v>Bosch</v>
          </cell>
          <cell r="G5496">
            <v>38</v>
          </cell>
        </row>
        <row r="5497">
          <cell r="A5497">
            <v>5496</v>
          </cell>
          <cell r="B5497">
            <v>11054</v>
          </cell>
          <cell r="C5497">
            <v>34</v>
          </cell>
          <cell r="D5497" t="str">
            <v xml:space="preserve"> Black &amp; Decker EGBL18B </v>
          </cell>
          <cell r="E5497">
            <v>99</v>
          </cell>
          <cell r="F5497" t="str">
            <v>Black</v>
          </cell>
          <cell r="G5497">
            <v>41</v>
          </cell>
        </row>
        <row r="5498">
          <cell r="A5498">
            <v>5497</v>
          </cell>
          <cell r="B5498">
            <v>10633</v>
          </cell>
          <cell r="C5498">
            <v>34</v>
          </cell>
          <cell r="D5498" t="str">
            <v xml:space="preserve"> Black &amp; Decker EGBHP1881BK </v>
          </cell>
          <cell r="E5498">
            <v>156.99</v>
          </cell>
          <cell r="F5498" t="str">
            <v>Black</v>
          </cell>
          <cell r="G5498">
            <v>59</v>
          </cell>
        </row>
        <row r="5499">
          <cell r="A5499">
            <v>5498</v>
          </cell>
          <cell r="B5499">
            <v>7668</v>
          </cell>
          <cell r="C5499">
            <v>34</v>
          </cell>
          <cell r="D5499" t="str">
            <v xml:space="preserve"> Powerplus POWXQ5226 </v>
          </cell>
          <cell r="E5499">
            <v>159.99</v>
          </cell>
          <cell r="F5499" t="str">
            <v>Powerplus</v>
          </cell>
          <cell r="G5499">
            <v>183</v>
          </cell>
        </row>
        <row r="5500">
          <cell r="A5500">
            <v>5499</v>
          </cell>
          <cell r="B5500">
            <v>7767</v>
          </cell>
          <cell r="C5500">
            <v>34</v>
          </cell>
          <cell r="D5500" t="str">
            <v xml:space="preserve"> Powerplus POWX0047LI </v>
          </cell>
          <cell r="E5500">
            <v>94.99</v>
          </cell>
          <cell r="F5500" t="str">
            <v>Powerplus</v>
          </cell>
          <cell r="G5500">
            <v>179</v>
          </cell>
        </row>
        <row r="5501">
          <cell r="A5501">
            <v>5500</v>
          </cell>
          <cell r="B5501">
            <v>6832</v>
          </cell>
          <cell r="C5501">
            <v>34</v>
          </cell>
          <cell r="D5501" t="str">
            <v xml:space="preserve"> Makita HR2460 </v>
          </cell>
          <cell r="E5501">
            <v>159.99</v>
          </cell>
          <cell r="F5501" t="str">
            <v>Makita</v>
          </cell>
          <cell r="G5501">
            <v>217</v>
          </cell>
        </row>
        <row r="5502">
          <cell r="A5502">
            <v>5501</v>
          </cell>
          <cell r="B5502">
            <v>8515</v>
          </cell>
          <cell r="C5502">
            <v>34</v>
          </cell>
          <cell r="D5502" t="str">
            <v xml:space="preserve"> Powerplus POWX1172 </v>
          </cell>
          <cell r="E5502">
            <v>89.95</v>
          </cell>
          <cell r="F5502" t="str">
            <v>Powerplus</v>
          </cell>
          <cell r="G5502">
            <v>147</v>
          </cell>
        </row>
        <row r="5503">
          <cell r="A5503">
            <v>5502</v>
          </cell>
          <cell r="B5503">
            <v>11538</v>
          </cell>
          <cell r="C5503">
            <v>34</v>
          </cell>
          <cell r="D5503" t="str">
            <v xml:space="preserve"> Powerplus POWC1020 </v>
          </cell>
          <cell r="E5503">
            <v>24.99</v>
          </cell>
          <cell r="F5503" t="str">
            <v>Powerplus</v>
          </cell>
          <cell r="G5503">
            <v>20</v>
          </cell>
        </row>
        <row r="5504">
          <cell r="A5504">
            <v>5503</v>
          </cell>
          <cell r="B5504">
            <v>9316</v>
          </cell>
          <cell r="C5504">
            <v>34</v>
          </cell>
          <cell r="D5504" t="str">
            <v xml:space="preserve"> Hitachi DH26PC WS </v>
          </cell>
          <cell r="E5504">
            <v>169</v>
          </cell>
          <cell r="F5504" t="str">
            <v>Hitachi</v>
          </cell>
          <cell r="G5504">
            <v>115</v>
          </cell>
        </row>
        <row r="5505">
          <cell r="A5505">
            <v>5504</v>
          </cell>
          <cell r="B5505">
            <v>6020</v>
          </cell>
          <cell r="C5505">
            <v>34</v>
          </cell>
          <cell r="D5505" t="str">
            <v xml:space="preserve"> Bosch UNEO Maxx </v>
          </cell>
          <cell r="E5505">
            <v>199</v>
          </cell>
          <cell r="F5505" t="str">
            <v>Bosch</v>
          </cell>
          <cell r="G5505">
            <v>250</v>
          </cell>
        </row>
        <row r="5506">
          <cell r="A5506">
            <v>5505</v>
          </cell>
          <cell r="B5506">
            <v>7105</v>
          </cell>
          <cell r="C5506">
            <v>34</v>
          </cell>
          <cell r="D5506" t="str">
            <v xml:space="preserve"> Black &amp; Decker EGBL18 </v>
          </cell>
          <cell r="E5506">
            <v>89.95</v>
          </cell>
          <cell r="F5506" t="str">
            <v>Black</v>
          </cell>
          <cell r="G5506">
            <v>206</v>
          </cell>
        </row>
        <row r="5507">
          <cell r="A5507">
            <v>5506</v>
          </cell>
          <cell r="B5507">
            <v>11539</v>
          </cell>
          <cell r="C5507">
            <v>34</v>
          </cell>
          <cell r="D5507" t="str">
            <v xml:space="preserve"> Powerplus POWX0036 </v>
          </cell>
          <cell r="E5507">
            <v>66.989999999999995</v>
          </cell>
          <cell r="F5507" t="str">
            <v>Powerplus</v>
          </cell>
          <cell r="G5507">
            <v>20</v>
          </cell>
        </row>
        <row r="5508">
          <cell r="A5508">
            <v>5507</v>
          </cell>
          <cell r="B5508">
            <v>11375</v>
          </cell>
          <cell r="C5508">
            <v>34</v>
          </cell>
          <cell r="D5508" t="str">
            <v xml:space="preserve"> Makita HP1631 </v>
          </cell>
          <cell r="E5508">
            <v>83.99</v>
          </cell>
          <cell r="F5508" t="str">
            <v>Makita</v>
          </cell>
          <cell r="G5508">
            <v>27</v>
          </cell>
        </row>
        <row r="5509">
          <cell r="A5509">
            <v>5508</v>
          </cell>
          <cell r="B5509">
            <v>6594</v>
          </cell>
          <cell r="C5509">
            <v>34</v>
          </cell>
          <cell r="D5509" t="str">
            <v xml:space="preserve"> Makita DDF482ZJ (zonder accu) </v>
          </cell>
          <cell r="E5509">
            <v>121.99</v>
          </cell>
          <cell r="F5509" t="str">
            <v>Makita</v>
          </cell>
          <cell r="G5509">
            <v>226</v>
          </cell>
        </row>
        <row r="5510">
          <cell r="A5510">
            <v>5509</v>
          </cell>
          <cell r="B5510">
            <v>6595</v>
          </cell>
          <cell r="C5510">
            <v>34</v>
          </cell>
          <cell r="D5510" t="str">
            <v xml:space="preserve"> Einhell TC-ID 1000 Kit </v>
          </cell>
          <cell r="E5510">
            <v>59.95</v>
          </cell>
          <cell r="F5510" t="str">
            <v>Einhell</v>
          </cell>
          <cell r="G5510">
            <v>226</v>
          </cell>
        </row>
        <row r="5511">
          <cell r="A5511">
            <v>5510</v>
          </cell>
          <cell r="B5511">
            <v>8472</v>
          </cell>
          <cell r="C5511">
            <v>34</v>
          </cell>
          <cell r="D5511" t="str">
            <v xml:space="preserve"> Bosch PSR 14,4 Li </v>
          </cell>
          <cell r="E5511">
            <v>139</v>
          </cell>
          <cell r="F5511" t="str">
            <v>Bosch</v>
          </cell>
          <cell r="G5511">
            <v>149</v>
          </cell>
        </row>
        <row r="5512">
          <cell r="A5512">
            <v>5511</v>
          </cell>
          <cell r="B5512">
            <v>7031</v>
          </cell>
          <cell r="C5512">
            <v>34</v>
          </cell>
          <cell r="D5512" t="str">
            <v xml:space="preserve"> Bosch PSB 14,4 LI-2 </v>
          </cell>
          <cell r="E5512">
            <v>156.99</v>
          </cell>
          <cell r="F5512" t="str">
            <v>Bosch</v>
          </cell>
          <cell r="G5512">
            <v>209</v>
          </cell>
        </row>
        <row r="5513">
          <cell r="A5513">
            <v>5512</v>
          </cell>
          <cell r="B5513">
            <v>10054</v>
          </cell>
          <cell r="C5513">
            <v>34</v>
          </cell>
          <cell r="D5513" t="str">
            <v xml:space="preserve"> Black &amp; Decker CD714CREW2 </v>
          </cell>
          <cell r="E5513">
            <v>79</v>
          </cell>
          <cell r="F5513" t="str">
            <v>Black</v>
          </cell>
          <cell r="G5513">
            <v>83</v>
          </cell>
        </row>
        <row r="5514">
          <cell r="A5514">
            <v>5513</v>
          </cell>
          <cell r="B5514">
            <v>8748</v>
          </cell>
          <cell r="C5514">
            <v>34</v>
          </cell>
          <cell r="D5514" t="str">
            <v xml:space="preserve"> Makita DHR242ZJV (zonder accu) </v>
          </cell>
          <cell r="E5514">
            <v>299</v>
          </cell>
          <cell r="F5514" t="str">
            <v>Makita</v>
          </cell>
          <cell r="G5514">
            <v>138</v>
          </cell>
        </row>
        <row r="5515">
          <cell r="A5515">
            <v>5514</v>
          </cell>
          <cell r="B5515">
            <v>8539</v>
          </cell>
          <cell r="C5515">
            <v>34</v>
          </cell>
          <cell r="D5515" t="str">
            <v xml:space="preserve"> Bosch PSR 14,4 Li-2 </v>
          </cell>
          <cell r="E5515">
            <v>179</v>
          </cell>
          <cell r="F5515" t="str">
            <v>Bosch</v>
          </cell>
          <cell r="G5515">
            <v>146</v>
          </cell>
        </row>
        <row r="5516">
          <cell r="A5516">
            <v>5515</v>
          </cell>
          <cell r="B5516">
            <v>9121</v>
          </cell>
          <cell r="C5516">
            <v>34</v>
          </cell>
          <cell r="D5516" t="str">
            <v xml:space="preserve"> Makita DHR243ZJV (zonder accu) </v>
          </cell>
          <cell r="E5516">
            <v>309</v>
          </cell>
          <cell r="F5516" t="str">
            <v>Makita</v>
          </cell>
          <cell r="G5516">
            <v>123</v>
          </cell>
        </row>
        <row r="5517">
          <cell r="A5517">
            <v>5516</v>
          </cell>
          <cell r="B5517">
            <v>7746</v>
          </cell>
          <cell r="C5517">
            <v>34</v>
          </cell>
          <cell r="D5517" t="str">
            <v xml:space="preserve"> Makita DHR242RTJV </v>
          </cell>
          <cell r="E5517">
            <v>539</v>
          </cell>
          <cell r="F5517" t="str">
            <v>Makita</v>
          </cell>
          <cell r="G5517">
            <v>180</v>
          </cell>
        </row>
        <row r="5518">
          <cell r="A5518">
            <v>5517</v>
          </cell>
          <cell r="B5518">
            <v>9492</v>
          </cell>
          <cell r="C5518">
            <v>34</v>
          </cell>
          <cell r="D5518" t="str">
            <v xml:space="preserve"> Makita DDF483ZJ (zonder accu) </v>
          </cell>
          <cell r="E5518">
            <v>118.99</v>
          </cell>
          <cell r="F5518" t="str">
            <v>Makita</v>
          </cell>
          <cell r="G5518">
            <v>107</v>
          </cell>
        </row>
        <row r="5519">
          <cell r="A5519">
            <v>5518</v>
          </cell>
          <cell r="B5519">
            <v>6296</v>
          </cell>
          <cell r="C5519">
            <v>34</v>
          </cell>
          <cell r="D5519" t="str">
            <v xml:space="preserve"> Bosch PSB 1000-2 RCE </v>
          </cell>
          <cell r="E5519">
            <v>165.99</v>
          </cell>
          <cell r="F5519" t="str">
            <v>Bosch</v>
          </cell>
          <cell r="G5519">
            <v>238</v>
          </cell>
        </row>
        <row r="5520">
          <cell r="A5520">
            <v>5519</v>
          </cell>
          <cell r="B5520">
            <v>8312</v>
          </cell>
          <cell r="C5520">
            <v>34</v>
          </cell>
          <cell r="D5520" t="str">
            <v xml:space="preserve"> Bosch PBH 2800 RE </v>
          </cell>
          <cell r="E5520">
            <v>146.99</v>
          </cell>
          <cell r="F5520" t="str">
            <v>Bosch</v>
          </cell>
          <cell r="G5520">
            <v>155</v>
          </cell>
        </row>
        <row r="5521">
          <cell r="A5521">
            <v>5520</v>
          </cell>
          <cell r="B5521">
            <v>8749</v>
          </cell>
          <cell r="C5521">
            <v>34</v>
          </cell>
          <cell r="D5521" t="str">
            <v xml:space="preserve"> Bosch PBH 2100 RE </v>
          </cell>
          <cell r="E5521">
            <v>85</v>
          </cell>
          <cell r="F5521" t="str">
            <v>Bosch</v>
          </cell>
          <cell r="G5521">
            <v>138</v>
          </cell>
        </row>
        <row r="5522">
          <cell r="A5522">
            <v>5521</v>
          </cell>
          <cell r="B5522">
            <v>8488</v>
          </cell>
          <cell r="C5522">
            <v>34</v>
          </cell>
          <cell r="D5522" t="str">
            <v xml:space="preserve"> Black &amp; Decker KR705K </v>
          </cell>
          <cell r="E5522">
            <v>69</v>
          </cell>
          <cell r="F5522" t="str">
            <v>Black</v>
          </cell>
          <cell r="G5522">
            <v>148</v>
          </cell>
        </row>
        <row r="5523">
          <cell r="A5523">
            <v>5522</v>
          </cell>
          <cell r="B5523">
            <v>8122</v>
          </cell>
          <cell r="C5523">
            <v>34</v>
          </cell>
          <cell r="D5523" t="str">
            <v xml:space="preserve"> Black &amp; Decker BDCDD12HTSA-QW </v>
          </cell>
          <cell r="E5523">
            <v>84.95</v>
          </cell>
          <cell r="F5523" t="str">
            <v>Black</v>
          </cell>
          <cell r="G5523">
            <v>163</v>
          </cell>
        </row>
        <row r="5524">
          <cell r="A5524">
            <v>5523</v>
          </cell>
          <cell r="B5524">
            <v>9407</v>
          </cell>
          <cell r="C5524">
            <v>34</v>
          </cell>
          <cell r="D5524" t="str">
            <v xml:space="preserve"> Powerplus POWX1170 </v>
          </cell>
          <cell r="E5524">
            <v>104.99</v>
          </cell>
          <cell r="F5524" t="str">
            <v>Powerplus</v>
          </cell>
          <cell r="G5524">
            <v>111</v>
          </cell>
        </row>
        <row r="5525">
          <cell r="A5525">
            <v>5524</v>
          </cell>
          <cell r="B5525">
            <v>6936</v>
          </cell>
          <cell r="C5525">
            <v>34</v>
          </cell>
          <cell r="D5525" t="str">
            <v xml:space="preserve"> Powerplus POWX028 </v>
          </cell>
          <cell r="E5525">
            <v>84.99</v>
          </cell>
          <cell r="F5525" t="str">
            <v>Powerplus</v>
          </cell>
          <cell r="G5525">
            <v>213</v>
          </cell>
        </row>
        <row r="5526">
          <cell r="A5526">
            <v>5525</v>
          </cell>
          <cell r="B5526">
            <v>11105</v>
          </cell>
          <cell r="C5526">
            <v>34</v>
          </cell>
          <cell r="D5526" t="str">
            <v xml:space="preserve"> Metabo BS 18 Mobile </v>
          </cell>
          <cell r="E5526">
            <v>209</v>
          </cell>
          <cell r="F5526" t="str">
            <v>Metabo</v>
          </cell>
          <cell r="G5526">
            <v>39</v>
          </cell>
        </row>
        <row r="5527">
          <cell r="A5527">
            <v>5526</v>
          </cell>
          <cell r="B5527">
            <v>9298</v>
          </cell>
          <cell r="C5527">
            <v>34</v>
          </cell>
          <cell r="D5527" t="str">
            <v xml:space="preserve"> Metabo BS 18 LT Compact </v>
          </cell>
          <cell r="E5527">
            <v>229</v>
          </cell>
          <cell r="F5527" t="str">
            <v>Metabo</v>
          </cell>
          <cell r="G5527">
            <v>116</v>
          </cell>
        </row>
        <row r="5528">
          <cell r="A5528">
            <v>5527</v>
          </cell>
          <cell r="B5528">
            <v>10521</v>
          </cell>
          <cell r="C5528">
            <v>34</v>
          </cell>
          <cell r="D5528" t="str">
            <v xml:space="preserve"> Makita HR2600 </v>
          </cell>
          <cell r="E5528">
            <v>163.99</v>
          </cell>
          <cell r="F5528" t="str">
            <v>Makita</v>
          </cell>
          <cell r="G5528">
            <v>64</v>
          </cell>
        </row>
        <row r="5529">
          <cell r="A5529">
            <v>5528</v>
          </cell>
          <cell r="B5529">
            <v>11331</v>
          </cell>
          <cell r="C5529">
            <v>34</v>
          </cell>
          <cell r="D5529" t="str">
            <v xml:space="preserve"> Makita DHP482ZJ (zonder accu) </v>
          </cell>
          <cell r="E5529">
            <v>142.99</v>
          </cell>
          <cell r="F5529" t="str">
            <v>Makita</v>
          </cell>
          <cell r="G5529">
            <v>29</v>
          </cell>
        </row>
        <row r="5530">
          <cell r="A5530">
            <v>5529</v>
          </cell>
          <cell r="B5530">
            <v>7616</v>
          </cell>
          <cell r="C5530">
            <v>34</v>
          </cell>
          <cell r="D5530" t="str">
            <v xml:space="preserve"> Makita DHP343SYE </v>
          </cell>
          <cell r="E5530">
            <v>189</v>
          </cell>
          <cell r="F5530" t="str">
            <v>Makita</v>
          </cell>
          <cell r="G5530">
            <v>186</v>
          </cell>
        </row>
        <row r="5531">
          <cell r="A5531">
            <v>5530</v>
          </cell>
          <cell r="B5531">
            <v>9737</v>
          </cell>
          <cell r="C5531">
            <v>34</v>
          </cell>
          <cell r="D5531" t="str">
            <v xml:space="preserve"> Makita DF347DWE </v>
          </cell>
          <cell r="E5531">
            <v>146.99</v>
          </cell>
          <cell r="F5531" t="str">
            <v>Makita</v>
          </cell>
          <cell r="G5531">
            <v>97</v>
          </cell>
        </row>
        <row r="5532">
          <cell r="A5532">
            <v>5531</v>
          </cell>
          <cell r="B5532">
            <v>9682</v>
          </cell>
          <cell r="C5532">
            <v>34</v>
          </cell>
          <cell r="D5532" t="str">
            <v xml:space="preserve"> Makita DF331DSME </v>
          </cell>
          <cell r="E5532">
            <v>130.85</v>
          </cell>
          <cell r="F5532" t="str">
            <v>Makita</v>
          </cell>
          <cell r="G5532">
            <v>99</v>
          </cell>
        </row>
        <row r="5533">
          <cell r="A5533">
            <v>5532</v>
          </cell>
          <cell r="B5533">
            <v>11823</v>
          </cell>
          <cell r="C5533">
            <v>34</v>
          </cell>
          <cell r="D5533" t="str">
            <v xml:space="preserve"> Makita DF331DSAX2 </v>
          </cell>
          <cell r="E5533">
            <v>195</v>
          </cell>
          <cell r="F5533" t="str">
            <v>Makita</v>
          </cell>
          <cell r="G5533">
            <v>8</v>
          </cell>
        </row>
        <row r="5534">
          <cell r="A5534">
            <v>5533</v>
          </cell>
          <cell r="B5534">
            <v>10609</v>
          </cell>
          <cell r="C5534">
            <v>34</v>
          </cell>
          <cell r="D5534" t="str">
            <v xml:space="preserve"> Ferm CDM1119 </v>
          </cell>
          <cell r="E5534">
            <v>49.99</v>
          </cell>
          <cell r="F5534" t="str">
            <v>Ferm</v>
          </cell>
          <cell r="G5534">
            <v>60</v>
          </cell>
        </row>
        <row r="5535">
          <cell r="A5535">
            <v>5534</v>
          </cell>
          <cell r="B5535">
            <v>7807</v>
          </cell>
          <cell r="C5535">
            <v>34</v>
          </cell>
          <cell r="D5535" t="str">
            <v xml:space="preserve"> Einhell TH-RH 1600 </v>
          </cell>
          <cell r="E5535">
            <v>109</v>
          </cell>
          <cell r="F5535" t="str">
            <v>Einhell</v>
          </cell>
          <cell r="G5535">
            <v>177</v>
          </cell>
        </row>
        <row r="5536">
          <cell r="A5536">
            <v>5535</v>
          </cell>
          <cell r="B5536">
            <v>9004</v>
          </cell>
          <cell r="C5536">
            <v>34</v>
          </cell>
          <cell r="D5536" t="str">
            <v xml:space="preserve"> Einhell TE-CD 18 Li 2 Kit </v>
          </cell>
          <cell r="E5536">
            <v>124.95</v>
          </cell>
          <cell r="F5536" t="str">
            <v>Einhell</v>
          </cell>
          <cell r="G5536">
            <v>128</v>
          </cell>
        </row>
        <row r="5537">
          <cell r="A5537">
            <v>5536</v>
          </cell>
          <cell r="B5537">
            <v>11666</v>
          </cell>
          <cell r="C5537">
            <v>34</v>
          </cell>
          <cell r="D5537" t="str">
            <v xml:space="preserve"> Einhell TE-CD 18 Li 2 </v>
          </cell>
          <cell r="E5537">
            <v>155.99</v>
          </cell>
          <cell r="F5537" t="str">
            <v>Einhell</v>
          </cell>
          <cell r="G5537">
            <v>14</v>
          </cell>
        </row>
        <row r="5538">
          <cell r="A5538">
            <v>5537</v>
          </cell>
          <cell r="B5538">
            <v>10290</v>
          </cell>
          <cell r="C5538">
            <v>34</v>
          </cell>
          <cell r="D5538" t="str">
            <v xml:space="preserve"> Einhell TC-CD 18 Li 2 </v>
          </cell>
          <cell r="E5538">
            <v>89.95</v>
          </cell>
          <cell r="F5538" t="str">
            <v>Einhell</v>
          </cell>
          <cell r="G5538">
            <v>73</v>
          </cell>
        </row>
        <row r="5539">
          <cell r="A5539">
            <v>5538</v>
          </cell>
          <cell r="B5539">
            <v>11914</v>
          </cell>
          <cell r="C5539">
            <v>34</v>
          </cell>
          <cell r="D5539" t="str">
            <v xml:space="preserve"> Bosch UNEO 10,8 LI-2 </v>
          </cell>
          <cell r="E5539">
            <v>131</v>
          </cell>
          <cell r="F5539" t="str">
            <v>Bosch</v>
          </cell>
          <cell r="G5539">
            <v>4</v>
          </cell>
        </row>
        <row r="5540">
          <cell r="A5540">
            <v>5539</v>
          </cell>
          <cell r="B5540">
            <v>10313</v>
          </cell>
          <cell r="C5540">
            <v>34</v>
          </cell>
          <cell r="D5540" t="str">
            <v xml:space="preserve"> Bosch PSR 14,4 NiCd-2 </v>
          </cell>
          <cell r="E5540">
            <v>89</v>
          </cell>
          <cell r="F5540" t="str">
            <v>Bosch</v>
          </cell>
          <cell r="G5540">
            <v>72</v>
          </cell>
        </row>
        <row r="5541">
          <cell r="A5541">
            <v>5540</v>
          </cell>
          <cell r="B5541">
            <v>7057</v>
          </cell>
          <cell r="C5541">
            <v>34</v>
          </cell>
          <cell r="D5541" t="str">
            <v xml:space="preserve"> Bosch PSR 10,8 LI-2 </v>
          </cell>
          <cell r="E5541">
            <v>159</v>
          </cell>
          <cell r="F5541" t="str">
            <v>Bosch</v>
          </cell>
          <cell r="G5541">
            <v>208</v>
          </cell>
        </row>
        <row r="5542">
          <cell r="A5542">
            <v>5541</v>
          </cell>
          <cell r="B5542">
            <v>6168</v>
          </cell>
          <cell r="C5542">
            <v>34</v>
          </cell>
          <cell r="D5542" t="str">
            <v xml:space="preserve"> Bosch PSB 850-2 RE X-line Mixed Set </v>
          </cell>
          <cell r="E5542">
            <v>105</v>
          </cell>
          <cell r="F5542" t="str">
            <v>Bosch</v>
          </cell>
          <cell r="G5542">
            <v>244</v>
          </cell>
        </row>
        <row r="5543">
          <cell r="A5543">
            <v>5542</v>
          </cell>
          <cell r="B5543">
            <v>11518</v>
          </cell>
          <cell r="C5543">
            <v>34</v>
          </cell>
          <cell r="D5543" t="str">
            <v xml:space="preserve"> Bosch PSB 680 RE + PMD7 </v>
          </cell>
          <cell r="E5543">
            <v>78.849999999999994</v>
          </cell>
          <cell r="F5543" t="str">
            <v>Bosch</v>
          </cell>
          <cell r="G5543">
            <v>21</v>
          </cell>
        </row>
        <row r="5544">
          <cell r="A5544">
            <v>5543</v>
          </cell>
          <cell r="B5544">
            <v>8237</v>
          </cell>
          <cell r="C5544">
            <v>34</v>
          </cell>
          <cell r="D5544" t="str">
            <v xml:space="preserve"> Bosch PSB 18 LI-2 Ergonomic </v>
          </cell>
          <cell r="E5544">
            <v>179.99</v>
          </cell>
          <cell r="F5544" t="str">
            <v>Bosch</v>
          </cell>
          <cell r="G5544">
            <v>158</v>
          </cell>
        </row>
        <row r="5545">
          <cell r="A5545">
            <v>5544</v>
          </cell>
          <cell r="B5545">
            <v>10133</v>
          </cell>
          <cell r="C5545">
            <v>34</v>
          </cell>
          <cell r="D5545" t="str">
            <v xml:space="preserve"> Bosch PSB 10,8 LI-2 </v>
          </cell>
          <cell r="E5545">
            <v>127.99</v>
          </cell>
          <cell r="F5545" t="str">
            <v>Bosch</v>
          </cell>
          <cell r="G5545">
            <v>80</v>
          </cell>
        </row>
        <row r="5546">
          <cell r="A5546">
            <v>5545</v>
          </cell>
          <cell r="B5546">
            <v>6653</v>
          </cell>
          <cell r="C5546">
            <v>34</v>
          </cell>
          <cell r="D5546" t="str">
            <v xml:space="preserve"> Bosch GSR 18 V-EC FC2 </v>
          </cell>
          <cell r="E5546">
            <v>419</v>
          </cell>
          <cell r="F5546" t="str">
            <v>Bosch</v>
          </cell>
          <cell r="G5546">
            <v>224</v>
          </cell>
        </row>
        <row r="5547">
          <cell r="A5547">
            <v>5546</v>
          </cell>
          <cell r="B5547">
            <v>9649</v>
          </cell>
          <cell r="C5547">
            <v>34</v>
          </cell>
          <cell r="D5547" t="str">
            <v xml:space="preserve"> Bosch GSR 14,4 V-EC FC2 </v>
          </cell>
          <cell r="E5547">
            <v>359</v>
          </cell>
          <cell r="F5547" t="str">
            <v>Bosch</v>
          </cell>
          <cell r="G5547">
            <v>100</v>
          </cell>
        </row>
        <row r="5548">
          <cell r="A5548">
            <v>5547</v>
          </cell>
          <cell r="B5548">
            <v>8140</v>
          </cell>
          <cell r="C5548">
            <v>34</v>
          </cell>
          <cell r="D5548" t="str">
            <v xml:space="preserve"> Bosch GSB 16 RE </v>
          </cell>
          <cell r="E5548">
            <v>137.99</v>
          </cell>
          <cell r="F5548" t="str">
            <v>Bosch</v>
          </cell>
          <cell r="G5548">
            <v>162</v>
          </cell>
        </row>
        <row r="5549">
          <cell r="A5549">
            <v>5548</v>
          </cell>
          <cell r="B5549">
            <v>9355</v>
          </cell>
          <cell r="C5549">
            <v>34</v>
          </cell>
          <cell r="D5549" t="str">
            <v xml:space="preserve"> Black &amp; Decker BDCHD18BS32-QW </v>
          </cell>
          <cell r="E5549">
            <v>129</v>
          </cell>
          <cell r="F5549" t="str">
            <v>Black</v>
          </cell>
          <cell r="G5549">
            <v>113</v>
          </cell>
        </row>
        <row r="5550">
          <cell r="A5550">
            <v>5549</v>
          </cell>
          <cell r="B5550">
            <v>11603</v>
          </cell>
          <cell r="C5550">
            <v>34</v>
          </cell>
          <cell r="D5550" t="str">
            <v xml:space="preserve"> Bosch PSR 18 LI-2 Ergonomic </v>
          </cell>
          <cell r="E5550">
            <v>194</v>
          </cell>
          <cell r="F5550" t="str">
            <v>Bosch</v>
          </cell>
          <cell r="G5550">
            <v>17</v>
          </cell>
        </row>
        <row r="5551">
          <cell r="A5551">
            <v>5550</v>
          </cell>
          <cell r="B5551">
            <v>8057</v>
          </cell>
          <cell r="C5551">
            <v>34</v>
          </cell>
          <cell r="D5551" t="str">
            <v xml:space="preserve"> Bosch PSR 10,8 LI-2 </v>
          </cell>
          <cell r="E5551">
            <v>95.99</v>
          </cell>
          <cell r="F5551" t="str">
            <v>Bosch</v>
          </cell>
          <cell r="G5551">
            <v>166</v>
          </cell>
        </row>
        <row r="5552">
          <cell r="A5552">
            <v>5551</v>
          </cell>
          <cell r="B5552">
            <v>11305</v>
          </cell>
          <cell r="C5552">
            <v>34</v>
          </cell>
          <cell r="D5552" t="str">
            <v xml:space="preserve"> Bosch PBH 3000-2FRE </v>
          </cell>
          <cell r="E5552">
            <v>219</v>
          </cell>
          <cell r="F5552" t="str">
            <v>Bosch</v>
          </cell>
          <cell r="G5552">
            <v>30</v>
          </cell>
        </row>
        <row r="5553">
          <cell r="A5553">
            <v>5552</v>
          </cell>
          <cell r="B5553">
            <v>11142</v>
          </cell>
          <cell r="C5553">
            <v>34</v>
          </cell>
          <cell r="D5553" t="str">
            <v xml:space="preserve"> Skil 1003AT </v>
          </cell>
          <cell r="E5553">
            <v>89.99</v>
          </cell>
          <cell r="F5553" t="str">
            <v>Skil</v>
          </cell>
          <cell r="G5553">
            <v>37</v>
          </cell>
        </row>
        <row r="5554">
          <cell r="A5554">
            <v>5553</v>
          </cell>
          <cell r="B5554">
            <v>8313</v>
          </cell>
          <cell r="C5554">
            <v>34</v>
          </cell>
          <cell r="D5554" t="str">
            <v xml:space="preserve"> Makita TD110DSAE </v>
          </cell>
          <cell r="E5554">
            <v>181.99</v>
          </cell>
          <cell r="F5554" t="str">
            <v>Makita</v>
          </cell>
          <cell r="G5554">
            <v>155</v>
          </cell>
        </row>
        <row r="5555">
          <cell r="A5555">
            <v>5554</v>
          </cell>
          <cell r="B5555">
            <v>6397</v>
          </cell>
          <cell r="C5555">
            <v>34</v>
          </cell>
          <cell r="D5555" t="str">
            <v xml:space="preserve"> Bosch PSR 14,4 LI-2 </v>
          </cell>
          <cell r="E5555">
            <v>159.99</v>
          </cell>
          <cell r="F5555" t="str">
            <v>Bosch</v>
          </cell>
          <cell r="G5555">
            <v>234</v>
          </cell>
        </row>
        <row r="5556">
          <cell r="A5556">
            <v>5555</v>
          </cell>
          <cell r="B5556">
            <v>7106</v>
          </cell>
          <cell r="C5556">
            <v>34</v>
          </cell>
          <cell r="D5556" t="str">
            <v xml:space="preserve"> Bosch PSB 750 RCE </v>
          </cell>
          <cell r="E5556">
            <v>109.99</v>
          </cell>
          <cell r="F5556" t="str">
            <v>Bosch</v>
          </cell>
          <cell r="G5556">
            <v>206</v>
          </cell>
        </row>
        <row r="5557">
          <cell r="A5557">
            <v>5556</v>
          </cell>
          <cell r="B5557">
            <v>7418</v>
          </cell>
          <cell r="C5557">
            <v>34</v>
          </cell>
          <cell r="D5557" t="str">
            <v xml:space="preserve"> Bosch PSB 18 LI-2 Ergonomic </v>
          </cell>
          <cell r="E5557">
            <v>209</v>
          </cell>
          <cell r="F5557" t="str">
            <v>Bosch</v>
          </cell>
          <cell r="G5557">
            <v>194</v>
          </cell>
        </row>
        <row r="5558">
          <cell r="A5558">
            <v>5557</v>
          </cell>
          <cell r="B5558">
            <v>9428</v>
          </cell>
          <cell r="C5558">
            <v>34</v>
          </cell>
          <cell r="D5558" t="str">
            <v xml:space="preserve"> Bosch GBH 2-23 REA </v>
          </cell>
          <cell r="E5558">
            <v>249</v>
          </cell>
          <cell r="F5558" t="str">
            <v>Bosch</v>
          </cell>
          <cell r="G5558">
            <v>110</v>
          </cell>
        </row>
        <row r="5559">
          <cell r="A5559">
            <v>5558</v>
          </cell>
          <cell r="B5559">
            <v>7159</v>
          </cell>
          <cell r="C5559">
            <v>34</v>
          </cell>
          <cell r="D5559" t="str">
            <v xml:space="preserve"> Black &amp; Decker KD990KA </v>
          </cell>
          <cell r="E5559">
            <v>119.99</v>
          </cell>
          <cell r="F5559" t="str">
            <v>Black</v>
          </cell>
          <cell r="G5559">
            <v>204</v>
          </cell>
        </row>
        <row r="5560">
          <cell r="A5560">
            <v>5559</v>
          </cell>
          <cell r="B5560">
            <v>10957</v>
          </cell>
          <cell r="C5560">
            <v>34</v>
          </cell>
          <cell r="D5560" t="str">
            <v xml:space="preserve"> Skil 6224 AA </v>
          </cell>
          <cell r="E5560">
            <v>79.989999999999995</v>
          </cell>
          <cell r="F5560" t="str">
            <v>Skil</v>
          </cell>
          <cell r="G5560">
            <v>44</v>
          </cell>
        </row>
        <row r="5561">
          <cell r="A5561">
            <v>5560</v>
          </cell>
          <cell r="B5561">
            <v>10913</v>
          </cell>
          <cell r="C5561">
            <v>34</v>
          </cell>
          <cell r="D5561" t="str">
            <v xml:space="preserve"> Powerplus POWX152 </v>
          </cell>
          <cell r="E5561">
            <v>141.99</v>
          </cell>
          <cell r="F5561" t="str">
            <v>Powerplus</v>
          </cell>
          <cell r="G5561">
            <v>46</v>
          </cell>
        </row>
        <row r="5562">
          <cell r="A5562">
            <v>5561</v>
          </cell>
          <cell r="B5562">
            <v>11491</v>
          </cell>
          <cell r="C5562">
            <v>34</v>
          </cell>
          <cell r="D5562" t="str">
            <v xml:space="preserve"> Powerplus POW30546 </v>
          </cell>
          <cell r="E5562">
            <v>71.989999999999995</v>
          </cell>
          <cell r="F5562" t="str">
            <v>Powerplus</v>
          </cell>
          <cell r="G5562">
            <v>22</v>
          </cell>
        </row>
        <row r="5563">
          <cell r="A5563">
            <v>5562</v>
          </cell>
          <cell r="B5563">
            <v>6373</v>
          </cell>
          <cell r="C5563">
            <v>34</v>
          </cell>
          <cell r="D5563" t="str">
            <v xml:space="preserve"> Metabo KHE 2851 </v>
          </cell>
          <cell r="E5563">
            <v>269</v>
          </cell>
          <cell r="F5563" t="str">
            <v>Metabo</v>
          </cell>
          <cell r="G5563">
            <v>235</v>
          </cell>
        </row>
        <row r="5564">
          <cell r="A5564">
            <v>5563</v>
          </cell>
          <cell r="B5564">
            <v>10668</v>
          </cell>
          <cell r="C5564">
            <v>34</v>
          </cell>
          <cell r="D5564" t="str">
            <v xml:space="preserve"> Metabo BS 18 Quick </v>
          </cell>
          <cell r="E5564">
            <v>229</v>
          </cell>
          <cell r="F5564" t="str">
            <v>Metabo</v>
          </cell>
          <cell r="G5564">
            <v>57</v>
          </cell>
        </row>
        <row r="5565">
          <cell r="A5565">
            <v>5564</v>
          </cell>
          <cell r="B5565">
            <v>9138</v>
          </cell>
          <cell r="C5565">
            <v>34</v>
          </cell>
          <cell r="D5565" t="str">
            <v xml:space="preserve"> Makita DDF483RTJ </v>
          </cell>
          <cell r="E5565">
            <v>369</v>
          </cell>
          <cell r="F5565" t="str">
            <v>Makita</v>
          </cell>
          <cell r="G5565">
            <v>122</v>
          </cell>
        </row>
        <row r="5566">
          <cell r="A5566">
            <v>5565</v>
          </cell>
          <cell r="B5566">
            <v>10259</v>
          </cell>
          <cell r="C5566">
            <v>34</v>
          </cell>
          <cell r="D5566" t="str">
            <v xml:space="preserve"> Makita DDF482RTJ </v>
          </cell>
          <cell r="E5566">
            <v>369</v>
          </cell>
          <cell r="F5566" t="str">
            <v>Makita</v>
          </cell>
          <cell r="G5566">
            <v>74</v>
          </cell>
        </row>
        <row r="5567">
          <cell r="A5567">
            <v>5566</v>
          </cell>
          <cell r="B5567">
            <v>12000</v>
          </cell>
          <cell r="C5567">
            <v>34</v>
          </cell>
          <cell r="D5567" t="str">
            <v xml:space="preserve"> Hitachi FDV16VB2(LA) </v>
          </cell>
          <cell r="E5567">
            <v>79.989999999999995</v>
          </cell>
          <cell r="F5567" t="str">
            <v>Hitachi</v>
          </cell>
          <cell r="G5567">
            <v>0</v>
          </cell>
        </row>
        <row r="5568">
          <cell r="A5568">
            <v>5567</v>
          </cell>
          <cell r="B5568">
            <v>9217</v>
          </cell>
          <cell r="C5568">
            <v>34</v>
          </cell>
          <cell r="D5568" t="str">
            <v xml:space="preserve"> Hitachi DS10DAL(WC) </v>
          </cell>
          <cell r="E5568">
            <v>121.99</v>
          </cell>
          <cell r="F5568" t="str">
            <v>Hitachi</v>
          </cell>
          <cell r="G5568">
            <v>119</v>
          </cell>
        </row>
        <row r="5569">
          <cell r="A5569">
            <v>5568</v>
          </cell>
          <cell r="B5569">
            <v>10457</v>
          </cell>
          <cell r="C5569">
            <v>34</v>
          </cell>
          <cell r="D5569" t="str">
            <v xml:space="preserve"> Einhell TH-RH 900/1 </v>
          </cell>
          <cell r="E5569">
            <v>85.99</v>
          </cell>
          <cell r="F5569" t="str">
            <v>Einhell</v>
          </cell>
          <cell r="G5569">
            <v>66</v>
          </cell>
        </row>
        <row r="5570">
          <cell r="A5570">
            <v>5569</v>
          </cell>
          <cell r="B5570">
            <v>7032</v>
          </cell>
          <cell r="C5570">
            <v>34</v>
          </cell>
          <cell r="D5570" t="str">
            <v xml:space="preserve"> Einhell TE-RH 32 E </v>
          </cell>
          <cell r="E5570">
            <v>144.99</v>
          </cell>
          <cell r="F5570" t="str">
            <v>Einhell</v>
          </cell>
          <cell r="G5570">
            <v>209</v>
          </cell>
        </row>
        <row r="5571">
          <cell r="A5571">
            <v>5570</v>
          </cell>
          <cell r="B5571">
            <v>10825</v>
          </cell>
          <cell r="C5571">
            <v>34</v>
          </cell>
          <cell r="D5571" t="str">
            <v xml:space="preserve"> Bosch PSR 18 LI-2 Ergonomic </v>
          </cell>
          <cell r="E5571">
            <v>164.99</v>
          </cell>
          <cell r="F5571" t="str">
            <v>Bosch</v>
          </cell>
          <cell r="G5571">
            <v>50</v>
          </cell>
        </row>
        <row r="5572">
          <cell r="A5572">
            <v>5571</v>
          </cell>
          <cell r="B5572">
            <v>8540</v>
          </cell>
          <cell r="C5572">
            <v>34</v>
          </cell>
          <cell r="D5572" t="str">
            <v xml:space="preserve"> Bosch GSB 21-2 RE </v>
          </cell>
          <cell r="E5572">
            <v>209</v>
          </cell>
          <cell r="F5572" t="str">
            <v>Bosch</v>
          </cell>
          <cell r="G5572">
            <v>146</v>
          </cell>
        </row>
        <row r="5573">
          <cell r="A5573">
            <v>5572</v>
          </cell>
          <cell r="B5573">
            <v>10260</v>
          </cell>
          <cell r="C5573">
            <v>34</v>
          </cell>
          <cell r="D5573" t="str">
            <v xml:space="preserve"> Black &amp; Decker KR911K </v>
          </cell>
          <cell r="E5573">
            <v>113.99</v>
          </cell>
          <cell r="F5573" t="str">
            <v>Black</v>
          </cell>
          <cell r="G5573">
            <v>74</v>
          </cell>
        </row>
        <row r="5574">
          <cell r="A5574">
            <v>5573</v>
          </cell>
          <cell r="B5574">
            <v>11214</v>
          </cell>
          <cell r="C5574">
            <v>34</v>
          </cell>
          <cell r="D5574" t="str">
            <v xml:space="preserve"> Black &amp; Decker KR805K </v>
          </cell>
          <cell r="E5574">
            <v>94.99</v>
          </cell>
          <cell r="F5574" t="str">
            <v>Black</v>
          </cell>
          <cell r="G5574">
            <v>34</v>
          </cell>
        </row>
        <row r="5575">
          <cell r="A5575">
            <v>5574</v>
          </cell>
          <cell r="B5575">
            <v>8166</v>
          </cell>
          <cell r="C5575">
            <v>34</v>
          </cell>
          <cell r="D5575" t="str">
            <v xml:space="preserve"> Black &amp; Decker BDCDC18KB-QW </v>
          </cell>
          <cell r="E5575">
            <v>119</v>
          </cell>
          <cell r="F5575" t="str">
            <v>Black</v>
          </cell>
          <cell r="G5575">
            <v>161</v>
          </cell>
        </row>
        <row r="5576">
          <cell r="A5576">
            <v>5575</v>
          </cell>
          <cell r="B5576">
            <v>7768</v>
          </cell>
          <cell r="C5576">
            <v>34</v>
          </cell>
          <cell r="D5576" t="str">
            <v xml:space="preserve"> Einhell RT-RH 32 </v>
          </cell>
          <cell r="E5576">
            <v>113.95</v>
          </cell>
          <cell r="F5576" t="str">
            <v>Einhell</v>
          </cell>
          <cell r="G5576">
            <v>179</v>
          </cell>
        </row>
        <row r="5577">
          <cell r="A5577">
            <v>5576</v>
          </cell>
          <cell r="B5577">
            <v>10360</v>
          </cell>
          <cell r="C5577">
            <v>34</v>
          </cell>
          <cell r="D5577" t="str">
            <v xml:space="preserve"> Bosch IXO V Basic </v>
          </cell>
          <cell r="E5577">
            <v>41.99</v>
          </cell>
          <cell r="F5577" t="str">
            <v>Bosch</v>
          </cell>
          <cell r="G5577">
            <v>70</v>
          </cell>
        </row>
        <row r="5578">
          <cell r="A5578">
            <v>5577</v>
          </cell>
          <cell r="B5578">
            <v>7419</v>
          </cell>
          <cell r="C5578">
            <v>34</v>
          </cell>
          <cell r="D5578" t="str">
            <v xml:space="preserve"> Powerplus POWX1183 </v>
          </cell>
          <cell r="E5578">
            <v>142.99</v>
          </cell>
          <cell r="F5578" t="str">
            <v>Powerplus</v>
          </cell>
          <cell r="G5578">
            <v>194</v>
          </cell>
        </row>
        <row r="5579">
          <cell r="A5579">
            <v>5578</v>
          </cell>
          <cell r="B5579">
            <v>9454</v>
          </cell>
          <cell r="C5579">
            <v>34</v>
          </cell>
          <cell r="D5579" t="str">
            <v xml:space="preserve"> Metabo PowerMaxx BS Mobile </v>
          </cell>
          <cell r="E5579">
            <v>157.99</v>
          </cell>
          <cell r="F5579" t="str">
            <v>Metabo</v>
          </cell>
          <cell r="G5579">
            <v>109</v>
          </cell>
        </row>
        <row r="5580">
          <cell r="A5580">
            <v>5579</v>
          </cell>
          <cell r="B5580">
            <v>8123</v>
          </cell>
          <cell r="C5580">
            <v>34</v>
          </cell>
          <cell r="D5580" t="str">
            <v xml:space="preserve"> Ferm CDM1114S </v>
          </cell>
          <cell r="E5580">
            <v>104.99</v>
          </cell>
          <cell r="F5580" t="str">
            <v>Ferm</v>
          </cell>
          <cell r="G5580">
            <v>163</v>
          </cell>
        </row>
        <row r="5581">
          <cell r="A5581">
            <v>5580</v>
          </cell>
          <cell r="B5581">
            <v>8187</v>
          </cell>
          <cell r="C5581">
            <v>34</v>
          </cell>
          <cell r="D5581" t="str">
            <v xml:space="preserve"> Einhell RT-CD 14,4/1 Li </v>
          </cell>
          <cell r="E5581">
            <v>127.99</v>
          </cell>
          <cell r="F5581" t="str">
            <v>Einhell</v>
          </cell>
          <cell r="G5581">
            <v>160</v>
          </cell>
        </row>
        <row r="5582">
          <cell r="A5582">
            <v>5581</v>
          </cell>
          <cell r="B5582">
            <v>10826</v>
          </cell>
          <cell r="C5582">
            <v>34</v>
          </cell>
          <cell r="D5582" t="str">
            <v xml:space="preserve"> Bosch IXO V met IXOlino </v>
          </cell>
          <cell r="E5582">
            <v>49.99</v>
          </cell>
          <cell r="F5582" t="str">
            <v>Bosch</v>
          </cell>
          <cell r="G5582">
            <v>50</v>
          </cell>
        </row>
        <row r="5583">
          <cell r="A5583">
            <v>5582</v>
          </cell>
          <cell r="B5583">
            <v>8358</v>
          </cell>
          <cell r="C5583">
            <v>34</v>
          </cell>
          <cell r="D5583" t="str">
            <v xml:space="preserve"> Bosch IXO Drill </v>
          </cell>
          <cell r="E5583">
            <v>54.95</v>
          </cell>
          <cell r="F5583" t="str">
            <v>Bosch</v>
          </cell>
          <cell r="G5583">
            <v>153</v>
          </cell>
        </row>
        <row r="5584">
          <cell r="A5584">
            <v>5583</v>
          </cell>
          <cell r="B5584">
            <v>10874</v>
          </cell>
          <cell r="C5584">
            <v>34</v>
          </cell>
          <cell r="D5584" t="str">
            <v xml:space="preserve"> Bosch GSR 14,4 VE-EC </v>
          </cell>
          <cell r="E5584">
            <v>399</v>
          </cell>
          <cell r="F5584" t="str">
            <v>Bosch</v>
          </cell>
          <cell r="G5584">
            <v>48</v>
          </cell>
        </row>
        <row r="5585">
          <cell r="A5585">
            <v>5584</v>
          </cell>
          <cell r="B5585">
            <v>6231</v>
          </cell>
          <cell r="C5585">
            <v>34</v>
          </cell>
          <cell r="D5585" t="str">
            <v xml:space="preserve"> Black &amp; Decker EGBL14KB </v>
          </cell>
          <cell r="E5585">
            <v>133.99</v>
          </cell>
          <cell r="F5585" t="str">
            <v>Black</v>
          </cell>
          <cell r="G5585">
            <v>241</v>
          </cell>
        </row>
        <row r="5586">
          <cell r="A5586">
            <v>5585</v>
          </cell>
          <cell r="B5586">
            <v>7717</v>
          </cell>
          <cell r="C5586">
            <v>34</v>
          </cell>
          <cell r="D5586" t="str">
            <v xml:space="preserve"> Black &amp; Decker CS3653LCR-QW </v>
          </cell>
          <cell r="E5586">
            <v>59.95</v>
          </cell>
          <cell r="F5586" t="str">
            <v>Black</v>
          </cell>
          <cell r="G5586">
            <v>181</v>
          </cell>
        </row>
        <row r="5587">
          <cell r="A5587">
            <v>5586</v>
          </cell>
          <cell r="B5587">
            <v>8780</v>
          </cell>
          <cell r="C5587">
            <v>34</v>
          </cell>
          <cell r="D5587" t="str">
            <v xml:space="preserve"> Black &amp; Decker CS3652LC </v>
          </cell>
          <cell r="E5587">
            <v>42.95</v>
          </cell>
          <cell r="F5587" t="str">
            <v>Black</v>
          </cell>
          <cell r="G5587">
            <v>137</v>
          </cell>
        </row>
        <row r="5588">
          <cell r="A5588">
            <v>5587</v>
          </cell>
          <cell r="B5588">
            <v>10152</v>
          </cell>
          <cell r="C5588">
            <v>34</v>
          </cell>
          <cell r="D5588" t="str">
            <v xml:space="preserve"> Black &amp; Decker ASL148KB </v>
          </cell>
          <cell r="E5588">
            <v>147</v>
          </cell>
          <cell r="F5588" t="str">
            <v>Black</v>
          </cell>
          <cell r="G5588">
            <v>79</v>
          </cell>
        </row>
        <row r="5589">
          <cell r="A5589">
            <v>5588</v>
          </cell>
          <cell r="B5589">
            <v>7669</v>
          </cell>
          <cell r="C5589">
            <v>34</v>
          </cell>
          <cell r="D5589" t="str">
            <v xml:space="preserve"> Black &amp; Decker ASD184KB-QW </v>
          </cell>
          <cell r="E5589">
            <v>133.99</v>
          </cell>
          <cell r="F5589" t="str">
            <v>Black</v>
          </cell>
          <cell r="G5589">
            <v>183</v>
          </cell>
        </row>
        <row r="5590">
          <cell r="A5590">
            <v>5589</v>
          </cell>
          <cell r="B5590">
            <v>10958</v>
          </cell>
          <cell r="C5590">
            <v>34</v>
          </cell>
          <cell r="D5590" t="str">
            <v xml:space="preserve"> Skil 6280 CA </v>
          </cell>
          <cell r="E5590">
            <v>49.99</v>
          </cell>
          <cell r="F5590" t="str">
            <v>Skil</v>
          </cell>
          <cell r="G5590">
            <v>44</v>
          </cell>
        </row>
        <row r="5591">
          <cell r="A5591">
            <v>5590</v>
          </cell>
          <cell r="B5591">
            <v>6833</v>
          </cell>
          <cell r="C5591">
            <v>34</v>
          </cell>
          <cell r="D5591" t="str">
            <v xml:space="preserve"> Powerplus POWX1189 </v>
          </cell>
          <cell r="E5591">
            <v>369</v>
          </cell>
          <cell r="F5591" t="str">
            <v>Powerplus</v>
          </cell>
          <cell r="G5591">
            <v>217</v>
          </cell>
        </row>
        <row r="5592">
          <cell r="A5592">
            <v>5591</v>
          </cell>
          <cell r="B5592">
            <v>11752</v>
          </cell>
          <cell r="C5592">
            <v>34</v>
          </cell>
          <cell r="D5592" t="str">
            <v xml:space="preserve"> Powerplus POWX0074Li </v>
          </cell>
          <cell r="E5592">
            <v>132.99</v>
          </cell>
          <cell r="F5592" t="str">
            <v>Powerplus</v>
          </cell>
          <cell r="G5592">
            <v>11</v>
          </cell>
        </row>
        <row r="5593">
          <cell r="A5593">
            <v>5592</v>
          </cell>
          <cell r="B5593">
            <v>11237</v>
          </cell>
          <cell r="C5593">
            <v>34</v>
          </cell>
          <cell r="D5593" t="str">
            <v xml:space="preserve"> PowerPlus POWX0054LI </v>
          </cell>
          <cell r="E5593">
            <v>159.99</v>
          </cell>
          <cell r="F5593" t="str">
            <v>PowerPlus</v>
          </cell>
          <cell r="G5593">
            <v>33</v>
          </cell>
        </row>
        <row r="5594">
          <cell r="A5594">
            <v>5593</v>
          </cell>
          <cell r="B5594">
            <v>7617</v>
          </cell>
          <cell r="C5594">
            <v>34</v>
          </cell>
          <cell r="D5594" t="str">
            <v xml:space="preserve"> Metabo PowerMaxx SB Mobile </v>
          </cell>
          <cell r="E5594">
            <v>199</v>
          </cell>
          <cell r="F5594" t="str">
            <v>Metabo</v>
          </cell>
          <cell r="G5594">
            <v>186</v>
          </cell>
        </row>
        <row r="5595">
          <cell r="A5595">
            <v>5594</v>
          </cell>
          <cell r="B5595">
            <v>8516</v>
          </cell>
          <cell r="C5595">
            <v>34</v>
          </cell>
          <cell r="D5595" t="str">
            <v xml:space="preserve"> Metabo Powermaxx BS Quick Pro </v>
          </cell>
          <cell r="E5595">
            <v>239</v>
          </cell>
          <cell r="F5595" t="str">
            <v>Metabo</v>
          </cell>
          <cell r="G5595">
            <v>147</v>
          </cell>
        </row>
        <row r="5596">
          <cell r="A5596">
            <v>5595</v>
          </cell>
          <cell r="B5596">
            <v>9099</v>
          </cell>
          <cell r="C5596">
            <v>34</v>
          </cell>
          <cell r="D5596" t="str">
            <v xml:space="preserve"> Metabo Powermaxx BS Basic </v>
          </cell>
          <cell r="E5596">
            <v>129.99</v>
          </cell>
          <cell r="F5596" t="str">
            <v>Metabo</v>
          </cell>
          <cell r="G5596">
            <v>124</v>
          </cell>
        </row>
        <row r="5597">
          <cell r="A5597">
            <v>5596</v>
          </cell>
          <cell r="B5597">
            <v>6072</v>
          </cell>
          <cell r="C5597">
            <v>34</v>
          </cell>
          <cell r="D5597" t="str">
            <v xml:space="preserve"> Metabo KHE 3251 </v>
          </cell>
          <cell r="E5597">
            <v>359</v>
          </cell>
          <cell r="F5597" t="str">
            <v>Metabo</v>
          </cell>
          <cell r="G5597">
            <v>248</v>
          </cell>
        </row>
        <row r="5598">
          <cell r="A5598">
            <v>5597</v>
          </cell>
          <cell r="B5598">
            <v>11974</v>
          </cell>
          <cell r="C5598">
            <v>34</v>
          </cell>
          <cell r="D5598" t="str">
            <v xml:space="preserve"> Metabo BS 18 Quick Mobile </v>
          </cell>
          <cell r="E5598">
            <v>239</v>
          </cell>
          <cell r="F5598" t="str">
            <v>Metabo</v>
          </cell>
          <cell r="G5598">
            <v>1</v>
          </cell>
        </row>
        <row r="5599">
          <cell r="A5599">
            <v>5598</v>
          </cell>
          <cell r="B5599">
            <v>7589</v>
          </cell>
          <cell r="C5599">
            <v>34</v>
          </cell>
          <cell r="D5599" t="str">
            <v xml:space="preserve"> Metabo BS 18 LTX Impuls 4Ah </v>
          </cell>
          <cell r="E5599">
            <v>399</v>
          </cell>
          <cell r="F5599" t="str">
            <v>Metabo</v>
          </cell>
          <cell r="G5599">
            <v>187</v>
          </cell>
        </row>
        <row r="5600">
          <cell r="A5600">
            <v>5599</v>
          </cell>
          <cell r="B5600">
            <v>6734</v>
          </cell>
          <cell r="C5600">
            <v>34</v>
          </cell>
          <cell r="D5600" t="str">
            <v xml:space="preserve"> Metabo BS 18 LT Mobile </v>
          </cell>
          <cell r="E5600">
            <v>299</v>
          </cell>
          <cell r="F5600" t="str">
            <v>Metabo</v>
          </cell>
          <cell r="G5600">
            <v>221</v>
          </cell>
        </row>
        <row r="5601">
          <cell r="A5601">
            <v>5600</v>
          </cell>
          <cell r="B5601">
            <v>10397</v>
          </cell>
          <cell r="C5601">
            <v>34</v>
          </cell>
          <cell r="D5601" t="str">
            <v xml:space="preserve"> Makita TD090DWE </v>
          </cell>
          <cell r="E5601">
            <v>173.99</v>
          </cell>
          <cell r="F5601" t="str">
            <v>Makita</v>
          </cell>
          <cell r="G5601">
            <v>69</v>
          </cell>
        </row>
        <row r="5602">
          <cell r="A5602">
            <v>5601</v>
          </cell>
          <cell r="B5602">
            <v>10959</v>
          </cell>
          <cell r="C5602">
            <v>34</v>
          </cell>
          <cell r="D5602" t="str">
            <v xml:space="preserve"> Makita M8600 </v>
          </cell>
          <cell r="E5602">
            <v>249</v>
          </cell>
          <cell r="F5602" t="str">
            <v>Makita</v>
          </cell>
          <cell r="G5602">
            <v>44</v>
          </cell>
        </row>
        <row r="5603">
          <cell r="A5603">
            <v>5602</v>
          </cell>
          <cell r="B5603">
            <v>6977</v>
          </cell>
          <cell r="C5603">
            <v>34</v>
          </cell>
          <cell r="D5603" t="str">
            <v xml:space="preserve"> Makita M8101K </v>
          </cell>
          <cell r="E5603">
            <v>83.99</v>
          </cell>
          <cell r="F5603" t="str">
            <v>Makita</v>
          </cell>
          <cell r="G5603">
            <v>211</v>
          </cell>
        </row>
        <row r="5604">
          <cell r="A5604">
            <v>5603</v>
          </cell>
          <cell r="B5604">
            <v>7511</v>
          </cell>
          <cell r="C5604">
            <v>34</v>
          </cell>
          <cell r="D5604" t="str">
            <v xml:space="preserve"> Makita HR2300 </v>
          </cell>
          <cell r="E5604">
            <v>153.99</v>
          </cell>
          <cell r="F5604" t="str">
            <v>Makita</v>
          </cell>
          <cell r="G5604">
            <v>190</v>
          </cell>
        </row>
        <row r="5605">
          <cell r="A5605">
            <v>5604</v>
          </cell>
          <cell r="B5605">
            <v>10055</v>
          </cell>
          <cell r="C5605">
            <v>34</v>
          </cell>
          <cell r="D5605" t="str">
            <v xml:space="preserve"> Makita HP347DWEX3 </v>
          </cell>
          <cell r="E5605">
            <v>199</v>
          </cell>
          <cell r="F5605" t="str">
            <v>Makita</v>
          </cell>
          <cell r="G5605">
            <v>83</v>
          </cell>
        </row>
        <row r="5606">
          <cell r="A5606">
            <v>5605</v>
          </cell>
          <cell r="B5606">
            <v>6130</v>
          </cell>
          <cell r="C5606">
            <v>34</v>
          </cell>
          <cell r="D5606" t="str">
            <v xml:space="preserve"> Makita HP2051FH </v>
          </cell>
          <cell r="E5606">
            <v>163.99</v>
          </cell>
          <cell r="F5606" t="str">
            <v>Makita</v>
          </cell>
          <cell r="G5606">
            <v>246</v>
          </cell>
        </row>
        <row r="5607">
          <cell r="A5607">
            <v>5606</v>
          </cell>
          <cell r="B5607">
            <v>9521</v>
          </cell>
          <cell r="C5607">
            <v>34</v>
          </cell>
          <cell r="D5607" t="str">
            <v xml:space="preserve"> Makita HM0871C </v>
          </cell>
          <cell r="E5607">
            <v>509</v>
          </cell>
          <cell r="F5607" t="str">
            <v>Makita</v>
          </cell>
          <cell r="G5607">
            <v>106</v>
          </cell>
        </row>
        <row r="5608">
          <cell r="A5608">
            <v>5607</v>
          </cell>
          <cell r="B5608">
            <v>10893</v>
          </cell>
          <cell r="C5608">
            <v>34</v>
          </cell>
          <cell r="D5608" t="str">
            <v xml:space="preserve"> Makita HK0500 </v>
          </cell>
          <cell r="E5608">
            <v>309</v>
          </cell>
          <cell r="F5608" t="str">
            <v>Makita</v>
          </cell>
          <cell r="G5608">
            <v>47</v>
          </cell>
        </row>
        <row r="5609">
          <cell r="A5609">
            <v>5608</v>
          </cell>
          <cell r="B5609">
            <v>11215</v>
          </cell>
          <cell r="C5609">
            <v>34</v>
          </cell>
          <cell r="D5609" t="str">
            <v xml:space="preserve"> Makita DTD152RTJ </v>
          </cell>
          <cell r="E5609">
            <v>419</v>
          </cell>
          <cell r="F5609" t="str">
            <v>Makita</v>
          </cell>
          <cell r="G5609">
            <v>34</v>
          </cell>
        </row>
        <row r="5610">
          <cell r="A5610">
            <v>5609</v>
          </cell>
          <cell r="B5610">
            <v>10541</v>
          </cell>
          <cell r="C5610">
            <v>34</v>
          </cell>
          <cell r="D5610" t="str">
            <v xml:space="preserve"> Makita DHR242RMJV </v>
          </cell>
          <cell r="E5610">
            <v>539</v>
          </cell>
          <cell r="F5610" t="str">
            <v>Makita</v>
          </cell>
          <cell r="G5610">
            <v>63</v>
          </cell>
        </row>
        <row r="5611">
          <cell r="A5611">
            <v>5610</v>
          </cell>
          <cell r="B5611">
            <v>8617</v>
          </cell>
          <cell r="C5611">
            <v>34</v>
          </cell>
          <cell r="D5611" t="str">
            <v xml:space="preserve"> Makita DHR202RTJ </v>
          </cell>
          <cell r="E5611">
            <v>469</v>
          </cell>
          <cell r="F5611" t="str">
            <v>Makita</v>
          </cell>
          <cell r="G5611">
            <v>143</v>
          </cell>
        </row>
        <row r="5612">
          <cell r="A5612">
            <v>5611</v>
          </cell>
          <cell r="B5612">
            <v>9493</v>
          </cell>
          <cell r="C5612">
            <v>34</v>
          </cell>
          <cell r="D5612" t="str">
            <v xml:space="preserve"> Makita DHP482RTJ </v>
          </cell>
          <cell r="E5612">
            <v>389</v>
          </cell>
          <cell r="F5612" t="str">
            <v>Makita</v>
          </cell>
          <cell r="G5612">
            <v>107</v>
          </cell>
        </row>
        <row r="5613">
          <cell r="A5613">
            <v>5612</v>
          </cell>
          <cell r="B5613">
            <v>10960</v>
          </cell>
          <cell r="C5613">
            <v>34</v>
          </cell>
          <cell r="D5613" t="str">
            <v xml:space="preserve"> Makita DDF446RYE </v>
          </cell>
          <cell r="E5613">
            <v>239</v>
          </cell>
          <cell r="F5613" t="str">
            <v>Makita</v>
          </cell>
          <cell r="G5613">
            <v>44</v>
          </cell>
        </row>
        <row r="5614">
          <cell r="A5614">
            <v>5613</v>
          </cell>
          <cell r="B5614">
            <v>7884</v>
          </cell>
          <cell r="C5614">
            <v>34</v>
          </cell>
          <cell r="D5614" t="str">
            <v xml:space="preserve"> Makita DDF343SHX3 </v>
          </cell>
          <cell r="E5614">
            <v>209</v>
          </cell>
          <cell r="F5614" t="str">
            <v>Makita</v>
          </cell>
          <cell r="G5614">
            <v>173</v>
          </cell>
        </row>
        <row r="5615">
          <cell r="A5615">
            <v>5614</v>
          </cell>
          <cell r="B5615">
            <v>11540</v>
          </cell>
          <cell r="C5615">
            <v>34</v>
          </cell>
          <cell r="D5615" t="str">
            <v xml:space="preserve"> Makita DDF343RYE </v>
          </cell>
          <cell r="E5615">
            <v>187.99</v>
          </cell>
          <cell r="F5615" t="str">
            <v>Makita</v>
          </cell>
          <cell r="G5615">
            <v>20</v>
          </cell>
        </row>
        <row r="5616">
          <cell r="A5616">
            <v>5615</v>
          </cell>
          <cell r="B5616">
            <v>9218</v>
          </cell>
          <cell r="C5616">
            <v>34</v>
          </cell>
          <cell r="D5616" t="str">
            <v xml:space="preserve"> Hitachi DV20VB2 WU </v>
          </cell>
          <cell r="E5616">
            <v>151.99</v>
          </cell>
          <cell r="F5616" t="str">
            <v>Hitachi</v>
          </cell>
          <cell r="G5616">
            <v>119</v>
          </cell>
        </row>
        <row r="5617">
          <cell r="A5617">
            <v>5616</v>
          </cell>
          <cell r="B5617">
            <v>6232</v>
          </cell>
          <cell r="C5617">
            <v>34</v>
          </cell>
          <cell r="D5617" t="str">
            <v xml:space="preserve"> Hitachi DV20VB2 WS </v>
          </cell>
          <cell r="E5617">
            <v>147.99</v>
          </cell>
          <cell r="F5617" t="str">
            <v>Hitachi</v>
          </cell>
          <cell r="G5617">
            <v>241</v>
          </cell>
        </row>
        <row r="5618">
          <cell r="A5618">
            <v>5617</v>
          </cell>
          <cell r="B5618">
            <v>9683</v>
          </cell>
          <cell r="C5618">
            <v>34</v>
          </cell>
          <cell r="D5618" t="str">
            <v xml:space="preserve"> Hitachi DS18DBEL(LE) </v>
          </cell>
          <cell r="E5618">
            <v>299</v>
          </cell>
          <cell r="F5618" t="str">
            <v>Hitachi</v>
          </cell>
          <cell r="G5618">
            <v>99</v>
          </cell>
        </row>
        <row r="5619">
          <cell r="A5619">
            <v>5618</v>
          </cell>
          <cell r="B5619">
            <v>7058</v>
          </cell>
          <cell r="C5619">
            <v>34</v>
          </cell>
          <cell r="D5619" t="str">
            <v xml:space="preserve"> Hitachi DH24PH(LA) </v>
          </cell>
          <cell r="E5619">
            <v>146.99</v>
          </cell>
          <cell r="F5619" t="str">
            <v>Hitachi</v>
          </cell>
          <cell r="G5619">
            <v>208</v>
          </cell>
        </row>
        <row r="5620">
          <cell r="A5620">
            <v>5619</v>
          </cell>
          <cell r="B5620">
            <v>8722</v>
          </cell>
          <cell r="C5620">
            <v>34</v>
          </cell>
          <cell r="D5620" t="str">
            <v xml:space="preserve"> Hitachi DH24PG(LA) </v>
          </cell>
          <cell r="E5620">
            <v>137.99</v>
          </cell>
          <cell r="F5620" t="str">
            <v>Hitachi</v>
          </cell>
          <cell r="G5620">
            <v>139</v>
          </cell>
        </row>
        <row r="5621">
          <cell r="A5621">
            <v>5620</v>
          </cell>
          <cell r="B5621">
            <v>8124</v>
          </cell>
          <cell r="C5621">
            <v>34</v>
          </cell>
          <cell r="D5621" t="str">
            <v xml:space="preserve"> Ferm HDM1037 </v>
          </cell>
          <cell r="E5621">
            <v>99.99</v>
          </cell>
          <cell r="F5621" t="str">
            <v>Ferm</v>
          </cell>
          <cell r="G5621">
            <v>163</v>
          </cell>
        </row>
        <row r="5622">
          <cell r="A5622">
            <v>5621</v>
          </cell>
          <cell r="B5622">
            <v>10423</v>
          </cell>
          <cell r="C5622">
            <v>34</v>
          </cell>
          <cell r="D5622" t="str">
            <v xml:space="preserve"> Fein ASCM18QX </v>
          </cell>
          <cell r="E5622">
            <v>419</v>
          </cell>
          <cell r="F5622" t="str">
            <v>Fein</v>
          </cell>
          <cell r="G5622">
            <v>68</v>
          </cell>
        </row>
        <row r="5623">
          <cell r="A5623">
            <v>5622</v>
          </cell>
          <cell r="B5623">
            <v>7693</v>
          </cell>
          <cell r="C5623">
            <v>34</v>
          </cell>
          <cell r="D5623" t="str">
            <v xml:space="preserve"> Fein ABSU12 Select (zonder accu) </v>
          </cell>
          <cell r="E5623">
            <v>97.99</v>
          </cell>
          <cell r="F5623" t="str">
            <v>Fein</v>
          </cell>
          <cell r="G5623">
            <v>182</v>
          </cell>
        </row>
        <row r="5624">
          <cell r="A5624">
            <v>5623</v>
          </cell>
          <cell r="B5624">
            <v>8723</v>
          </cell>
          <cell r="C5624">
            <v>34</v>
          </cell>
          <cell r="D5624" t="str">
            <v xml:space="preserve"> Fein ABS14C </v>
          </cell>
          <cell r="E5624">
            <v>289</v>
          </cell>
          <cell r="F5624" t="str">
            <v>Fein</v>
          </cell>
          <cell r="G5624">
            <v>139</v>
          </cell>
        </row>
        <row r="5625">
          <cell r="A5625">
            <v>5624</v>
          </cell>
          <cell r="B5625">
            <v>8517</v>
          </cell>
          <cell r="C5625">
            <v>34</v>
          </cell>
          <cell r="D5625" t="str">
            <v xml:space="preserve"> Einhell TE-RH 38 E </v>
          </cell>
          <cell r="E5625">
            <v>199</v>
          </cell>
          <cell r="F5625" t="str">
            <v>Einhell</v>
          </cell>
          <cell r="G5625">
            <v>147</v>
          </cell>
        </row>
        <row r="5626">
          <cell r="A5626">
            <v>5625</v>
          </cell>
          <cell r="B5626">
            <v>7694</v>
          </cell>
          <cell r="C5626">
            <v>34</v>
          </cell>
          <cell r="D5626" t="str">
            <v xml:space="preserve"> Einhell TE-ID 500 E </v>
          </cell>
          <cell r="E5626">
            <v>44.95</v>
          </cell>
          <cell r="F5626" t="str">
            <v>Einhell</v>
          </cell>
          <cell r="G5626">
            <v>182</v>
          </cell>
        </row>
        <row r="5627">
          <cell r="A5627">
            <v>5626</v>
          </cell>
          <cell r="B5627">
            <v>6073</v>
          </cell>
          <cell r="C5627">
            <v>34</v>
          </cell>
          <cell r="D5627" t="str">
            <v xml:space="preserve"> Einhell TE-CI 18 Li (zonder accu) </v>
          </cell>
          <cell r="E5627">
            <v>69.95</v>
          </cell>
          <cell r="F5627" t="str">
            <v>Einhell</v>
          </cell>
          <cell r="G5627">
            <v>248</v>
          </cell>
        </row>
        <row r="5628">
          <cell r="A5628">
            <v>5627</v>
          </cell>
          <cell r="B5628">
            <v>11693</v>
          </cell>
          <cell r="C5628">
            <v>34</v>
          </cell>
          <cell r="D5628" t="str">
            <v xml:space="preserve"> Einhell TE-CD 18-2 Li (zonder accu) </v>
          </cell>
          <cell r="E5628">
            <v>44.85</v>
          </cell>
          <cell r="F5628" t="str">
            <v>Einhell</v>
          </cell>
          <cell r="G5628">
            <v>13</v>
          </cell>
        </row>
        <row r="5629">
          <cell r="A5629">
            <v>5628</v>
          </cell>
          <cell r="B5629">
            <v>6187</v>
          </cell>
          <cell r="C5629">
            <v>34</v>
          </cell>
          <cell r="D5629" t="str">
            <v xml:space="preserve"> Einhell TE-CD 18 Li (Zonder accu) </v>
          </cell>
          <cell r="E5629">
            <v>99.95</v>
          </cell>
          <cell r="F5629" t="str">
            <v>Einhell</v>
          </cell>
          <cell r="G5629">
            <v>243</v>
          </cell>
        </row>
        <row r="5630">
          <cell r="A5630">
            <v>5629</v>
          </cell>
          <cell r="B5630">
            <v>11641</v>
          </cell>
          <cell r="C5630">
            <v>34</v>
          </cell>
          <cell r="D5630" t="str">
            <v xml:space="preserve"> Einhell RT-RH 20/1 </v>
          </cell>
          <cell r="E5630">
            <v>79.95</v>
          </cell>
          <cell r="F5630" t="str">
            <v>Einhell</v>
          </cell>
          <cell r="G5630">
            <v>15</v>
          </cell>
        </row>
        <row r="5631">
          <cell r="A5631">
            <v>5630</v>
          </cell>
          <cell r="B5631">
            <v>10610</v>
          </cell>
          <cell r="C5631">
            <v>34</v>
          </cell>
          <cell r="D5631" t="str">
            <v xml:space="preserve"> Einhell BT-DH 1600 </v>
          </cell>
          <cell r="E5631">
            <v>178</v>
          </cell>
          <cell r="F5631" t="str">
            <v>Einhell</v>
          </cell>
          <cell r="G5631">
            <v>60</v>
          </cell>
        </row>
        <row r="5632">
          <cell r="A5632">
            <v>5631</v>
          </cell>
          <cell r="B5632">
            <v>11167</v>
          </cell>
          <cell r="C5632">
            <v>34</v>
          </cell>
          <cell r="D5632" t="str">
            <v xml:space="preserve"> Einhell BT-BD 401 </v>
          </cell>
          <cell r="E5632">
            <v>99.99</v>
          </cell>
          <cell r="F5632" t="str">
            <v>Einhell</v>
          </cell>
          <cell r="G5632">
            <v>36</v>
          </cell>
        </row>
        <row r="5633">
          <cell r="A5633">
            <v>5632</v>
          </cell>
          <cell r="B5633">
            <v>8698</v>
          </cell>
          <cell r="C5633">
            <v>34</v>
          </cell>
          <cell r="D5633" t="str">
            <v xml:space="preserve"> DeWalt DCF880M2-QW </v>
          </cell>
          <cell r="E5633">
            <v>449</v>
          </cell>
          <cell r="F5633" t="str">
            <v>DeWalt</v>
          </cell>
          <cell r="G5633">
            <v>140</v>
          </cell>
        </row>
        <row r="5634">
          <cell r="A5634">
            <v>5633</v>
          </cell>
          <cell r="B5634">
            <v>10243</v>
          </cell>
          <cell r="C5634">
            <v>34</v>
          </cell>
          <cell r="D5634" t="str">
            <v xml:space="preserve"> DeWalt DCF680G2 + 2e accu </v>
          </cell>
          <cell r="E5634">
            <v>132</v>
          </cell>
          <cell r="F5634" t="str">
            <v>DeWalt</v>
          </cell>
          <cell r="G5634">
            <v>75</v>
          </cell>
        </row>
        <row r="5635">
          <cell r="A5635">
            <v>5634</v>
          </cell>
          <cell r="B5635">
            <v>9471</v>
          </cell>
          <cell r="C5635">
            <v>34</v>
          </cell>
          <cell r="D5635" t="str">
            <v xml:space="preserve"> DeWalt D25033K-QS </v>
          </cell>
          <cell r="E5635">
            <v>155.99</v>
          </cell>
          <cell r="F5635" t="str">
            <v>DeWalt</v>
          </cell>
          <cell r="G5635">
            <v>108</v>
          </cell>
        </row>
        <row r="5636">
          <cell r="A5636">
            <v>5635</v>
          </cell>
          <cell r="B5636">
            <v>10653</v>
          </cell>
          <cell r="C5636">
            <v>34</v>
          </cell>
          <cell r="D5636" t="str">
            <v xml:space="preserve"> Bosch PSR 18-LI-2 (zonder accu) </v>
          </cell>
          <cell r="E5636">
            <v>119.99</v>
          </cell>
          <cell r="F5636" t="str">
            <v>Bosch</v>
          </cell>
          <cell r="G5636">
            <v>58</v>
          </cell>
        </row>
        <row r="5637">
          <cell r="A5637">
            <v>5636</v>
          </cell>
          <cell r="B5637">
            <v>8833</v>
          </cell>
          <cell r="C5637">
            <v>34</v>
          </cell>
          <cell r="D5637" t="str">
            <v xml:space="preserve"> Bosch PSR 14,4 LI-2 </v>
          </cell>
          <cell r="E5637">
            <v>139</v>
          </cell>
          <cell r="F5637" t="str">
            <v>Bosch</v>
          </cell>
          <cell r="G5637">
            <v>135</v>
          </cell>
        </row>
        <row r="5638">
          <cell r="A5638">
            <v>5637</v>
          </cell>
          <cell r="B5638">
            <v>11581</v>
          </cell>
          <cell r="C5638">
            <v>34</v>
          </cell>
          <cell r="D5638" t="str">
            <v xml:space="preserve"> Bosch PSR 1080 LI-2 </v>
          </cell>
          <cell r="E5638">
            <v>98.95</v>
          </cell>
          <cell r="F5638" t="str">
            <v>Bosch</v>
          </cell>
          <cell r="G5638">
            <v>18</v>
          </cell>
        </row>
        <row r="5639">
          <cell r="A5639">
            <v>5638</v>
          </cell>
          <cell r="B5639">
            <v>9539</v>
          </cell>
          <cell r="C5639">
            <v>34</v>
          </cell>
          <cell r="D5639" t="str">
            <v xml:space="preserve"> Bosch PSR 10,8 LI-2 </v>
          </cell>
          <cell r="E5639">
            <v>111.99</v>
          </cell>
          <cell r="F5639" t="str">
            <v>Bosch</v>
          </cell>
          <cell r="G5639">
            <v>105</v>
          </cell>
        </row>
        <row r="5640">
          <cell r="A5640">
            <v>5639</v>
          </cell>
          <cell r="B5640">
            <v>6418</v>
          </cell>
          <cell r="C5640">
            <v>34</v>
          </cell>
          <cell r="D5640" t="str">
            <v xml:space="preserve"> Bosch PSB 750 RCA </v>
          </cell>
          <cell r="E5640">
            <v>109.99</v>
          </cell>
          <cell r="F5640" t="str">
            <v>Bosch</v>
          </cell>
          <cell r="G5640">
            <v>233</v>
          </cell>
        </row>
        <row r="5641">
          <cell r="A5641">
            <v>5640</v>
          </cell>
          <cell r="B5641">
            <v>10765</v>
          </cell>
          <cell r="C5641">
            <v>34</v>
          </cell>
          <cell r="D5641" t="str">
            <v xml:space="preserve"> Bosch PSB 570 RE </v>
          </cell>
          <cell r="E5641">
            <v>69.95</v>
          </cell>
          <cell r="F5641" t="str">
            <v>Bosch</v>
          </cell>
          <cell r="G5641">
            <v>53</v>
          </cell>
        </row>
        <row r="5642">
          <cell r="A5642">
            <v>5641</v>
          </cell>
          <cell r="B5642">
            <v>8750</v>
          </cell>
          <cell r="C5642">
            <v>34</v>
          </cell>
          <cell r="D5642" t="str">
            <v xml:space="preserve"> Bosch PSB 500 RA </v>
          </cell>
          <cell r="E5642">
            <v>61.99</v>
          </cell>
          <cell r="F5642" t="str">
            <v>Bosch</v>
          </cell>
          <cell r="G5642">
            <v>138</v>
          </cell>
        </row>
        <row r="5643">
          <cell r="A5643">
            <v>5642</v>
          </cell>
          <cell r="B5643">
            <v>11415</v>
          </cell>
          <cell r="C5643">
            <v>34</v>
          </cell>
          <cell r="D5643" t="str">
            <v xml:space="preserve"> Bosch PSB 18 LI-2 (zonder accu) </v>
          </cell>
          <cell r="E5643">
            <v>134</v>
          </cell>
          <cell r="F5643" t="str">
            <v>Bosch</v>
          </cell>
          <cell r="G5643">
            <v>25</v>
          </cell>
        </row>
        <row r="5644">
          <cell r="A5644">
            <v>5643</v>
          </cell>
          <cell r="B5644">
            <v>6949</v>
          </cell>
          <cell r="C5644">
            <v>34</v>
          </cell>
          <cell r="D5644" t="str">
            <v xml:space="preserve"> Bosch PSB 18 LI-2 </v>
          </cell>
          <cell r="E5644">
            <v>199</v>
          </cell>
          <cell r="F5644" t="str">
            <v>Bosch</v>
          </cell>
          <cell r="G5644">
            <v>212</v>
          </cell>
        </row>
        <row r="5645">
          <cell r="A5645">
            <v>5644</v>
          </cell>
          <cell r="B5645">
            <v>11283</v>
          </cell>
          <cell r="C5645">
            <v>34</v>
          </cell>
          <cell r="D5645" t="str">
            <v xml:space="preserve"> Bosch PSB 14,4 LI-2 </v>
          </cell>
          <cell r="E5645">
            <v>189</v>
          </cell>
          <cell r="F5645" t="str">
            <v>Bosch</v>
          </cell>
          <cell r="G5645">
            <v>31</v>
          </cell>
        </row>
        <row r="5646">
          <cell r="A5646">
            <v>5645</v>
          </cell>
          <cell r="B5646">
            <v>6374</v>
          </cell>
          <cell r="C5646">
            <v>34</v>
          </cell>
          <cell r="D5646" t="str">
            <v xml:space="preserve"> Bosch GSR 18V-60 C + Bluetooth connectie </v>
          </cell>
          <cell r="E5646">
            <v>459</v>
          </cell>
          <cell r="F5646" t="str">
            <v>Bosch</v>
          </cell>
          <cell r="G5646">
            <v>235</v>
          </cell>
        </row>
        <row r="5647">
          <cell r="A5647">
            <v>5646</v>
          </cell>
          <cell r="B5647">
            <v>6021</v>
          </cell>
          <cell r="C5647">
            <v>34</v>
          </cell>
          <cell r="D5647" t="str">
            <v xml:space="preserve"> Bosch GSR 14,4 V-EC </v>
          </cell>
          <cell r="E5647">
            <v>349</v>
          </cell>
          <cell r="F5647" t="str">
            <v>Bosch</v>
          </cell>
          <cell r="G5647">
            <v>250</v>
          </cell>
        </row>
        <row r="5648">
          <cell r="A5648">
            <v>5647</v>
          </cell>
          <cell r="B5648">
            <v>8281</v>
          </cell>
          <cell r="C5648">
            <v>34</v>
          </cell>
          <cell r="D5648" t="str">
            <v xml:space="preserve"> Bosch GSR 12 V-EC </v>
          </cell>
          <cell r="E5648">
            <v>209</v>
          </cell>
          <cell r="F5648" t="str">
            <v>Bosch</v>
          </cell>
          <cell r="G5648">
            <v>156</v>
          </cell>
        </row>
        <row r="5649">
          <cell r="A5649">
            <v>5648</v>
          </cell>
          <cell r="B5649">
            <v>9941</v>
          </cell>
          <cell r="C5649">
            <v>34</v>
          </cell>
          <cell r="D5649" t="str">
            <v xml:space="preserve"> Bosch GSH 5 CE Breekhamer </v>
          </cell>
          <cell r="E5649">
            <v>499</v>
          </cell>
          <cell r="F5649" t="str">
            <v>Bosch</v>
          </cell>
          <cell r="G5649">
            <v>89</v>
          </cell>
        </row>
        <row r="5650">
          <cell r="A5650">
            <v>5649</v>
          </cell>
          <cell r="B5650">
            <v>10194</v>
          </cell>
          <cell r="C5650">
            <v>34</v>
          </cell>
          <cell r="D5650" t="str">
            <v xml:space="preserve"> Bosch GSB 18V-85 C + Bluetooth connectie </v>
          </cell>
          <cell r="E5650">
            <v>509</v>
          </cell>
          <cell r="F5650" t="str">
            <v>Bosch</v>
          </cell>
          <cell r="G5650">
            <v>77</v>
          </cell>
        </row>
        <row r="5651">
          <cell r="A5651">
            <v>5650</v>
          </cell>
          <cell r="B5651">
            <v>6886</v>
          </cell>
          <cell r="C5651">
            <v>34</v>
          </cell>
          <cell r="D5651" t="str">
            <v xml:space="preserve"> Bosch GDR 18 V-LI MF </v>
          </cell>
          <cell r="E5651">
            <v>489</v>
          </cell>
          <cell r="F5651" t="str">
            <v>Bosch</v>
          </cell>
          <cell r="G5651">
            <v>215</v>
          </cell>
        </row>
        <row r="5652">
          <cell r="A5652">
            <v>5651</v>
          </cell>
          <cell r="B5652">
            <v>10153</v>
          </cell>
          <cell r="C5652">
            <v>34</v>
          </cell>
          <cell r="D5652" t="str">
            <v xml:space="preserve"> Bosch GBH 5-40 DCE </v>
          </cell>
          <cell r="E5652">
            <v>579</v>
          </cell>
          <cell r="F5652" t="str">
            <v>Bosch</v>
          </cell>
          <cell r="G5652">
            <v>79</v>
          </cell>
        </row>
        <row r="5653">
          <cell r="A5653">
            <v>5652</v>
          </cell>
          <cell r="B5653">
            <v>11190</v>
          </cell>
          <cell r="C5653">
            <v>34</v>
          </cell>
          <cell r="D5653" t="str">
            <v xml:space="preserve"> Bosch GBH 2-28 F + GDE 16 Plus </v>
          </cell>
          <cell r="E5653">
            <v>319</v>
          </cell>
          <cell r="F5653" t="str">
            <v>Bosch</v>
          </cell>
          <cell r="G5653">
            <v>35</v>
          </cell>
        </row>
        <row r="5654">
          <cell r="A5654">
            <v>5653</v>
          </cell>
          <cell r="B5654">
            <v>7718</v>
          </cell>
          <cell r="C5654">
            <v>34</v>
          </cell>
          <cell r="D5654" t="str">
            <v xml:space="preserve"> Bosch GBH 2-28 F </v>
          </cell>
          <cell r="E5654">
            <v>329</v>
          </cell>
          <cell r="F5654" t="str">
            <v>Bosch</v>
          </cell>
          <cell r="G5654">
            <v>181</v>
          </cell>
        </row>
        <row r="5655">
          <cell r="A5655">
            <v>5654</v>
          </cell>
          <cell r="B5655">
            <v>9714</v>
          </cell>
          <cell r="C5655">
            <v>34</v>
          </cell>
          <cell r="D5655" t="str">
            <v xml:space="preserve"> Bosch GBH 2-28 </v>
          </cell>
          <cell r="E5655">
            <v>249</v>
          </cell>
          <cell r="F5655" t="str">
            <v>Bosch</v>
          </cell>
          <cell r="G5655">
            <v>98</v>
          </cell>
        </row>
        <row r="5656">
          <cell r="A5656">
            <v>5655</v>
          </cell>
          <cell r="B5656">
            <v>10937</v>
          </cell>
          <cell r="C5656">
            <v>34</v>
          </cell>
          <cell r="D5656" t="str">
            <v xml:space="preserve"> Bosch GBH 2-20 D </v>
          </cell>
          <cell r="E5656">
            <v>138.99</v>
          </cell>
          <cell r="F5656" t="str">
            <v>Bosch</v>
          </cell>
          <cell r="G5656">
            <v>45</v>
          </cell>
        </row>
        <row r="5657">
          <cell r="A5657">
            <v>5656</v>
          </cell>
          <cell r="B5657">
            <v>7248</v>
          </cell>
          <cell r="C5657">
            <v>34</v>
          </cell>
          <cell r="D5657" t="str">
            <v xml:space="preserve"> Bosch GBH 18 V-LI Compact </v>
          </cell>
          <cell r="E5657">
            <v>409</v>
          </cell>
          <cell r="F5657" t="str">
            <v>Bosch</v>
          </cell>
          <cell r="G5657">
            <v>201</v>
          </cell>
        </row>
        <row r="5658">
          <cell r="A5658">
            <v>5657</v>
          </cell>
          <cell r="B5658">
            <v>6654</v>
          </cell>
          <cell r="C5658">
            <v>34</v>
          </cell>
          <cell r="D5658" t="str">
            <v xml:space="preserve"> Bosch GDX 18 V-EC </v>
          </cell>
          <cell r="E5658">
            <v>499</v>
          </cell>
          <cell r="F5658" t="str">
            <v>Bosch</v>
          </cell>
          <cell r="G5658">
            <v>224</v>
          </cell>
        </row>
        <row r="5659">
          <cell r="A5659">
            <v>5658</v>
          </cell>
          <cell r="B5659">
            <v>11871</v>
          </cell>
          <cell r="C5659">
            <v>34</v>
          </cell>
          <cell r="D5659" t="str">
            <v xml:space="preserve"> Black &amp; Decker KR504RE </v>
          </cell>
          <cell r="E5659">
            <v>53.99</v>
          </cell>
          <cell r="F5659" t="str">
            <v>Black</v>
          </cell>
          <cell r="G5659">
            <v>6</v>
          </cell>
        </row>
        <row r="5660">
          <cell r="A5660">
            <v>5659</v>
          </cell>
          <cell r="B5660">
            <v>7079</v>
          </cell>
          <cell r="C5660">
            <v>34</v>
          </cell>
          <cell r="D5660" t="str">
            <v xml:space="preserve"> Black &amp; Decker EGBL188KB </v>
          </cell>
          <cell r="E5660">
            <v>147</v>
          </cell>
          <cell r="F5660" t="str">
            <v>Black</v>
          </cell>
          <cell r="G5660">
            <v>207</v>
          </cell>
        </row>
        <row r="5661">
          <cell r="A5661">
            <v>5660</v>
          </cell>
          <cell r="B5661">
            <v>8541</v>
          </cell>
          <cell r="C5661">
            <v>34</v>
          </cell>
          <cell r="D5661" t="str">
            <v xml:space="preserve"> Black &amp; Decker EGBHP188BK </v>
          </cell>
          <cell r="E5661">
            <v>219</v>
          </cell>
          <cell r="F5661" t="str">
            <v>Black</v>
          </cell>
          <cell r="G5661">
            <v>146</v>
          </cell>
        </row>
        <row r="5662">
          <cell r="A5662">
            <v>5661</v>
          </cell>
          <cell r="B5662">
            <v>9942</v>
          </cell>
          <cell r="C5662">
            <v>34</v>
          </cell>
          <cell r="D5662" t="str">
            <v xml:space="preserve"> Black &amp; Decker BDCIM18N-XJ (zonder accu) </v>
          </cell>
          <cell r="E5662">
            <v>79.989999999999995</v>
          </cell>
          <cell r="F5662" t="str">
            <v>Black</v>
          </cell>
          <cell r="G5662">
            <v>89</v>
          </cell>
        </row>
        <row r="5663">
          <cell r="A5663">
            <v>5662</v>
          </cell>
          <cell r="B5663">
            <v>11106</v>
          </cell>
          <cell r="C5663">
            <v>34</v>
          </cell>
          <cell r="D5663" t="str">
            <v xml:space="preserve"> Black &amp; Decker BDCDD12KB-QW </v>
          </cell>
          <cell r="E5663">
            <v>104.95</v>
          </cell>
          <cell r="F5663" t="str">
            <v>Black</v>
          </cell>
          <cell r="G5663">
            <v>39</v>
          </cell>
        </row>
        <row r="5664">
          <cell r="A5664">
            <v>5663</v>
          </cell>
          <cell r="B5664">
            <v>6523</v>
          </cell>
          <cell r="C5664">
            <v>34</v>
          </cell>
          <cell r="D5664" t="str">
            <v xml:space="preserve"> Black &amp; Decker BDCDD12BAFC-QW </v>
          </cell>
          <cell r="E5664">
            <v>99.95</v>
          </cell>
          <cell r="F5664" t="str">
            <v>Black</v>
          </cell>
          <cell r="G5664">
            <v>229</v>
          </cell>
        </row>
        <row r="5665">
          <cell r="A5665">
            <v>5664</v>
          </cell>
          <cell r="B5665">
            <v>6375</v>
          </cell>
          <cell r="C5665">
            <v>34</v>
          </cell>
          <cell r="D5665" t="str">
            <v xml:space="preserve"> Black &amp; Decker BDCD8K-QW </v>
          </cell>
          <cell r="E5665">
            <v>74.989999999999995</v>
          </cell>
          <cell r="F5665" t="str">
            <v>Black</v>
          </cell>
          <cell r="G5665">
            <v>235</v>
          </cell>
        </row>
        <row r="5666">
          <cell r="A5666">
            <v>5665</v>
          </cell>
          <cell r="B5666">
            <v>11667</v>
          </cell>
          <cell r="C5666">
            <v>34</v>
          </cell>
          <cell r="D5666" t="str">
            <v xml:space="preserve"> Black &amp; Decker ASL188KB </v>
          </cell>
          <cell r="E5666">
            <v>163</v>
          </cell>
          <cell r="F5666" t="str">
            <v>Black</v>
          </cell>
          <cell r="G5666">
            <v>14</v>
          </cell>
        </row>
        <row r="5667">
          <cell r="A5667">
            <v>5666</v>
          </cell>
          <cell r="B5667">
            <v>6254</v>
          </cell>
          <cell r="C5667">
            <v>34</v>
          </cell>
          <cell r="D5667" t="str">
            <v xml:space="preserve"> Hitachi DH38MS(LA) </v>
          </cell>
          <cell r="E5667">
            <v>449</v>
          </cell>
          <cell r="F5667" t="str">
            <v>Hitachi</v>
          </cell>
          <cell r="G5667">
            <v>240</v>
          </cell>
        </row>
        <row r="5668">
          <cell r="A5668">
            <v>5667</v>
          </cell>
          <cell r="B5668">
            <v>7191</v>
          </cell>
          <cell r="C5668">
            <v>34</v>
          </cell>
          <cell r="D5668" t="str">
            <v xml:space="preserve"> Bosch GBM 13-2 RE </v>
          </cell>
          <cell r="E5668">
            <v>269</v>
          </cell>
          <cell r="F5668" t="str">
            <v>Bosch</v>
          </cell>
          <cell r="G5668">
            <v>203</v>
          </cell>
        </row>
        <row r="5669">
          <cell r="A5669">
            <v>5668</v>
          </cell>
          <cell r="B5669">
            <v>8646</v>
          </cell>
          <cell r="C5669">
            <v>34</v>
          </cell>
          <cell r="D5669" t="str">
            <v xml:space="preserve"> Metabo BS 18 LT 5,2Ah </v>
          </cell>
          <cell r="E5669">
            <v>359</v>
          </cell>
          <cell r="F5669" t="str">
            <v>Metabo</v>
          </cell>
          <cell r="G5669">
            <v>142</v>
          </cell>
        </row>
        <row r="5670">
          <cell r="A5670">
            <v>5669</v>
          </cell>
          <cell r="B5670">
            <v>9183</v>
          </cell>
          <cell r="C5670">
            <v>34</v>
          </cell>
          <cell r="D5670" t="str">
            <v xml:space="preserve"> Bosch UNEO Maxx </v>
          </cell>
          <cell r="E5670">
            <v>186.99</v>
          </cell>
          <cell r="F5670" t="str">
            <v>Bosch</v>
          </cell>
          <cell r="G5670">
            <v>120</v>
          </cell>
        </row>
        <row r="5671">
          <cell r="A5671">
            <v>5670</v>
          </cell>
          <cell r="B5671">
            <v>6789</v>
          </cell>
          <cell r="C5671">
            <v>34</v>
          </cell>
          <cell r="D5671" t="str">
            <v xml:space="preserve"> Metabo Combo Set PowerMaxx BS + PowerMaxx SSD </v>
          </cell>
          <cell r="E5671">
            <v>289</v>
          </cell>
          <cell r="F5671" t="str">
            <v>Metabo</v>
          </cell>
          <cell r="G5671">
            <v>219</v>
          </cell>
        </row>
        <row r="5672">
          <cell r="A5672">
            <v>5671</v>
          </cell>
          <cell r="B5672">
            <v>8518</v>
          </cell>
          <cell r="C5672">
            <v>34</v>
          </cell>
          <cell r="D5672" t="str">
            <v xml:space="preserve"> Bosch GSR 12V-15 FC </v>
          </cell>
          <cell r="E5672">
            <v>172.99</v>
          </cell>
          <cell r="F5672" t="str">
            <v>Bosch</v>
          </cell>
          <cell r="G5672">
            <v>147</v>
          </cell>
        </row>
        <row r="5673">
          <cell r="A5673">
            <v>5672</v>
          </cell>
          <cell r="B5673">
            <v>7983</v>
          </cell>
          <cell r="C5673">
            <v>35</v>
          </cell>
          <cell r="D5673" t="str">
            <v xml:space="preserve"> Eurom Golden Ultra 2000 RCD Zwart </v>
          </cell>
          <cell r="E5673">
            <v>198.8</v>
          </cell>
          <cell r="F5673" t="str">
            <v>Eurom</v>
          </cell>
          <cell r="G5673">
            <v>169</v>
          </cell>
        </row>
        <row r="5674">
          <cell r="A5674">
            <v>5673</v>
          </cell>
          <cell r="B5674">
            <v>10244</v>
          </cell>
          <cell r="C5674">
            <v>35</v>
          </cell>
          <cell r="D5674" t="str">
            <v xml:space="preserve"> Eurom Golden 1800 Comfort RC </v>
          </cell>
          <cell r="E5674">
            <v>107.95</v>
          </cell>
          <cell r="F5674" t="str">
            <v>Eurom</v>
          </cell>
          <cell r="G5674">
            <v>75</v>
          </cell>
        </row>
        <row r="5675">
          <cell r="A5675">
            <v>5674</v>
          </cell>
          <cell r="B5675">
            <v>6074</v>
          </cell>
          <cell r="C5675">
            <v>35</v>
          </cell>
          <cell r="D5675" t="str">
            <v xml:space="preserve"> Eurom THG14000 Zwart </v>
          </cell>
          <cell r="E5675">
            <v>139</v>
          </cell>
          <cell r="F5675" t="str">
            <v>Eurom</v>
          </cell>
          <cell r="G5675">
            <v>248</v>
          </cell>
        </row>
        <row r="5676">
          <cell r="A5676">
            <v>5675</v>
          </cell>
          <cell r="B5676">
            <v>9793</v>
          </cell>
          <cell r="C5676">
            <v>35</v>
          </cell>
          <cell r="D5676" t="str">
            <v xml:space="preserve"> Eurom Golden 1300 Comfort </v>
          </cell>
          <cell r="E5676">
            <v>69.95</v>
          </cell>
          <cell r="F5676" t="str">
            <v>Eurom</v>
          </cell>
          <cell r="G5676">
            <v>95</v>
          </cell>
        </row>
        <row r="5677">
          <cell r="A5677">
            <v>5676</v>
          </cell>
          <cell r="B5677">
            <v>8125</v>
          </cell>
          <cell r="C5677">
            <v>35</v>
          </cell>
          <cell r="D5677" t="str">
            <v xml:space="preserve"> Eurom Flameheater </v>
          </cell>
          <cell r="E5677">
            <v>199</v>
          </cell>
          <cell r="F5677" t="str">
            <v>Eurom</v>
          </cell>
          <cell r="G5677">
            <v>163</v>
          </cell>
        </row>
        <row r="5678">
          <cell r="A5678">
            <v>5677</v>
          </cell>
          <cell r="B5678">
            <v>9558</v>
          </cell>
          <cell r="C5678">
            <v>35</v>
          </cell>
          <cell r="D5678" t="str">
            <v xml:space="preserve"> Eurom Q-time 1500 </v>
          </cell>
          <cell r="E5678">
            <v>25.9</v>
          </cell>
          <cell r="F5678" t="str">
            <v>Eurom</v>
          </cell>
          <cell r="G5678">
            <v>104</v>
          </cell>
        </row>
        <row r="5679">
          <cell r="A5679">
            <v>5678</v>
          </cell>
          <cell r="B5679">
            <v>9842</v>
          </cell>
          <cell r="C5679">
            <v>35</v>
          </cell>
          <cell r="D5679" t="str">
            <v xml:space="preserve"> Eurom Golden 2000 Amber Smart </v>
          </cell>
          <cell r="E5679">
            <v>258.19</v>
          </cell>
          <cell r="F5679" t="str">
            <v>Eurom</v>
          </cell>
          <cell r="G5679">
            <v>93</v>
          </cell>
        </row>
        <row r="5680">
          <cell r="A5680">
            <v>5679</v>
          </cell>
          <cell r="B5680">
            <v>11216</v>
          </cell>
          <cell r="C5680">
            <v>35</v>
          </cell>
          <cell r="D5680" t="str">
            <v xml:space="preserve"> Eurom Q-time 2000S </v>
          </cell>
          <cell r="E5680">
            <v>42.95</v>
          </cell>
          <cell r="F5680" t="str">
            <v>Eurom</v>
          </cell>
          <cell r="G5680">
            <v>34</v>
          </cell>
        </row>
        <row r="5681">
          <cell r="A5681">
            <v>5680</v>
          </cell>
          <cell r="B5681">
            <v>9821</v>
          </cell>
          <cell r="C5681">
            <v>35</v>
          </cell>
          <cell r="D5681" t="str">
            <v xml:space="preserve"> Eurom Golden Comfort 2200 RCD </v>
          </cell>
          <cell r="E5681">
            <v>139.99</v>
          </cell>
          <cell r="F5681" t="str">
            <v>Eurom</v>
          </cell>
          <cell r="G5681">
            <v>94</v>
          </cell>
        </row>
        <row r="5682">
          <cell r="A5682">
            <v>5681</v>
          </cell>
          <cell r="B5682">
            <v>8126</v>
          </cell>
          <cell r="C5682">
            <v>35</v>
          </cell>
          <cell r="D5682" t="str">
            <v xml:space="preserve"> Eurom Outdoor Heatpanel </v>
          </cell>
          <cell r="E5682">
            <v>148</v>
          </cell>
          <cell r="F5682" t="str">
            <v>Eurom</v>
          </cell>
          <cell r="G5682">
            <v>163</v>
          </cell>
        </row>
        <row r="5683">
          <cell r="A5683">
            <v>5682</v>
          </cell>
          <cell r="B5683">
            <v>10522</v>
          </cell>
          <cell r="C5683">
            <v>35</v>
          </cell>
          <cell r="D5683" t="str">
            <v xml:space="preserve"> Eurom Golden 1800 Comfort </v>
          </cell>
          <cell r="E5683">
            <v>89.95</v>
          </cell>
          <cell r="F5683" t="str">
            <v>Eurom</v>
          </cell>
          <cell r="G5683">
            <v>64</v>
          </cell>
        </row>
        <row r="5684">
          <cell r="A5684">
            <v>5683</v>
          </cell>
          <cell r="B5684">
            <v>11541</v>
          </cell>
          <cell r="C5684">
            <v>35</v>
          </cell>
          <cell r="D5684" t="str">
            <v xml:space="preserve"> SunRed SMQ2000A </v>
          </cell>
          <cell r="E5684">
            <v>61.99</v>
          </cell>
          <cell r="F5684" t="str">
            <v>SunRed</v>
          </cell>
          <cell r="G5684">
            <v>20</v>
          </cell>
        </row>
        <row r="5685">
          <cell r="A5685">
            <v>5684</v>
          </cell>
          <cell r="B5685">
            <v>8127</v>
          </cell>
          <cell r="C5685">
            <v>35</v>
          </cell>
          <cell r="D5685" t="str">
            <v xml:space="preserve"> Eurom Golden 2000 ULTRA RCD </v>
          </cell>
          <cell r="E5685">
            <v>197.95</v>
          </cell>
          <cell r="F5685" t="str">
            <v>Eurom</v>
          </cell>
          <cell r="G5685">
            <v>163</v>
          </cell>
        </row>
        <row r="5686">
          <cell r="A5686">
            <v>5685</v>
          </cell>
          <cell r="B5686">
            <v>9250</v>
          </cell>
          <cell r="C5686">
            <v>35</v>
          </cell>
          <cell r="D5686" t="str">
            <v xml:space="preserve"> Eurom Q-time 2000 </v>
          </cell>
          <cell r="E5686">
            <v>32.9</v>
          </cell>
          <cell r="F5686" t="str">
            <v>Eurom</v>
          </cell>
          <cell r="G5686">
            <v>118</v>
          </cell>
        </row>
        <row r="5687">
          <cell r="A5687">
            <v>5686</v>
          </cell>
          <cell r="B5687">
            <v>11017</v>
          </cell>
          <cell r="C5687">
            <v>35</v>
          </cell>
          <cell r="D5687" t="str">
            <v xml:space="preserve"> Eurom Partytent Heater 1500 Grijs </v>
          </cell>
          <cell r="E5687">
            <v>74.95</v>
          </cell>
          <cell r="F5687" t="str">
            <v>Eurom</v>
          </cell>
          <cell r="G5687">
            <v>42</v>
          </cell>
        </row>
        <row r="5688">
          <cell r="A5688">
            <v>5687</v>
          </cell>
          <cell r="B5688">
            <v>11778</v>
          </cell>
          <cell r="C5688">
            <v>35</v>
          </cell>
          <cell r="D5688" t="str">
            <v xml:space="preserve"> Eurom Golden TH1800R </v>
          </cell>
          <cell r="E5688">
            <v>66.95</v>
          </cell>
          <cell r="F5688" t="str">
            <v>Eurom</v>
          </cell>
          <cell r="G5688">
            <v>10</v>
          </cell>
        </row>
        <row r="5689">
          <cell r="A5689">
            <v>5688</v>
          </cell>
          <cell r="B5689">
            <v>10844</v>
          </cell>
          <cell r="C5689">
            <v>35</v>
          </cell>
          <cell r="D5689" t="str">
            <v xml:space="preserve"> Eurom PD2100XXL </v>
          </cell>
          <cell r="E5689">
            <v>159.94</v>
          </cell>
          <cell r="F5689" t="str">
            <v>Eurom</v>
          </cell>
          <cell r="G5689">
            <v>49</v>
          </cell>
        </row>
        <row r="5690">
          <cell r="A5690">
            <v>5689</v>
          </cell>
          <cell r="B5690">
            <v>9251</v>
          </cell>
          <cell r="C5690">
            <v>35</v>
          </cell>
          <cell r="D5690" t="str">
            <v xml:space="preserve"> Eurom Q-time 1800S Golden </v>
          </cell>
          <cell r="E5690">
            <v>89.95</v>
          </cell>
          <cell r="F5690" t="str">
            <v>Eurom</v>
          </cell>
          <cell r="G5690">
            <v>118</v>
          </cell>
        </row>
        <row r="5691">
          <cell r="A5691">
            <v>5690</v>
          </cell>
          <cell r="B5691">
            <v>9579</v>
          </cell>
          <cell r="C5691">
            <v>35</v>
          </cell>
          <cell r="D5691" t="str">
            <v xml:space="preserve"> SunRed CE09 </v>
          </cell>
          <cell r="E5691">
            <v>137.94999999999999</v>
          </cell>
          <cell r="F5691" t="str">
            <v>SunRed</v>
          </cell>
          <cell r="G5691">
            <v>103</v>
          </cell>
        </row>
        <row r="5692">
          <cell r="A5692">
            <v>5691</v>
          </cell>
          <cell r="B5692">
            <v>6912</v>
          </cell>
          <cell r="C5692">
            <v>35</v>
          </cell>
          <cell r="D5692" t="str">
            <v xml:space="preserve"> Eurom Golden 2000 Amber Smart Rotary </v>
          </cell>
          <cell r="E5692">
            <v>299</v>
          </cell>
          <cell r="F5692" t="str">
            <v>Eurom</v>
          </cell>
          <cell r="G5692">
            <v>214</v>
          </cell>
        </row>
        <row r="5693">
          <cell r="A5693">
            <v>5692</v>
          </cell>
          <cell r="B5693">
            <v>6621</v>
          </cell>
          <cell r="C5693">
            <v>35</v>
          </cell>
          <cell r="D5693" t="str">
            <v xml:space="preserve"> Eurom Table Lounge Heater 3000 RVS </v>
          </cell>
          <cell r="E5693">
            <v>99.95</v>
          </cell>
          <cell r="F5693" t="str">
            <v>Eurom</v>
          </cell>
          <cell r="G5693">
            <v>225</v>
          </cell>
        </row>
        <row r="5694">
          <cell r="A5694">
            <v>5693</v>
          </cell>
          <cell r="B5694">
            <v>11168</v>
          </cell>
          <cell r="C5694">
            <v>35</v>
          </cell>
          <cell r="D5694" t="str">
            <v xml:space="preserve"> Eurom Partytent Heater 2100 </v>
          </cell>
          <cell r="E5694">
            <v>95.94</v>
          </cell>
          <cell r="F5694" t="str">
            <v>Eurom</v>
          </cell>
          <cell r="G5694">
            <v>36</v>
          </cell>
        </row>
        <row r="5695">
          <cell r="A5695">
            <v>5694</v>
          </cell>
          <cell r="B5695">
            <v>9076</v>
          </cell>
          <cell r="C5695">
            <v>35</v>
          </cell>
          <cell r="D5695" t="str">
            <v xml:space="preserve"> Eurom Golden Ultra 2500 RCD </v>
          </cell>
          <cell r="E5695">
            <v>239</v>
          </cell>
          <cell r="F5695" t="str">
            <v>Eurom</v>
          </cell>
          <cell r="G5695">
            <v>125</v>
          </cell>
        </row>
        <row r="5696">
          <cell r="A5696">
            <v>5695</v>
          </cell>
          <cell r="B5696">
            <v>11694</v>
          </cell>
          <cell r="C5696">
            <v>35</v>
          </cell>
          <cell r="D5696" t="str">
            <v xml:space="preserve"> SunRed CE11 </v>
          </cell>
          <cell r="E5696">
            <v>79.989999999999995</v>
          </cell>
          <cell r="F5696" t="str">
            <v>SunRed</v>
          </cell>
          <cell r="G5696">
            <v>13</v>
          </cell>
        </row>
        <row r="5697">
          <cell r="A5697">
            <v>5696</v>
          </cell>
          <cell r="B5697">
            <v>7820</v>
          </cell>
          <cell r="C5697">
            <v>35</v>
          </cell>
          <cell r="D5697" t="str">
            <v xml:space="preserve"> Eurom 1500 IND </v>
          </cell>
          <cell r="E5697">
            <v>74.95</v>
          </cell>
          <cell r="F5697" t="str">
            <v>Eurom</v>
          </cell>
          <cell r="G5697">
            <v>176</v>
          </cell>
        </row>
        <row r="5698">
          <cell r="A5698">
            <v>5697</v>
          </cell>
          <cell r="B5698">
            <v>10174</v>
          </cell>
          <cell r="C5698">
            <v>35</v>
          </cell>
          <cell r="D5698" t="str">
            <v xml:space="preserve"> Eurom THG14000 RVS </v>
          </cell>
          <cell r="E5698">
            <v>169.95</v>
          </cell>
          <cell r="F5698" t="str">
            <v>Eurom</v>
          </cell>
          <cell r="G5698">
            <v>78</v>
          </cell>
        </row>
        <row r="5699">
          <cell r="A5699">
            <v>5698</v>
          </cell>
          <cell r="B5699">
            <v>8238</v>
          </cell>
          <cell r="C5699">
            <v>35</v>
          </cell>
          <cell r="D5699" t="str">
            <v xml:space="preserve"> SunRed CE11W </v>
          </cell>
          <cell r="E5699">
            <v>88.45</v>
          </cell>
          <cell r="F5699" t="str">
            <v>SunRed</v>
          </cell>
          <cell r="G5699">
            <v>158</v>
          </cell>
        </row>
        <row r="5700">
          <cell r="A5700">
            <v>5699</v>
          </cell>
          <cell r="B5700">
            <v>6596</v>
          </cell>
          <cell r="C5700">
            <v>35</v>
          </cell>
          <cell r="D5700" t="str">
            <v xml:space="preserve"> SunRed GH12RVS </v>
          </cell>
          <cell r="E5700">
            <v>189</v>
          </cell>
          <cell r="F5700" t="str">
            <v>SunRed</v>
          </cell>
          <cell r="G5700">
            <v>226</v>
          </cell>
        </row>
        <row r="5701">
          <cell r="A5701">
            <v>5700</v>
          </cell>
          <cell r="B5701">
            <v>7059</v>
          </cell>
          <cell r="C5701">
            <v>35</v>
          </cell>
          <cell r="D5701" t="str">
            <v xml:space="preserve"> SunRed CELC </v>
          </cell>
          <cell r="E5701">
            <v>79.989999999999995</v>
          </cell>
          <cell r="F5701" t="str">
            <v>SunRed</v>
          </cell>
          <cell r="G5701">
            <v>208</v>
          </cell>
        </row>
        <row r="5702">
          <cell r="A5702">
            <v>5701</v>
          </cell>
          <cell r="B5702">
            <v>9738</v>
          </cell>
          <cell r="C5702">
            <v>35</v>
          </cell>
          <cell r="D5702" t="str">
            <v xml:space="preserve"> SunRed ARTIX HB </v>
          </cell>
          <cell r="E5702">
            <v>237.99</v>
          </cell>
          <cell r="F5702" t="str">
            <v>SunRed</v>
          </cell>
          <cell r="G5702">
            <v>97</v>
          </cell>
        </row>
        <row r="5703">
          <cell r="A5703">
            <v>5702</v>
          </cell>
          <cell r="B5703">
            <v>6075</v>
          </cell>
          <cell r="C5703">
            <v>35</v>
          </cell>
          <cell r="D5703" t="str">
            <v xml:space="preserve"> SunRed SLH12 </v>
          </cell>
          <cell r="E5703">
            <v>419.99</v>
          </cell>
          <cell r="F5703" t="str">
            <v>SunRed</v>
          </cell>
          <cell r="G5703">
            <v>248</v>
          </cell>
        </row>
        <row r="5704">
          <cell r="A5704">
            <v>5703</v>
          </cell>
          <cell r="B5704">
            <v>6398</v>
          </cell>
          <cell r="C5704">
            <v>35</v>
          </cell>
          <cell r="D5704" t="str">
            <v xml:space="preserve"> SunRed HEXB </v>
          </cell>
          <cell r="E5704">
            <v>354.99</v>
          </cell>
          <cell r="F5704" t="str">
            <v>SunRed</v>
          </cell>
          <cell r="G5704">
            <v>234</v>
          </cell>
        </row>
        <row r="5705">
          <cell r="A5705">
            <v>5704</v>
          </cell>
          <cell r="B5705">
            <v>7033</v>
          </cell>
          <cell r="C5705">
            <v>35</v>
          </cell>
          <cell r="D5705" t="str">
            <v xml:space="preserve"> Solamagic 2000 Eco+ Low Glare Nano Antraciet </v>
          </cell>
          <cell r="E5705">
            <v>379</v>
          </cell>
          <cell r="F5705" t="str">
            <v>Solamagic</v>
          </cell>
          <cell r="G5705">
            <v>209</v>
          </cell>
        </row>
        <row r="5706">
          <cell r="A5706">
            <v>5705</v>
          </cell>
          <cell r="B5706">
            <v>6076</v>
          </cell>
          <cell r="C5706">
            <v>35</v>
          </cell>
          <cell r="D5706" t="str">
            <v xml:space="preserve"> Grandhall Heatstrip THD2400EU </v>
          </cell>
          <cell r="E5706">
            <v>449</v>
          </cell>
          <cell r="F5706" t="str">
            <v>Grandhall</v>
          </cell>
          <cell r="G5706">
            <v>248</v>
          </cell>
        </row>
        <row r="5707">
          <cell r="A5707">
            <v>5706</v>
          </cell>
          <cell r="B5707">
            <v>9684</v>
          </cell>
          <cell r="C5707">
            <v>35</v>
          </cell>
          <cell r="D5707" t="str">
            <v xml:space="preserve"> Arpe Sears Flameheater Zwart 190 cm </v>
          </cell>
          <cell r="E5707">
            <v>349</v>
          </cell>
          <cell r="F5707" t="str">
            <v>Arpe</v>
          </cell>
          <cell r="G5707">
            <v>99</v>
          </cell>
        </row>
        <row r="5708">
          <cell r="A5708">
            <v>5707</v>
          </cell>
          <cell r="B5708">
            <v>7420</v>
          </cell>
          <cell r="C5708">
            <v>35</v>
          </cell>
          <cell r="D5708" t="str">
            <v xml:space="preserve"> Arpe Sears Flameheater RVS 190 cm </v>
          </cell>
          <cell r="E5708">
            <v>349</v>
          </cell>
          <cell r="F5708" t="str">
            <v>Arpe</v>
          </cell>
          <cell r="G5708">
            <v>194</v>
          </cell>
        </row>
        <row r="5709">
          <cell r="A5709">
            <v>5708</v>
          </cell>
          <cell r="B5709">
            <v>9739</v>
          </cell>
          <cell r="C5709">
            <v>35</v>
          </cell>
          <cell r="D5709" t="str">
            <v xml:space="preserve"> SunRed LH15G </v>
          </cell>
          <cell r="E5709">
            <v>218.99</v>
          </cell>
          <cell r="F5709" t="str">
            <v>SunRed</v>
          </cell>
          <cell r="G5709">
            <v>97</v>
          </cell>
        </row>
        <row r="5710">
          <cell r="A5710">
            <v>5709</v>
          </cell>
          <cell r="B5710">
            <v>9887</v>
          </cell>
          <cell r="C5710">
            <v>35</v>
          </cell>
          <cell r="D5710" t="str">
            <v xml:space="preserve"> Eurom Q-time 1800 Golden </v>
          </cell>
          <cell r="E5710">
            <v>68.95</v>
          </cell>
          <cell r="F5710" t="str">
            <v>Eurom</v>
          </cell>
          <cell r="G5710">
            <v>91</v>
          </cell>
        </row>
        <row r="5711">
          <cell r="A5711">
            <v>5710</v>
          </cell>
          <cell r="B5711">
            <v>7034</v>
          </cell>
          <cell r="C5711">
            <v>35</v>
          </cell>
          <cell r="D5711" t="str">
            <v xml:space="preserve"> SunRed SMM75 </v>
          </cell>
          <cell r="E5711">
            <v>179.99</v>
          </cell>
          <cell r="F5711" t="str">
            <v>SunRed</v>
          </cell>
          <cell r="G5711">
            <v>209</v>
          </cell>
        </row>
        <row r="5712">
          <cell r="A5712">
            <v>5711</v>
          </cell>
          <cell r="B5712">
            <v>6814</v>
          </cell>
          <cell r="C5712">
            <v>35</v>
          </cell>
          <cell r="D5712" t="str">
            <v xml:space="preserve"> SunRed HWM18 </v>
          </cell>
          <cell r="E5712">
            <v>159.99</v>
          </cell>
          <cell r="F5712" t="str">
            <v>SunRed</v>
          </cell>
          <cell r="G5712">
            <v>218</v>
          </cell>
        </row>
        <row r="5713">
          <cell r="A5713">
            <v>5712</v>
          </cell>
          <cell r="B5713">
            <v>8391</v>
          </cell>
          <cell r="C5713">
            <v>35</v>
          </cell>
          <cell r="D5713" t="str">
            <v xml:space="preserve"> SunRed HS15 </v>
          </cell>
          <cell r="E5713">
            <v>234.99</v>
          </cell>
          <cell r="F5713" t="str">
            <v>SunRed</v>
          </cell>
          <cell r="G5713">
            <v>152</v>
          </cell>
        </row>
        <row r="5714">
          <cell r="A5714">
            <v>5713</v>
          </cell>
          <cell r="B5714">
            <v>11122</v>
          </cell>
          <cell r="C5714">
            <v>35</v>
          </cell>
          <cell r="D5714" t="str">
            <v xml:space="preserve"> SunRed GH12R </v>
          </cell>
          <cell r="E5714">
            <v>189</v>
          </cell>
          <cell r="F5714" t="str">
            <v>SunRed</v>
          </cell>
          <cell r="G5714">
            <v>38</v>
          </cell>
        </row>
        <row r="5715">
          <cell r="A5715">
            <v>5714</v>
          </cell>
          <cell r="B5715">
            <v>9184</v>
          </cell>
          <cell r="C5715">
            <v>35</v>
          </cell>
          <cell r="D5715" t="str">
            <v xml:space="preserve"> Eurom P1500 </v>
          </cell>
          <cell r="E5715">
            <v>52.95</v>
          </cell>
          <cell r="F5715" t="str">
            <v>Eurom</v>
          </cell>
          <cell r="G5715">
            <v>120</v>
          </cell>
        </row>
        <row r="5716">
          <cell r="A5716">
            <v>5715</v>
          </cell>
          <cell r="B5716">
            <v>9276</v>
          </cell>
          <cell r="C5716">
            <v>35</v>
          </cell>
          <cell r="D5716" t="str">
            <v xml:space="preserve"> Arpe Tomahawk 2300 </v>
          </cell>
          <cell r="E5716">
            <v>159</v>
          </cell>
          <cell r="F5716" t="str">
            <v>Arpe</v>
          </cell>
          <cell r="G5716">
            <v>117</v>
          </cell>
        </row>
        <row r="5717">
          <cell r="A5717">
            <v>5716</v>
          </cell>
          <cell r="B5717">
            <v>7447</v>
          </cell>
          <cell r="C5717">
            <v>35</v>
          </cell>
          <cell r="D5717" t="str">
            <v xml:space="preserve"> SunRed SMC1800R </v>
          </cell>
          <cell r="E5717">
            <v>144.99</v>
          </cell>
          <cell r="F5717" t="str">
            <v>SunRed</v>
          </cell>
          <cell r="G5717">
            <v>193</v>
          </cell>
        </row>
        <row r="5718">
          <cell r="A5718">
            <v>5717</v>
          </cell>
          <cell r="B5718">
            <v>10894</v>
          </cell>
          <cell r="C5718">
            <v>35</v>
          </cell>
          <cell r="D5718" t="str">
            <v xml:space="preserve"> SunRed WMQ2000A </v>
          </cell>
          <cell r="E5718">
            <v>34.99</v>
          </cell>
          <cell r="F5718" t="str">
            <v>SunRed</v>
          </cell>
          <cell r="G5718">
            <v>47</v>
          </cell>
        </row>
        <row r="5719">
          <cell r="A5719">
            <v>5718</v>
          </cell>
          <cell r="B5719">
            <v>6735</v>
          </cell>
          <cell r="C5719">
            <v>35</v>
          </cell>
          <cell r="D5719" t="str">
            <v xml:space="preserve"> SunRed CE11K </v>
          </cell>
          <cell r="E5719">
            <v>118.99</v>
          </cell>
          <cell r="F5719" t="str">
            <v>SunRed</v>
          </cell>
          <cell r="G5719">
            <v>221</v>
          </cell>
        </row>
        <row r="5720">
          <cell r="A5720">
            <v>5719</v>
          </cell>
          <cell r="B5720">
            <v>8805</v>
          </cell>
          <cell r="C5720">
            <v>35</v>
          </cell>
          <cell r="D5720" t="str">
            <v xml:space="preserve"> SunRed CE09WOOD </v>
          </cell>
          <cell r="E5720">
            <v>189.99</v>
          </cell>
          <cell r="F5720" t="str">
            <v>SunRed</v>
          </cell>
          <cell r="G5720">
            <v>136</v>
          </cell>
        </row>
        <row r="5721">
          <cell r="A5721">
            <v>5720</v>
          </cell>
          <cell r="B5721">
            <v>7035</v>
          </cell>
          <cell r="C5721">
            <v>35</v>
          </cell>
          <cell r="D5721" t="str">
            <v xml:space="preserve"> Solamagic 1400 Eco+ Nano Antraciet </v>
          </cell>
          <cell r="E5721">
            <v>289</v>
          </cell>
          <cell r="F5721" t="str">
            <v>Solamagic</v>
          </cell>
          <cell r="G5721">
            <v>209</v>
          </cell>
        </row>
        <row r="5722">
          <cell r="A5722">
            <v>5721</v>
          </cell>
          <cell r="B5722">
            <v>11238</v>
          </cell>
          <cell r="C5722">
            <v>35</v>
          </cell>
          <cell r="D5722" t="str">
            <v xml:space="preserve"> Eurom Ceilingheat 1500 RC </v>
          </cell>
          <cell r="E5722">
            <v>99</v>
          </cell>
          <cell r="F5722" t="str">
            <v>Eurom</v>
          </cell>
          <cell r="G5722">
            <v>33</v>
          </cell>
        </row>
        <row r="5723">
          <cell r="A5723">
            <v>5722</v>
          </cell>
          <cell r="B5723">
            <v>8167</v>
          </cell>
          <cell r="C5723">
            <v>35</v>
          </cell>
          <cell r="D5723" t="str">
            <v xml:space="preserve"> SunRed WMGT13D </v>
          </cell>
          <cell r="E5723">
            <v>289</v>
          </cell>
          <cell r="F5723" t="str">
            <v>SunRed</v>
          </cell>
          <cell r="G5723">
            <v>161</v>
          </cell>
        </row>
        <row r="5724">
          <cell r="A5724">
            <v>5723</v>
          </cell>
          <cell r="B5724">
            <v>8427</v>
          </cell>
          <cell r="C5724">
            <v>35</v>
          </cell>
          <cell r="D5724" t="str">
            <v xml:space="preserve"> SunRed WMC1800R </v>
          </cell>
          <cell r="E5724">
            <v>109.95</v>
          </cell>
          <cell r="F5724" t="str">
            <v>SunRed</v>
          </cell>
          <cell r="G5724">
            <v>151</v>
          </cell>
        </row>
        <row r="5725">
          <cell r="A5725">
            <v>5724</v>
          </cell>
          <cell r="B5725">
            <v>7107</v>
          </cell>
          <cell r="C5725">
            <v>35</v>
          </cell>
          <cell r="D5725" t="str">
            <v xml:space="preserve"> SunRed UTH15 </v>
          </cell>
          <cell r="E5725">
            <v>142.99</v>
          </cell>
          <cell r="F5725" t="str">
            <v>SunRed</v>
          </cell>
          <cell r="G5725">
            <v>206</v>
          </cell>
        </row>
        <row r="5726">
          <cell r="A5726">
            <v>5725</v>
          </cell>
          <cell r="B5726">
            <v>10751</v>
          </cell>
          <cell r="C5726">
            <v>35</v>
          </cell>
          <cell r="D5726" t="str">
            <v xml:space="preserve"> SunRed TRIPLE S-H </v>
          </cell>
          <cell r="E5726">
            <v>249</v>
          </cell>
          <cell r="F5726" t="str">
            <v>SunRed</v>
          </cell>
          <cell r="G5726">
            <v>54</v>
          </cell>
        </row>
        <row r="5727">
          <cell r="A5727">
            <v>5726</v>
          </cell>
          <cell r="B5727">
            <v>10105</v>
          </cell>
          <cell r="C5727">
            <v>35</v>
          </cell>
          <cell r="D5727" t="str">
            <v xml:space="preserve"> SunRed TA15 </v>
          </cell>
          <cell r="E5727">
            <v>179</v>
          </cell>
          <cell r="F5727" t="str">
            <v>SunRed</v>
          </cell>
          <cell r="G5727">
            <v>81</v>
          </cell>
        </row>
        <row r="5728">
          <cell r="A5728">
            <v>5727</v>
          </cell>
          <cell r="B5728">
            <v>7747</v>
          </cell>
          <cell r="C5728">
            <v>35</v>
          </cell>
          <cell r="D5728" t="str">
            <v xml:space="preserve"> SunRed Slimline Foldable Golden Tube </v>
          </cell>
          <cell r="E5728">
            <v>719</v>
          </cell>
          <cell r="F5728" t="str">
            <v>SunRed</v>
          </cell>
          <cell r="G5728">
            <v>180</v>
          </cell>
        </row>
        <row r="5729">
          <cell r="A5729">
            <v>5728</v>
          </cell>
          <cell r="B5729">
            <v>6419</v>
          </cell>
          <cell r="C5729">
            <v>35</v>
          </cell>
          <cell r="D5729" t="str">
            <v xml:space="preserve"> SunRed SFT15B </v>
          </cell>
          <cell r="E5729">
            <v>374.99</v>
          </cell>
          <cell r="F5729" t="str">
            <v>SunRed</v>
          </cell>
          <cell r="G5729">
            <v>233</v>
          </cell>
        </row>
        <row r="5730">
          <cell r="A5730">
            <v>5729</v>
          </cell>
          <cell r="B5730">
            <v>10336</v>
          </cell>
          <cell r="C5730">
            <v>35</v>
          </cell>
          <cell r="D5730" t="str">
            <v xml:space="preserve"> SunRed MPF15B </v>
          </cell>
          <cell r="E5730">
            <v>199</v>
          </cell>
          <cell r="F5730" t="str">
            <v>SunRed</v>
          </cell>
          <cell r="G5730">
            <v>71</v>
          </cell>
        </row>
        <row r="5731">
          <cell r="A5731">
            <v>5730</v>
          </cell>
          <cell r="B5731">
            <v>9185</v>
          </cell>
          <cell r="C5731">
            <v>35</v>
          </cell>
          <cell r="D5731" t="str">
            <v xml:space="preserve"> SunRed LH15W </v>
          </cell>
          <cell r="E5731">
            <v>218.99</v>
          </cell>
          <cell r="F5731" t="str">
            <v>SunRed</v>
          </cell>
          <cell r="G5731">
            <v>120</v>
          </cell>
        </row>
        <row r="5732">
          <cell r="A5732">
            <v>5731</v>
          </cell>
          <cell r="B5732">
            <v>10175</v>
          </cell>
          <cell r="C5732">
            <v>35</v>
          </cell>
          <cell r="D5732" t="str">
            <v xml:space="preserve"> SunRed HWML1500 </v>
          </cell>
          <cell r="E5732">
            <v>157</v>
          </cell>
          <cell r="F5732" t="str">
            <v>SunRed</v>
          </cell>
          <cell r="G5732">
            <v>78</v>
          </cell>
        </row>
        <row r="5733">
          <cell r="A5733">
            <v>5732</v>
          </cell>
          <cell r="B5733">
            <v>6913</v>
          </cell>
          <cell r="C5733">
            <v>35</v>
          </cell>
          <cell r="D5733" t="str">
            <v xml:space="preserve"> SunRed HWM15 </v>
          </cell>
          <cell r="E5733">
            <v>179</v>
          </cell>
          <cell r="F5733" t="str">
            <v>SunRed</v>
          </cell>
          <cell r="G5733">
            <v>214</v>
          </cell>
        </row>
        <row r="5734">
          <cell r="A5734">
            <v>5733</v>
          </cell>
          <cell r="B5734">
            <v>10961</v>
          </cell>
          <cell r="C5734">
            <v>35</v>
          </cell>
          <cell r="D5734" t="str">
            <v xml:space="preserve"> SunRed Helios </v>
          </cell>
          <cell r="E5734">
            <v>360.9</v>
          </cell>
          <cell r="F5734" t="str">
            <v>SunRed</v>
          </cell>
          <cell r="G5734">
            <v>44</v>
          </cell>
        </row>
        <row r="5735">
          <cell r="A5735">
            <v>5734</v>
          </cell>
          <cell r="B5735">
            <v>11191</v>
          </cell>
          <cell r="C5735">
            <v>35</v>
          </cell>
          <cell r="D5735" t="str">
            <v xml:space="preserve"> SunRed GS15 </v>
          </cell>
          <cell r="E5735">
            <v>166.99</v>
          </cell>
          <cell r="F5735" t="str">
            <v>SunRed</v>
          </cell>
          <cell r="G5735">
            <v>35</v>
          </cell>
        </row>
        <row r="5736">
          <cell r="A5736">
            <v>5735</v>
          </cell>
          <cell r="B5736">
            <v>11872</v>
          </cell>
          <cell r="C5736">
            <v>35</v>
          </cell>
          <cell r="D5736" t="str">
            <v xml:space="preserve"> SunRed GH12W </v>
          </cell>
          <cell r="E5736">
            <v>149</v>
          </cell>
          <cell r="F5736" t="str">
            <v>SunRed</v>
          </cell>
          <cell r="G5736">
            <v>6</v>
          </cell>
        </row>
        <row r="5737">
          <cell r="A5737">
            <v>5736</v>
          </cell>
          <cell r="B5737">
            <v>10875</v>
          </cell>
          <cell r="C5737">
            <v>35</v>
          </cell>
          <cell r="D5737" t="str">
            <v xml:space="preserve"> SunRed GH12B </v>
          </cell>
          <cell r="E5737">
            <v>139</v>
          </cell>
          <cell r="F5737" t="str">
            <v>SunRed</v>
          </cell>
          <cell r="G5737">
            <v>48</v>
          </cell>
        </row>
        <row r="5738">
          <cell r="A5738">
            <v>5737</v>
          </cell>
          <cell r="B5738">
            <v>6597</v>
          </cell>
          <cell r="C5738">
            <v>35</v>
          </cell>
          <cell r="D5738" t="str">
            <v xml:space="preserve"> SunRed Flame Tower </v>
          </cell>
          <cell r="E5738">
            <v>393.99</v>
          </cell>
          <cell r="F5738" t="str">
            <v>SunRed</v>
          </cell>
          <cell r="G5738">
            <v>226</v>
          </cell>
        </row>
        <row r="5739">
          <cell r="A5739">
            <v>5738</v>
          </cell>
          <cell r="B5739">
            <v>7370</v>
          </cell>
          <cell r="C5739">
            <v>35</v>
          </cell>
          <cell r="D5739" t="str">
            <v xml:space="preserve"> SunRed ELLIPS WBL </v>
          </cell>
          <cell r="E5739">
            <v>139</v>
          </cell>
          <cell r="F5739" t="str">
            <v>SunRed</v>
          </cell>
          <cell r="G5739">
            <v>196</v>
          </cell>
        </row>
        <row r="5740">
          <cell r="A5740">
            <v>5739</v>
          </cell>
          <cell r="B5740">
            <v>9621</v>
          </cell>
          <cell r="C5740">
            <v>35</v>
          </cell>
          <cell r="D5740" t="str">
            <v xml:space="preserve"> SunRed ELLIPS HSL </v>
          </cell>
          <cell r="E5740">
            <v>144.99</v>
          </cell>
          <cell r="F5740" t="str">
            <v>SunRed</v>
          </cell>
          <cell r="G5740">
            <v>101</v>
          </cell>
        </row>
        <row r="5741">
          <cell r="A5741">
            <v>5740</v>
          </cell>
          <cell r="B5741">
            <v>10962</v>
          </cell>
          <cell r="C5741">
            <v>35</v>
          </cell>
          <cell r="D5741" t="str">
            <v xml:space="preserve"> SunRed CE11R </v>
          </cell>
          <cell r="E5741">
            <v>84.99</v>
          </cell>
          <cell r="F5741" t="str">
            <v>SunRed</v>
          </cell>
          <cell r="G5741">
            <v>44</v>
          </cell>
        </row>
        <row r="5742">
          <cell r="A5742">
            <v>5741</v>
          </cell>
          <cell r="B5742">
            <v>7670</v>
          </cell>
          <cell r="C5742">
            <v>35</v>
          </cell>
          <cell r="D5742" t="str">
            <v xml:space="preserve"> SunRed CE11G </v>
          </cell>
          <cell r="E5742">
            <v>88.99</v>
          </cell>
          <cell r="F5742" t="str">
            <v>SunRed</v>
          </cell>
          <cell r="G5742">
            <v>183</v>
          </cell>
        </row>
        <row r="5743">
          <cell r="A5743">
            <v>5742</v>
          </cell>
          <cell r="B5743">
            <v>8678</v>
          </cell>
          <cell r="C5743">
            <v>35</v>
          </cell>
          <cell r="D5743" t="str">
            <v xml:space="preserve"> SunRed CE09LGT </v>
          </cell>
          <cell r="E5743">
            <v>224.99</v>
          </cell>
          <cell r="F5743" t="str">
            <v>SunRed</v>
          </cell>
          <cell r="G5743">
            <v>141</v>
          </cell>
        </row>
        <row r="5744">
          <cell r="A5744">
            <v>5743</v>
          </cell>
          <cell r="B5744">
            <v>9843</v>
          </cell>
          <cell r="C5744">
            <v>35</v>
          </cell>
          <cell r="D5744" t="str">
            <v xml:space="preserve"> Solamagic S1 2000 Wit 9010 </v>
          </cell>
          <cell r="E5744">
            <v>429</v>
          </cell>
          <cell r="F5744" t="str">
            <v>Solamagic</v>
          </cell>
          <cell r="G5744">
            <v>93</v>
          </cell>
        </row>
        <row r="5745">
          <cell r="A5745">
            <v>5744</v>
          </cell>
          <cell r="B5745">
            <v>11975</v>
          </cell>
          <cell r="C5745">
            <v>35</v>
          </cell>
          <cell r="D5745" t="str">
            <v xml:space="preserve"> Solamagic S1 2000 Titanium </v>
          </cell>
          <cell r="E5745">
            <v>429</v>
          </cell>
          <cell r="F5745" t="str">
            <v>Solamagic</v>
          </cell>
          <cell r="G5745">
            <v>1</v>
          </cell>
        </row>
        <row r="5746">
          <cell r="A5746">
            <v>5745</v>
          </cell>
          <cell r="B5746">
            <v>8282</v>
          </cell>
          <cell r="C5746">
            <v>35</v>
          </cell>
          <cell r="D5746" t="str">
            <v xml:space="preserve"> Solamagic S1 2000 Nano Antraciet </v>
          </cell>
          <cell r="E5746">
            <v>429</v>
          </cell>
          <cell r="F5746" t="str">
            <v>Solamagic</v>
          </cell>
          <cell r="G5746">
            <v>156</v>
          </cell>
        </row>
        <row r="5747">
          <cell r="A5747">
            <v>5746</v>
          </cell>
          <cell r="B5747">
            <v>6570</v>
          </cell>
          <cell r="C5747">
            <v>35</v>
          </cell>
          <cell r="D5747" t="str">
            <v xml:space="preserve"> Solamagic S1 1400 Wit 9010 </v>
          </cell>
          <cell r="E5747">
            <v>349</v>
          </cell>
          <cell r="F5747" t="str">
            <v>Solamagic</v>
          </cell>
          <cell r="G5747">
            <v>227</v>
          </cell>
        </row>
        <row r="5748">
          <cell r="A5748">
            <v>5747</v>
          </cell>
          <cell r="B5748">
            <v>7160</v>
          </cell>
          <cell r="C5748">
            <v>35</v>
          </cell>
          <cell r="D5748" t="str">
            <v xml:space="preserve"> Solamagic S1 1400 Nano Antraciet </v>
          </cell>
          <cell r="E5748">
            <v>319</v>
          </cell>
          <cell r="F5748" t="str">
            <v>Solamagic</v>
          </cell>
          <cell r="G5748">
            <v>204</v>
          </cell>
        </row>
        <row r="5749">
          <cell r="A5749">
            <v>5748</v>
          </cell>
          <cell r="B5749">
            <v>7301</v>
          </cell>
          <cell r="C5749">
            <v>35</v>
          </cell>
          <cell r="D5749" t="str">
            <v xml:space="preserve"> Solamagic 2000 Eco+ Wit 9001 </v>
          </cell>
          <cell r="E5749">
            <v>359</v>
          </cell>
          <cell r="F5749" t="str">
            <v>Solamagic</v>
          </cell>
          <cell r="G5749">
            <v>199</v>
          </cell>
        </row>
        <row r="5750">
          <cell r="A5750">
            <v>5749</v>
          </cell>
          <cell r="B5750">
            <v>11450</v>
          </cell>
          <cell r="C5750">
            <v>35</v>
          </cell>
          <cell r="D5750" t="str">
            <v xml:space="preserve"> Solamagic 2000 Eco+ Titanium </v>
          </cell>
          <cell r="E5750">
            <v>359</v>
          </cell>
          <cell r="F5750" t="str">
            <v>Solamagic</v>
          </cell>
          <cell r="G5750">
            <v>24</v>
          </cell>
        </row>
        <row r="5751">
          <cell r="A5751">
            <v>5750</v>
          </cell>
          <cell r="B5751">
            <v>10542</v>
          </cell>
          <cell r="C5751">
            <v>35</v>
          </cell>
          <cell r="D5751" t="str">
            <v xml:space="preserve"> Solamagic 2000 Eco+ Low Glare Wit 9010 </v>
          </cell>
          <cell r="E5751">
            <v>379</v>
          </cell>
          <cell r="F5751" t="str">
            <v>Solamagic</v>
          </cell>
          <cell r="G5751">
            <v>63</v>
          </cell>
        </row>
        <row r="5752">
          <cell r="A5752">
            <v>5751</v>
          </cell>
          <cell r="B5752">
            <v>10724</v>
          </cell>
          <cell r="C5752">
            <v>35</v>
          </cell>
          <cell r="D5752" t="str">
            <v xml:space="preserve"> Solamagic 2000 Eco+ Low Glare Titanium </v>
          </cell>
          <cell r="E5752">
            <v>359</v>
          </cell>
          <cell r="F5752" t="str">
            <v>Solamagic</v>
          </cell>
          <cell r="G5752">
            <v>55</v>
          </cell>
        </row>
        <row r="5753">
          <cell r="A5753">
            <v>5752</v>
          </cell>
          <cell r="B5753">
            <v>11416</v>
          </cell>
          <cell r="C5753">
            <v>35</v>
          </cell>
          <cell r="D5753" t="str">
            <v xml:space="preserve"> Grandhall Heatstrip THD3200EU </v>
          </cell>
          <cell r="E5753">
            <v>649</v>
          </cell>
          <cell r="F5753" t="str">
            <v>Grandhall</v>
          </cell>
          <cell r="G5753">
            <v>25</v>
          </cell>
        </row>
        <row r="5754">
          <cell r="A5754">
            <v>5753</v>
          </cell>
          <cell r="B5754">
            <v>7885</v>
          </cell>
          <cell r="C5754">
            <v>35</v>
          </cell>
          <cell r="D5754" t="str">
            <v xml:space="preserve"> Grandhall Heatstrip THD1500EU </v>
          </cell>
          <cell r="E5754">
            <v>349</v>
          </cell>
          <cell r="F5754" t="str">
            <v>Grandhall</v>
          </cell>
          <cell r="G5754">
            <v>173</v>
          </cell>
        </row>
        <row r="5755">
          <cell r="A5755">
            <v>5754</v>
          </cell>
          <cell r="B5755">
            <v>9943</v>
          </cell>
          <cell r="C5755">
            <v>35</v>
          </cell>
          <cell r="D5755" t="str">
            <v xml:space="preserve"> Grandhall Heatstrip Elegance 3600 Watt </v>
          </cell>
          <cell r="E5755">
            <v>749</v>
          </cell>
          <cell r="F5755" t="str">
            <v>Grandhall</v>
          </cell>
          <cell r="G5755">
            <v>89</v>
          </cell>
        </row>
        <row r="5756">
          <cell r="A5756">
            <v>5755</v>
          </cell>
          <cell r="B5756">
            <v>8283</v>
          </cell>
          <cell r="C5756">
            <v>35</v>
          </cell>
          <cell r="D5756" t="str">
            <v xml:space="preserve"> Grandhall Heatstrip Elegance 2400 Watt </v>
          </cell>
          <cell r="E5756">
            <v>649</v>
          </cell>
          <cell r="F5756" t="str">
            <v>Grandhall</v>
          </cell>
          <cell r="G5756">
            <v>156</v>
          </cell>
        </row>
        <row r="5757">
          <cell r="A5757">
            <v>5756</v>
          </cell>
          <cell r="B5757">
            <v>8953</v>
          </cell>
          <cell r="C5757">
            <v>35</v>
          </cell>
          <cell r="D5757" t="str">
            <v xml:space="preserve"> Grandhall Heatstrip Elegance 1800 Watt </v>
          </cell>
          <cell r="E5757">
            <v>549</v>
          </cell>
          <cell r="F5757" t="str">
            <v>Grandhall</v>
          </cell>
          <cell r="G5757">
            <v>130</v>
          </cell>
        </row>
        <row r="5758">
          <cell r="A5758">
            <v>5757</v>
          </cell>
          <cell r="B5758">
            <v>10784</v>
          </cell>
          <cell r="C5758">
            <v>35</v>
          </cell>
          <cell r="D5758" t="str">
            <v xml:space="preserve"> Grandhall Heat Glare 2000 </v>
          </cell>
          <cell r="E5758">
            <v>207.95</v>
          </cell>
          <cell r="F5758" t="str">
            <v>Grandhall</v>
          </cell>
          <cell r="G5758">
            <v>52</v>
          </cell>
        </row>
        <row r="5759">
          <cell r="A5759">
            <v>5758</v>
          </cell>
          <cell r="B5759">
            <v>7671</v>
          </cell>
          <cell r="C5759">
            <v>35</v>
          </cell>
          <cell r="D5759" t="str">
            <v xml:space="preserve"> Grandhall Heat Glare 1500 </v>
          </cell>
          <cell r="E5759">
            <v>199</v>
          </cell>
          <cell r="F5759" t="str">
            <v>Grandhall</v>
          </cell>
          <cell r="G5759">
            <v>183</v>
          </cell>
        </row>
        <row r="5760">
          <cell r="A5760">
            <v>5759</v>
          </cell>
          <cell r="B5760">
            <v>12001</v>
          </cell>
          <cell r="C5760">
            <v>35</v>
          </cell>
          <cell r="D5760" t="str">
            <v xml:space="preserve"> Eurom PD1500 </v>
          </cell>
          <cell r="E5760">
            <v>139.94999999999999</v>
          </cell>
          <cell r="F5760" t="str">
            <v>Eurom</v>
          </cell>
          <cell r="G5760">
            <v>0</v>
          </cell>
        </row>
        <row r="5761">
          <cell r="A5761">
            <v>5760</v>
          </cell>
          <cell r="B5761">
            <v>9252</v>
          </cell>
          <cell r="C5761">
            <v>35</v>
          </cell>
          <cell r="D5761" t="str">
            <v xml:space="preserve"> Eurom Partytent Heater 1500 Wit </v>
          </cell>
          <cell r="E5761">
            <v>79</v>
          </cell>
          <cell r="F5761" t="str">
            <v>Eurom</v>
          </cell>
          <cell r="G5761">
            <v>118</v>
          </cell>
        </row>
        <row r="5762">
          <cell r="A5762">
            <v>5761</v>
          </cell>
          <cell r="B5762">
            <v>11354</v>
          </cell>
          <cell r="C5762">
            <v>35</v>
          </cell>
          <cell r="D5762" t="str">
            <v xml:space="preserve"> Eurom Partytent Heater 1500 Rood </v>
          </cell>
          <cell r="E5762">
            <v>79</v>
          </cell>
          <cell r="F5762" t="str">
            <v>Eurom</v>
          </cell>
          <cell r="G5762">
            <v>28</v>
          </cell>
        </row>
        <row r="5763">
          <cell r="A5763">
            <v>5762</v>
          </cell>
          <cell r="B5763">
            <v>8359</v>
          </cell>
          <cell r="C5763">
            <v>35</v>
          </cell>
          <cell r="D5763" t="str">
            <v xml:space="preserve"> Eurom Partytent heater 1000 </v>
          </cell>
          <cell r="E5763">
            <v>68.95</v>
          </cell>
          <cell r="F5763" t="str">
            <v>Eurom</v>
          </cell>
          <cell r="G5763">
            <v>153</v>
          </cell>
        </row>
        <row r="5764">
          <cell r="A5764">
            <v>5763</v>
          </cell>
          <cell r="B5764">
            <v>10895</v>
          </cell>
          <cell r="C5764">
            <v>35</v>
          </cell>
          <cell r="D5764" t="str">
            <v xml:space="preserve"> Eurom Heat en Beat met Bluetooth Speakers Zwart </v>
          </cell>
          <cell r="E5764">
            <v>499</v>
          </cell>
          <cell r="F5764" t="str">
            <v>Eurom</v>
          </cell>
          <cell r="G5764">
            <v>47</v>
          </cell>
        </row>
        <row r="5765">
          <cell r="A5765">
            <v>5764</v>
          </cell>
          <cell r="B5765">
            <v>6978</v>
          </cell>
          <cell r="C5765">
            <v>35</v>
          </cell>
          <cell r="D5765" t="str">
            <v xml:space="preserve"> Eurom Heat en Beat met Bluetooth Speakers Wit </v>
          </cell>
          <cell r="E5765">
            <v>499</v>
          </cell>
          <cell r="F5765" t="str">
            <v>Eurom</v>
          </cell>
          <cell r="G5765">
            <v>211</v>
          </cell>
        </row>
        <row r="5766">
          <cell r="A5766">
            <v>5765</v>
          </cell>
          <cell r="B5766">
            <v>8168</v>
          </cell>
          <cell r="C5766">
            <v>35</v>
          </cell>
          <cell r="D5766" t="str">
            <v xml:space="preserve"> Eurom Goldsun Supra 2000 </v>
          </cell>
          <cell r="E5766">
            <v>279.94</v>
          </cell>
          <cell r="F5766" t="str">
            <v>Eurom</v>
          </cell>
          <cell r="G5766">
            <v>161</v>
          </cell>
        </row>
        <row r="5767">
          <cell r="A5767">
            <v>5766</v>
          </cell>
          <cell r="B5767">
            <v>7271</v>
          </cell>
          <cell r="C5767">
            <v>35</v>
          </cell>
          <cell r="D5767" t="str">
            <v xml:space="preserve"> Eurom Golden 2000 ULTRA </v>
          </cell>
          <cell r="E5767">
            <v>144.79</v>
          </cell>
          <cell r="F5767" t="str">
            <v>Eurom</v>
          </cell>
          <cell r="G5767">
            <v>200</v>
          </cell>
        </row>
        <row r="5768">
          <cell r="A5768">
            <v>5767</v>
          </cell>
          <cell r="B5768">
            <v>6887</v>
          </cell>
          <cell r="C5768">
            <v>35</v>
          </cell>
          <cell r="D5768" t="str">
            <v xml:space="preserve"> Eurom Golden 1500 </v>
          </cell>
          <cell r="E5768">
            <v>129.94999999999999</v>
          </cell>
          <cell r="F5768" t="str">
            <v>Eurom</v>
          </cell>
          <cell r="G5768">
            <v>215</v>
          </cell>
        </row>
        <row r="5769">
          <cell r="A5769">
            <v>5768</v>
          </cell>
          <cell r="B5769">
            <v>6815</v>
          </cell>
          <cell r="C5769">
            <v>35</v>
          </cell>
          <cell r="D5769" t="str">
            <v xml:space="preserve"> Enders Cosystand Event </v>
          </cell>
          <cell r="E5769">
            <v>229</v>
          </cell>
          <cell r="F5769" t="str">
            <v>Enders</v>
          </cell>
          <cell r="G5769">
            <v>218</v>
          </cell>
        </row>
        <row r="5770">
          <cell r="A5770">
            <v>5769</v>
          </cell>
          <cell r="B5770">
            <v>10725</v>
          </cell>
          <cell r="C5770">
            <v>35</v>
          </cell>
          <cell r="D5770" t="str">
            <v xml:space="preserve"> Enders Cosystand Elegance </v>
          </cell>
          <cell r="E5770">
            <v>159</v>
          </cell>
          <cell r="F5770" t="str">
            <v>Enders</v>
          </cell>
          <cell r="G5770">
            <v>55</v>
          </cell>
        </row>
        <row r="5771">
          <cell r="A5771">
            <v>5770</v>
          </cell>
          <cell r="B5771">
            <v>9540</v>
          </cell>
          <cell r="C5771">
            <v>35</v>
          </cell>
          <cell r="D5771" t="str">
            <v xml:space="preserve"> Arpe Flameheater Jin Mao Zwart </v>
          </cell>
          <cell r="E5771">
            <v>358</v>
          </cell>
          <cell r="F5771" t="str">
            <v>Arpe</v>
          </cell>
          <cell r="G5771">
            <v>105</v>
          </cell>
        </row>
        <row r="5772">
          <cell r="A5772">
            <v>5771</v>
          </cell>
          <cell r="B5772">
            <v>6355</v>
          </cell>
          <cell r="C5772">
            <v>35</v>
          </cell>
          <cell r="D5772" t="str">
            <v xml:space="preserve"> Arpe Flameheater Eiffel Zwart 220 cm </v>
          </cell>
          <cell r="E5772">
            <v>349</v>
          </cell>
          <cell r="F5772" t="str">
            <v>Arpe</v>
          </cell>
          <cell r="G5772">
            <v>236</v>
          </cell>
        </row>
        <row r="5773">
          <cell r="A5773">
            <v>5772</v>
          </cell>
          <cell r="B5773">
            <v>10195</v>
          </cell>
          <cell r="C5773">
            <v>35</v>
          </cell>
          <cell r="D5773" t="str">
            <v xml:space="preserve"> Arpe Flameheater Eiffel RVS 220 cm </v>
          </cell>
          <cell r="E5773">
            <v>349</v>
          </cell>
          <cell r="F5773" t="str">
            <v>Arpe</v>
          </cell>
          <cell r="G5773">
            <v>77</v>
          </cell>
        </row>
        <row r="5774">
          <cell r="A5774">
            <v>5773</v>
          </cell>
          <cell r="B5774">
            <v>6598</v>
          </cell>
          <cell r="C5774">
            <v>35</v>
          </cell>
          <cell r="D5774" t="str">
            <v xml:space="preserve"> Arpe Arrow 800 </v>
          </cell>
          <cell r="E5774">
            <v>59.99</v>
          </cell>
          <cell r="F5774" t="str">
            <v>Arpe</v>
          </cell>
          <cell r="G5774">
            <v>226</v>
          </cell>
        </row>
        <row r="5775">
          <cell r="A5775">
            <v>5774</v>
          </cell>
          <cell r="B5775">
            <v>10196</v>
          </cell>
          <cell r="C5775">
            <v>35</v>
          </cell>
          <cell r="D5775" t="str">
            <v xml:space="preserve"> Arpe Arrow 1500 </v>
          </cell>
          <cell r="E5775">
            <v>69.989999999999995</v>
          </cell>
          <cell r="F5775" t="str">
            <v>Arpe</v>
          </cell>
          <cell r="G5775">
            <v>77</v>
          </cell>
        </row>
        <row r="5776">
          <cell r="A5776">
            <v>5775</v>
          </cell>
          <cell r="B5776">
            <v>11582</v>
          </cell>
          <cell r="C5776">
            <v>35</v>
          </cell>
          <cell r="D5776" t="str">
            <v xml:space="preserve"> Eurom Golden 2500 </v>
          </cell>
          <cell r="E5776">
            <v>143.94999999999999</v>
          </cell>
          <cell r="F5776" t="str">
            <v>Eurom</v>
          </cell>
          <cell r="G5776">
            <v>18</v>
          </cell>
        </row>
        <row r="5777">
          <cell r="A5777">
            <v>5776</v>
          </cell>
          <cell r="B5777">
            <v>6209</v>
          </cell>
          <cell r="C5777">
            <v>36</v>
          </cell>
          <cell r="D5777" t="str">
            <v xml:space="preserve"> Wolf Garten Select 3800 E </v>
          </cell>
          <cell r="E5777">
            <v>89</v>
          </cell>
          <cell r="F5777" t="str">
            <v>Wolf</v>
          </cell>
          <cell r="G5777">
            <v>242</v>
          </cell>
        </row>
        <row r="5778">
          <cell r="A5778">
            <v>5777</v>
          </cell>
          <cell r="B5778">
            <v>8751</v>
          </cell>
          <cell r="C5778">
            <v>36</v>
          </cell>
          <cell r="D5778" t="str">
            <v xml:space="preserve"> Powerplus POW63771 </v>
          </cell>
          <cell r="E5778">
            <v>199</v>
          </cell>
          <cell r="F5778" t="str">
            <v>Powerplus</v>
          </cell>
          <cell r="G5778">
            <v>138</v>
          </cell>
        </row>
        <row r="5779">
          <cell r="A5779">
            <v>5778</v>
          </cell>
          <cell r="B5779">
            <v>7865</v>
          </cell>
          <cell r="C5779">
            <v>36</v>
          </cell>
          <cell r="D5779" t="str">
            <v xml:space="preserve"> Wolf Garten A 340 E </v>
          </cell>
          <cell r="E5779">
            <v>139</v>
          </cell>
          <cell r="F5779" t="str">
            <v>Wolf</v>
          </cell>
          <cell r="G5779">
            <v>174</v>
          </cell>
        </row>
        <row r="5780">
          <cell r="A5780">
            <v>5779</v>
          </cell>
          <cell r="B5780">
            <v>10581</v>
          </cell>
          <cell r="C5780">
            <v>36</v>
          </cell>
          <cell r="D5780" t="str">
            <v xml:space="preserve"> Gardena PowerMax 37 E </v>
          </cell>
          <cell r="E5780">
            <v>157</v>
          </cell>
          <cell r="F5780" t="str">
            <v>Gardena</v>
          </cell>
          <cell r="G5780">
            <v>61</v>
          </cell>
        </row>
        <row r="5781">
          <cell r="A5781">
            <v>5780</v>
          </cell>
          <cell r="B5781">
            <v>7343</v>
          </cell>
          <cell r="C5781">
            <v>36</v>
          </cell>
          <cell r="D5781" t="str">
            <v xml:space="preserve"> Powerplus POW63700 </v>
          </cell>
          <cell r="E5781">
            <v>54.95</v>
          </cell>
          <cell r="F5781" t="str">
            <v>Powerplus</v>
          </cell>
          <cell r="G5781">
            <v>197</v>
          </cell>
        </row>
        <row r="5782">
          <cell r="A5782">
            <v>5781</v>
          </cell>
          <cell r="B5782">
            <v>11779</v>
          </cell>
          <cell r="C5782">
            <v>36</v>
          </cell>
          <cell r="D5782" t="str">
            <v xml:space="preserve"> Flymo Turbo 400 </v>
          </cell>
          <cell r="E5782">
            <v>131</v>
          </cell>
          <cell r="F5782" t="str">
            <v>Flymo</v>
          </cell>
          <cell r="G5782">
            <v>10</v>
          </cell>
        </row>
        <row r="5783">
          <cell r="A5783">
            <v>5782</v>
          </cell>
          <cell r="B5783">
            <v>8080</v>
          </cell>
          <cell r="C5783">
            <v>36</v>
          </cell>
          <cell r="D5783" t="str">
            <v xml:space="preserve"> Bosch AHM 30 </v>
          </cell>
          <cell r="E5783">
            <v>75.989999999999995</v>
          </cell>
          <cell r="F5783" t="str">
            <v>Bosch</v>
          </cell>
          <cell r="G5783">
            <v>165</v>
          </cell>
        </row>
        <row r="5784">
          <cell r="A5784">
            <v>5783</v>
          </cell>
          <cell r="B5784">
            <v>6275</v>
          </cell>
          <cell r="C5784">
            <v>36</v>
          </cell>
          <cell r="D5784" t="str">
            <v xml:space="preserve"> Bosch Rotak 32 </v>
          </cell>
          <cell r="E5784">
            <v>85</v>
          </cell>
          <cell r="F5784" t="str">
            <v>Bosch</v>
          </cell>
          <cell r="G5784">
            <v>239</v>
          </cell>
        </row>
        <row r="5785">
          <cell r="A5785">
            <v>5784</v>
          </cell>
          <cell r="B5785">
            <v>7192</v>
          </cell>
          <cell r="C5785">
            <v>36</v>
          </cell>
          <cell r="D5785" t="str">
            <v xml:space="preserve"> Wolf Garten A 370 E </v>
          </cell>
          <cell r="E5785">
            <v>175</v>
          </cell>
          <cell r="F5785" t="str">
            <v>Wolf</v>
          </cell>
          <cell r="G5785">
            <v>203</v>
          </cell>
        </row>
        <row r="5786">
          <cell r="A5786">
            <v>5785</v>
          </cell>
          <cell r="B5786">
            <v>6420</v>
          </cell>
          <cell r="C5786">
            <v>36</v>
          </cell>
          <cell r="D5786" t="str">
            <v xml:space="preserve"> Wolf Garten Select 3200 E </v>
          </cell>
          <cell r="E5786">
            <v>69.95</v>
          </cell>
          <cell r="F5786" t="str">
            <v>Wolf</v>
          </cell>
          <cell r="G5786">
            <v>233</v>
          </cell>
        </row>
        <row r="5787">
          <cell r="A5787">
            <v>5786</v>
          </cell>
          <cell r="B5787">
            <v>10876</v>
          </cell>
          <cell r="C5787">
            <v>36</v>
          </cell>
          <cell r="D5787" t="str">
            <v xml:space="preserve"> Wolf Garten A 3472V </v>
          </cell>
          <cell r="E5787">
            <v>325</v>
          </cell>
          <cell r="F5787" t="str">
            <v>Wolf</v>
          </cell>
          <cell r="G5787">
            <v>48</v>
          </cell>
        </row>
        <row r="5788">
          <cell r="A5788">
            <v>5787</v>
          </cell>
          <cell r="B5788">
            <v>10845</v>
          </cell>
          <cell r="C5788">
            <v>36</v>
          </cell>
          <cell r="D5788" t="str">
            <v xml:space="preserve"> Wolf Garten A 320 E </v>
          </cell>
          <cell r="E5788">
            <v>89.99</v>
          </cell>
          <cell r="F5788" t="str">
            <v>Wolf</v>
          </cell>
          <cell r="G5788">
            <v>49</v>
          </cell>
        </row>
        <row r="5789">
          <cell r="A5789">
            <v>5788</v>
          </cell>
          <cell r="B5789">
            <v>8834</v>
          </cell>
          <cell r="C5789">
            <v>36</v>
          </cell>
          <cell r="D5789" t="str">
            <v xml:space="preserve"> Wolf Garten A 400 E </v>
          </cell>
          <cell r="E5789">
            <v>219</v>
          </cell>
          <cell r="F5789" t="str">
            <v>Wolf</v>
          </cell>
          <cell r="G5789">
            <v>135</v>
          </cell>
        </row>
        <row r="5790">
          <cell r="A5790">
            <v>5789</v>
          </cell>
          <cell r="B5790">
            <v>9005</v>
          </cell>
          <cell r="C5790">
            <v>36</v>
          </cell>
          <cell r="D5790" t="str">
            <v xml:space="preserve"> Gardena PowerMax 42 E </v>
          </cell>
          <cell r="E5790">
            <v>199</v>
          </cell>
          <cell r="F5790" t="str">
            <v>Gardena</v>
          </cell>
          <cell r="G5790">
            <v>128</v>
          </cell>
        </row>
        <row r="5791">
          <cell r="A5791">
            <v>5790</v>
          </cell>
          <cell r="B5791">
            <v>6421</v>
          </cell>
          <cell r="C5791">
            <v>36</v>
          </cell>
          <cell r="D5791" t="str">
            <v xml:space="preserve"> Powerplus POWXG60215 </v>
          </cell>
          <cell r="E5791">
            <v>319</v>
          </cell>
          <cell r="F5791" t="str">
            <v>Powerplus</v>
          </cell>
          <cell r="G5791">
            <v>233</v>
          </cell>
        </row>
        <row r="5792">
          <cell r="A5792">
            <v>5791</v>
          </cell>
          <cell r="B5792">
            <v>10197</v>
          </cell>
          <cell r="C5792">
            <v>36</v>
          </cell>
          <cell r="D5792" t="str">
            <v xml:space="preserve"> Bosch Rotak 43 Li + 2e accu </v>
          </cell>
          <cell r="E5792">
            <v>539</v>
          </cell>
          <cell r="F5792" t="str">
            <v>Bosch</v>
          </cell>
          <cell r="G5792">
            <v>77</v>
          </cell>
        </row>
        <row r="5793">
          <cell r="A5793">
            <v>5792</v>
          </cell>
          <cell r="B5793">
            <v>6599</v>
          </cell>
          <cell r="C5793">
            <v>36</v>
          </cell>
          <cell r="D5793" t="str">
            <v xml:space="preserve"> Bosch Rotak 32 Li </v>
          </cell>
          <cell r="E5793">
            <v>269</v>
          </cell>
          <cell r="F5793" t="str">
            <v>Bosch</v>
          </cell>
          <cell r="G5793">
            <v>226</v>
          </cell>
        </row>
        <row r="5794">
          <cell r="A5794">
            <v>5793</v>
          </cell>
          <cell r="B5794">
            <v>7618</v>
          </cell>
          <cell r="C5794">
            <v>36</v>
          </cell>
          <cell r="D5794" t="str">
            <v xml:space="preserve"> McCulloch M53-160AWRPX </v>
          </cell>
          <cell r="E5794">
            <v>579</v>
          </cell>
          <cell r="F5794" t="str">
            <v>McCulloch</v>
          </cell>
          <cell r="G5794">
            <v>186</v>
          </cell>
        </row>
        <row r="5795">
          <cell r="A5795">
            <v>5794</v>
          </cell>
          <cell r="B5795">
            <v>11668</v>
          </cell>
          <cell r="C5795">
            <v>36</v>
          </cell>
          <cell r="D5795" t="str">
            <v xml:space="preserve"> Gardena Kooimesmaaier 400 C </v>
          </cell>
          <cell r="E5795">
            <v>125</v>
          </cell>
          <cell r="F5795" t="str">
            <v>Gardena</v>
          </cell>
          <cell r="G5795">
            <v>14</v>
          </cell>
        </row>
        <row r="5796">
          <cell r="A5796">
            <v>5795</v>
          </cell>
          <cell r="B5796">
            <v>7512</v>
          </cell>
          <cell r="C5796">
            <v>36</v>
          </cell>
          <cell r="D5796" t="str">
            <v xml:space="preserve"> Wolf Garten A 3772V </v>
          </cell>
          <cell r="E5796">
            <v>399</v>
          </cell>
          <cell r="F5796" t="str">
            <v>Wolf</v>
          </cell>
          <cell r="G5796">
            <v>190</v>
          </cell>
        </row>
        <row r="5797">
          <cell r="A5797">
            <v>5796</v>
          </cell>
          <cell r="B5797">
            <v>8258</v>
          </cell>
          <cell r="C5797">
            <v>36</v>
          </cell>
          <cell r="D5797" t="str">
            <v xml:space="preserve"> Flymo Micro Lite zweefmaaier </v>
          </cell>
          <cell r="E5797">
            <v>79.95</v>
          </cell>
          <cell r="F5797" t="str">
            <v>Flymo</v>
          </cell>
          <cell r="G5797">
            <v>157</v>
          </cell>
        </row>
        <row r="5798">
          <cell r="A5798">
            <v>5797</v>
          </cell>
          <cell r="B5798">
            <v>7193</v>
          </cell>
          <cell r="C5798">
            <v>36</v>
          </cell>
          <cell r="D5798" t="str">
            <v xml:space="preserve"> Makita PLM4120N </v>
          </cell>
          <cell r="E5798">
            <v>309</v>
          </cell>
          <cell r="F5798" t="str">
            <v>Makita</v>
          </cell>
          <cell r="G5798">
            <v>203</v>
          </cell>
        </row>
        <row r="5799">
          <cell r="A5799">
            <v>5798</v>
          </cell>
          <cell r="B5799">
            <v>9622</v>
          </cell>
          <cell r="C5799">
            <v>36</v>
          </cell>
          <cell r="D5799" t="str">
            <v xml:space="preserve"> Gardena PowerMax 32 E </v>
          </cell>
          <cell r="E5799">
            <v>99</v>
          </cell>
          <cell r="F5799" t="str">
            <v>Gardena</v>
          </cell>
          <cell r="G5799">
            <v>101</v>
          </cell>
        </row>
        <row r="5800">
          <cell r="A5800">
            <v>5799</v>
          </cell>
          <cell r="B5800">
            <v>11400</v>
          </cell>
          <cell r="C5800">
            <v>36</v>
          </cell>
          <cell r="D5800" t="str">
            <v xml:space="preserve"> Wolf Garten TT 300 S </v>
          </cell>
          <cell r="E5800">
            <v>67.95</v>
          </cell>
          <cell r="F5800" t="str">
            <v>Wolf</v>
          </cell>
          <cell r="G5800">
            <v>26</v>
          </cell>
        </row>
        <row r="5801">
          <cell r="A5801">
            <v>5800</v>
          </cell>
          <cell r="B5801">
            <v>10914</v>
          </cell>
          <cell r="C5801">
            <v>36</v>
          </cell>
          <cell r="D5801" t="str">
            <v xml:space="preserve"> Stiga SCM 440 FS </v>
          </cell>
          <cell r="E5801">
            <v>139</v>
          </cell>
          <cell r="F5801" t="str">
            <v>Stiga</v>
          </cell>
          <cell r="G5801">
            <v>46</v>
          </cell>
        </row>
        <row r="5802">
          <cell r="A5802">
            <v>5801</v>
          </cell>
          <cell r="B5802">
            <v>7808</v>
          </cell>
          <cell r="C5802">
            <v>36</v>
          </cell>
          <cell r="D5802" t="str">
            <v xml:space="preserve"> Powerplus POWXG60225 </v>
          </cell>
          <cell r="E5802">
            <v>399</v>
          </cell>
          <cell r="F5802" t="str">
            <v>Powerplus</v>
          </cell>
          <cell r="G5802">
            <v>177</v>
          </cell>
        </row>
        <row r="5803">
          <cell r="A5803">
            <v>5802</v>
          </cell>
          <cell r="B5803">
            <v>8428</v>
          </cell>
          <cell r="C5803">
            <v>36</v>
          </cell>
          <cell r="D5803" t="str">
            <v xml:space="preserve"> Powerplus POW63711 </v>
          </cell>
          <cell r="E5803">
            <v>54.99</v>
          </cell>
          <cell r="F5803" t="str">
            <v>Powerplus</v>
          </cell>
          <cell r="G5803">
            <v>151</v>
          </cell>
        </row>
        <row r="5804">
          <cell r="A5804">
            <v>5803</v>
          </cell>
          <cell r="B5804">
            <v>6376</v>
          </cell>
          <cell r="C5804">
            <v>36</v>
          </cell>
          <cell r="D5804" t="str">
            <v xml:space="preserve"> MTD Smart 32E </v>
          </cell>
          <cell r="E5804">
            <v>75</v>
          </cell>
          <cell r="F5804" t="str">
            <v>MTD</v>
          </cell>
          <cell r="G5804">
            <v>235</v>
          </cell>
        </row>
        <row r="5805">
          <cell r="A5805">
            <v>5804</v>
          </cell>
          <cell r="B5805">
            <v>11417</v>
          </cell>
          <cell r="C5805">
            <v>36</v>
          </cell>
          <cell r="D5805" t="str">
            <v xml:space="preserve"> Gardena Accu-kooimesmaaier 380 Li </v>
          </cell>
          <cell r="E5805">
            <v>399</v>
          </cell>
          <cell r="F5805" t="str">
            <v>Gardena</v>
          </cell>
          <cell r="G5805">
            <v>25</v>
          </cell>
        </row>
        <row r="5806">
          <cell r="A5806">
            <v>5805</v>
          </cell>
          <cell r="B5806">
            <v>11284</v>
          </cell>
          <cell r="C5806">
            <v>36</v>
          </cell>
          <cell r="D5806" t="str">
            <v xml:space="preserve"> Einhell GE-EM 1843 HW M </v>
          </cell>
          <cell r="E5806">
            <v>209</v>
          </cell>
          <cell r="F5806" t="str">
            <v>Einhell</v>
          </cell>
          <cell r="G5806">
            <v>31</v>
          </cell>
        </row>
        <row r="5807">
          <cell r="A5807">
            <v>5806</v>
          </cell>
          <cell r="B5807">
            <v>7371</v>
          </cell>
          <cell r="C5807">
            <v>36</v>
          </cell>
          <cell r="D5807" t="str">
            <v xml:space="preserve"> Bosch Rotak 40 </v>
          </cell>
          <cell r="E5807">
            <v>209</v>
          </cell>
          <cell r="F5807" t="str">
            <v>Bosch</v>
          </cell>
          <cell r="G5807">
            <v>196</v>
          </cell>
        </row>
        <row r="5808">
          <cell r="A5808">
            <v>5807</v>
          </cell>
          <cell r="B5808">
            <v>9740</v>
          </cell>
          <cell r="C5808">
            <v>36</v>
          </cell>
          <cell r="D5808" t="str">
            <v xml:space="preserve"> Bosch Rotak 37 Li </v>
          </cell>
          <cell r="E5808">
            <v>395</v>
          </cell>
          <cell r="F5808" t="str">
            <v>Bosch</v>
          </cell>
          <cell r="G5808">
            <v>97</v>
          </cell>
        </row>
        <row r="5809">
          <cell r="A5809">
            <v>5808</v>
          </cell>
          <cell r="B5809">
            <v>6680</v>
          </cell>
          <cell r="C5809">
            <v>36</v>
          </cell>
          <cell r="D5809" t="str">
            <v xml:space="preserve"> Einhell GE-EM 1233 M </v>
          </cell>
          <cell r="E5809">
            <v>99.99</v>
          </cell>
          <cell r="F5809" t="str">
            <v>Einhell</v>
          </cell>
          <cell r="G5809">
            <v>223</v>
          </cell>
        </row>
        <row r="5810">
          <cell r="A5810">
            <v>5809</v>
          </cell>
          <cell r="B5810">
            <v>9522</v>
          </cell>
          <cell r="C5810">
            <v>36</v>
          </cell>
          <cell r="D5810" t="str">
            <v xml:space="preserve"> Wolf Garten TT 350 S </v>
          </cell>
          <cell r="E5810">
            <v>69.989999999999995</v>
          </cell>
          <cell r="F5810" t="str">
            <v>Wolf</v>
          </cell>
          <cell r="G5810">
            <v>106</v>
          </cell>
        </row>
        <row r="5811">
          <cell r="A5811">
            <v>5810</v>
          </cell>
          <cell r="B5811">
            <v>11893</v>
          </cell>
          <cell r="C5811">
            <v>36</v>
          </cell>
          <cell r="D5811" t="str">
            <v xml:space="preserve"> Wolf Garten S 4600 A </v>
          </cell>
          <cell r="E5811">
            <v>419</v>
          </cell>
          <cell r="F5811" t="str">
            <v>Wolf</v>
          </cell>
          <cell r="G5811">
            <v>5</v>
          </cell>
        </row>
        <row r="5812">
          <cell r="A5812">
            <v>5811</v>
          </cell>
          <cell r="B5812">
            <v>7748</v>
          </cell>
          <cell r="C5812">
            <v>36</v>
          </cell>
          <cell r="D5812" t="str">
            <v xml:space="preserve"> Stiga SCM 240 R </v>
          </cell>
          <cell r="E5812">
            <v>89</v>
          </cell>
          <cell r="F5812" t="str">
            <v>Stiga</v>
          </cell>
          <cell r="G5812">
            <v>180</v>
          </cell>
        </row>
        <row r="5813">
          <cell r="A5813">
            <v>5812</v>
          </cell>
          <cell r="B5813">
            <v>6655</v>
          </cell>
          <cell r="C5813">
            <v>36</v>
          </cell>
          <cell r="D5813" t="str">
            <v xml:space="preserve"> Stiga Combi 48 SH </v>
          </cell>
          <cell r="E5813">
            <v>469</v>
          </cell>
          <cell r="F5813" t="str">
            <v>Stiga</v>
          </cell>
          <cell r="G5813">
            <v>224</v>
          </cell>
        </row>
        <row r="5814">
          <cell r="A5814">
            <v>5813</v>
          </cell>
          <cell r="B5814">
            <v>6701</v>
          </cell>
          <cell r="C5814">
            <v>36</v>
          </cell>
          <cell r="D5814" t="str">
            <v xml:space="preserve"> Powerplus POWXG60210 </v>
          </cell>
          <cell r="E5814">
            <v>289</v>
          </cell>
          <cell r="F5814" t="str">
            <v>Powerplus</v>
          </cell>
          <cell r="G5814">
            <v>222</v>
          </cell>
        </row>
        <row r="5815">
          <cell r="A5815">
            <v>5814</v>
          </cell>
          <cell r="B5815">
            <v>9356</v>
          </cell>
          <cell r="C5815">
            <v>36</v>
          </cell>
          <cell r="D5815" t="str">
            <v xml:space="preserve"> Fiskars Momentum Kooimaaier </v>
          </cell>
          <cell r="E5815">
            <v>309</v>
          </cell>
          <cell r="F5815" t="str">
            <v>Fiskars</v>
          </cell>
          <cell r="G5815">
            <v>113</v>
          </cell>
        </row>
        <row r="5816">
          <cell r="A5816">
            <v>5815</v>
          </cell>
          <cell r="B5816">
            <v>10337</v>
          </cell>
          <cell r="C5816">
            <v>36</v>
          </cell>
          <cell r="D5816" t="str">
            <v xml:space="preserve"> Flymo Chevron 32 </v>
          </cell>
          <cell r="E5816">
            <v>89.99</v>
          </cell>
          <cell r="F5816" t="str">
            <v>Flymo</v>
          </cell>
          <cell r="G5816">
            <v>71</v>
          </cell>
        </row>
        <row r="5817">
          <cell r="A5817">
            <v>5816</v>
          </cell>
          <cell r="B5817">
            <v>9494</v>
          </cell>
          <cell r="C5817">
            <v>36</v>
          </cell>
          <cell r="D5817" t="str">
            <v xml:space="preserve"> Wolf Garten S 5300 A </v>
          </cell>
          <cell r="E5817">
            <v>469</v>
          </cell>
          <cell r="F5817" t="str">
            <v>Wolf</v>
          </cell>
          <cell r="G5817">
            <v>107</v>
          </cell>
        </row>
        <row r="5818">
          <cell r="A5818">
            <v>5817</v>
          </cell>
          <cell r="B5818">
            <v>7695</v>
          </cell>
          <cell r="C5818">
            <v>36</v>
          </cell>
          <cell r="D5818" t="str">
            <v xml:space="preserve"> Wolf Garten S 4600 </v>
          </cell>
          <cell r="E5818">
            <v>299</v>
          </cell>
          <cell r="F5818" t="str">
            <v>Wolf</v>
          </cell>
          <cell r="G5818">
            <v>182</v>
          </cell>
        </row>
        <row r="5819">
          <cell r="A5819">
            <v>5818</v>
          </cell>
          <cell r="B5819">
            <v>9769</v>
          </cell>
          <cell r="C5819">
            <v>36</v>
          </cell>
          <cell r="D5819" t="str">
            <v xml:space="preserve"> Wolf Garten S 4200 </v>
          </cell>
          <cell r="E5819">
            <v>269</v>
          </cell>
          <cell r="F5819" t="str">
            <v>Wolf</v>
          </cell>
          <cell r="G5819">
            <v>96</v>
          </cell>
        </row>
        <row r="5820">
          <cell r="A5820">
            <v>5819</v>
          </cell>
          <cell r="B5820">
            <v>6297</v>
          </cell>
          <cell r="C5820">
            <v>36</v>
          </cell>
          <cell r="D5820" t="str">
            <v xml:space="preserve"> Wolf Garten BP 37 E </v>
          </cell>
          <cell r="E5820">
            <v>259</v>
          </cell>
          <cell r="F5820" t="str">
            <v>Wolf</v>
          </cell>
          <cell r="G5820">
            <v>238</v>
          </cell>
        </row>
        <row r="5821">
          <cell r="A5821">
            <v>5820</v>
          </cell>
          <cell r="B5821">
            <v>10458</v>
          </cell>
          <cell r="C5821">
            <v>36</v>
          </cell>
          <cell r="D5821" t="str">
            <v xml:space="preserve"> Wolf Garten BluePower 34 E </v>
          </cell>
          <cell r="E5821">
            <v>225</v>
          </cell>
          <cell r="F5821" t="str">
            <v>Wolf</v>
          </cell>
          <cell r="G5821">
            <v>66</v>
          </cell>
        </row>
        <row r="5822">
          <cell r="A5822">
            <v>5821</v>
          </cell>
          <cell r="B5822">
            <v>7322</v>
          </cell>
          <cell r="C5822">
            <v>36</v>
          </cell>
          <cell r="D5822" t="str">
            <v xml:space="preserve"> Wolf Garten Ambition 460 A HW </v>
          </cell>
          <cell r="E5822">
            <v>559</v>
          </cell>
          <cell r="F5822" t="str">
            <v>Wolf</v>
          </cell>
          <cell r="G5822">
            <v>198</v>
          </cell>
        </row>
        <row r="5823">
          <cell r="A5823">
            <v>5822</v>
          </cell>
          <cell r="B5823">
            <v>7421</v>
          </cell>
          <cell r="C5823">
            <v>36</v>
          </cell>
          <cell r="D5823" t="str">
            <v xml:space="preserve"> Wolf Garten Ambition 420 HW </v>
          </cell>
          <cell r="E5823">
            <v>369</v>
          </cell>
          <cell r="F5823" t="str">
            <v>Wolf</v>
          </cell>
          <cell r="G5823">
            <v>194</v>
          </cell>
        </row>
        <row r="5824">
          <cell r="A5824">
            <v>5823</v>
          </cell>
          <cell r="B5824">
            <v>10154</v>
          </cell>
          <cell r="C5824">
            <v>36</v>
          </cell>
          <cell r="D5824" t="str">
            <v xml:space="preserve"> Stiga Combi 40 E </v>
          </cell>
          <cell r="E5824">
            <v>179</v>
          </cell>
          <cell r="F5824" t="str">
            <v>Stiga</v>
          </cell>
          <cell r="G5824">
            <v>79</v>
          </cell>
        </row>
        <row r="5825">
          <cell r="A5825">
            <v>5824</v>
          </cell>
          <cell r="B5825">
            <v>8239</v>
          </cell>
          <cell r="C5825">
            <v>36</v>
          </cell>
          <cell r="D5825" t="str">
            <v xml:space="preserve"> Stiga Combi 36 E </v>
          </cell>
          <cell r="E5825">
            <v>169</v>
          </cell>
          <cell r="F5825" t="str">
            <v>Stiga</v>
          </cell>
          <cell r="G5825">
            <v>158</v>
          </cell>
        </row>
        <row r="5826">
          <cell r="A5826">
            <v>5825</v>
          </cell>
          <cell r="B5826">
            <v>11844</v>
          </cell>
          <cell r="C5826">
            <v>36</v>
          </cell>
          <cell r="D5826" t="str">
            <v xml:space="preserve"> Stiga Combi 36 AE </v>
          </cell>
          <cell r="E5826">
            <v>399</v>
          </cell>
          <cell r="F5826" t="str">
            <v>Stiga</v>
          </cell>
          <cell r="G5826">
            <v>7</v>
          </cell>
        </row>
        <row r="5827">
          <cell r="A5827">
            <v>5826</v>
          </cell>
          <cell r="B5827">
            <v>9122</v>
          </cell>
          <cell r="C5827">
            <v>36</v>
          </cell>
          <cell r="D5827" t="str">
            <v xml:space="preserve"> Stiga Collector 46 SH </v>
          </cell>
          <cell r="E5827">
            <v>299</v>
          </cell>
          <cell r="F5827" t="str">
            <v>Stiga</v>
          </cell>
          <cell r="G5827">
            <v>123</v>
          </cell>
        </row>
        <row r="5828">
          <cell r="A5828">
            <v>5827</v>
          </cell>
          <cell r="B5828">
            <v>7220</v>
          </cell>
          <cell r="C5828">
            <v>36</v>
          </cell>
          <cell r="D5828" t="str">
            <v xml:space="preserve"> Stiga Collector 43 </v>
          </cell>
          <cell r="E5828">
            <v>269</v>
          </cell>
          <cell r="F5828" t="str">
            <v>Stiga</v>
          </cell>
          <cell r="G5828">
            <v>202</v>
          </cell>
        </row>
        <row r="5829">
          <cell r="A5829">
            <v>5828</v>
          </cell>
          <cell r="B5829">
            <v>10543</v>
          </cell>
          <cell r="C5829">
            <v>36</v>
          </cell>
          <cell r="D5829" t="str">
            <v xml:space="preserve"> Stiga Collector 40 E </v>
          </cell>
          <cell r="E5829">
            <v>119</v>
          </cell>
          <cell r="F5829" t="str">
            <v>Stiga</v>
          </cell>
          <cell r="G5829">
            <v>63</v>
          </cell>
        </row>
        <row r="5830">
          <cell r="A5830">
            <v>5829</v>
          </cell>
          <cell r="B5830">
            <v>11959</v>
          </cell>
          <cell r="C5830">
            <v>36</v>
          </cell>
          <cell r="D5830" t="str">
            <v xml:space="preserve"> Skil 0721 AA </v>
          </cell>
          <cell r="E5830">
            <v>62.95</v>
          </cell>
          <cell r="F5830" t="str">
            <v>Skil</v>
          </cell>
          <cell r="G5830">
            <v>2</v>
          </cell>
        </row>
        <row r="5831">
          <cell r="A5831">
            <v>5830</v>
          </cell>
          <cell r="B5831">
            <v>8259</v>
          </cell>
          <cell r="C5831">
            <v>36</v>
          </cell>
          <cell r="D5831" t="str">
            <v xml:space="preserve"> Skil 0711 AA </v>
          </cell>
          <cell r="E5831">
            <v>74.989999999999995</v>
          </cell>
          <cell r="F5831" t="str">
            <v>Skil</v>
          </cell>
          <cell r="G5831">
            <v>157</v>
          </cell>
        </row>
        <row r="5832">
          <cell r="A5832">
            <v>5831</v>
          </cell>
          <cell r="B5832">
            <v>10990</v>
          </cell>
          <cell r="C5832">
            <v>36</v>
          </cell>
          <cell r="D5832" t="str">
            <v xml:space="preserve"> Skil 0074 AA </v>
          </cell>
          <cell r="E5832">
            <v>89</v>
          </cell>
          <cell r="F5832" t="str">
            <v>Skil</v>
          </cell>
          <cell r="G5832">
            <v>43</v>
          </cell>
        </row>
        <row r="5833">
          <cell r="A5833">
            <v>5832</v>
          </cell>
          <cell r="B5833">
            <v>9580</v>
          </cell>
          <cell r="C5833">
            <v>36</v>
          </cell>
          <cell r="D5833" t="str">
            <v xml:space="preserve"> Powerplus POWXQG7510 </v>
          </cell>
          <cell r="E5833">
            <v>229</v>
          </cell>
          <cell r="F5833" t="str">
            <v>Powerplus</v>
          </cell>
          <cell r="G5833">
            <v>103</v>
          </cell>
        </row>
        <row r="5834">
          <cell r="A5834">
            <v>5833</v>
          </cell>
          <cell r="B5834">
            <v>11915</v>
          </cell>
          <cell r="C5834">
            <v>36</v>
          </cell>
          <cell r="D5834" t="str">
            <v xml:space="preserve"> Powerplus POWXG6180 </v>
          </cell>
          <cell r="E5834">
            <v>149</v>
          </cell>
          <cell r="F5834" t="str">
            <v>Powerplus</v>
          </cell>
          <cell r="G5834">
            <v>4</v>
          </cell>
        </row>
        <row r="5835">
          <cell r="A5835">
            <v>5834</v>
          </cell>
          <cell r="B5835">
            <v>9317</v>
          </cell>
          <cell r="C5835">
            <v>36</v>
          </cell>
          <cell r="D5835" t="str">
            <v xml:space="preserve"> Powerplus POWXG6150 </v>
          </cell>
          <cell r="E5835">
            <v>109.99</v>
          </cell>
          <cell r="F5835" t="str">
            <v>Powerplus</v>
          </cell>
          <cell r="G5835">
            <v>115</v>
          </cell>
        </row>
        <row r="5836">
          <cell r="A5836">
            <v>5835</v>
          </cell>
          <cell r="B5836">
            <v>8141</v>
          </cell>
          <cell r="C5836">
            <v>36</v>
          </cell>
          <cell r="D5836" t="str">
            <v xml:space="preserve"> Powerplus POWXG6130 </v>
          </cell>
          <cell r="E5836">
            <v>89.99</v>
          </cell>
          <cell r="F5836" t="str">
            <v>Powerplus</v>
          </cell>
          <cell r="G5836">
            <v>162</v>
          </cell>
        </row>
        <row r="5837">
          <cell r="A5837">
            <v>5836</v>
          </cell>
          <cell r="B5837">
            <v>10669</v>
          </cell>
          <cell r="C5837">
            <v>36</v>
          </cell>
          <cell r="D5837" t="str">
            <v xml:space="preserve"> Powerplus POWXG60230 </v>
          </cell>
          <cell r="E5837">
            <v>379</v>
          </cell>
          <cell r="F5837" t="str">
            <v>Powerplus</v>
          </cell>
          <cell r="G5837">
            <v>57</v>
          </cell>
        </row>
        <row r="5838">
          <cell r="A5838">
            <v>5837</v>
          </cell>
          <cell r="B5838">
            <v>9685</v>
          </cell>
          <cell r="C5838">
            <v>36</v>
          </cell>
          <cell r="D5838" t="str">
            <v xml:space="preserve"> McCulloch M56-190APX </v>
          </cell>
          <cell r="E5838">
            <v>699</v>
          </cell>
          <cell r="F5838" t="str">
            <v>McCulloch</v>
          </cell>
          <cell r="G5838">
            <v>99</v>
          </cell>
        </row>
        <row r="5839">
          <cell r="A5839">
            <v>5838</v>
          </cell>
          <cell r="B5839">
            <v>10398</v>
          </cell>
          <cell r="C5839">
            <v>36</v>
          </cell>
          <cell r="D5839" t="str">
            <v xml:space="preserve"> McCulloch M53-150ARP </v>
          </cell>
          <cell r="E5839">
            <v>549</v>
          </cell>
          <cell r="F5839" t="str">
            <v>McCulloch</v>
          </cell>
          <cell r="G5839">
            <v>69</v>
          </cell>
        </row>
        <row r="5840">
          <cell r="A5840">
            <v>5839</v>
          </cell>
          <cell r="B5840">
            <v>8360</v>
          </cell>
          <cell r="C5840">
            <v>36</v>
          </cell>
          <cell r="D5840" t="str">
            <v xml:space="preserve"> McCulloch M51-150WRPX </v>
          </cell>
          <cell r="E5840">
            <v>589</v>
          </cell>
          <cell r="F5840" t="str">
            <v>McCulloch</v>
          </cell>
          <cell r="G5840">
            <v>153</v>
          </cell>
        </row>
        <row r="5841">
          <cell r="A5841">
            <v>5840</v>
          </cell>
          <cell r="B5841">
            <v>10056</v>
          </cell>
          <cell r="C5841">
            <v>36</v>
          </cell>
          <cell r="D5841" t="str">
            <v xml:space="preserve"> McCulloch M51-150WF Classic </v>
          </cell>
          <cell r="E5841">
            <v>449</v>
          </cell>
          <cell r="F5841" t="str">
            <v>McCulloch</v>
          </cell>
          <cell r="G5841">
            <v>83</v>
          </cell>
        </row>
        <row r="5842">
          <cell r="A5842">
            <v>5841</v>
          </cell>
          <cell r="B5842">
            <v>10176</v>
          </cell>
          <cell r="C5842">
            <v>36</v>
          </cell>
          <cell r="D5842" t="str">
            <v xml:space="preserve"> McCulloch M46-190AWREX </v>
          </cell>
          <cell r="E5842">
            <v>599.99</v>
          </cell>
          <cell r="F5842" t="str">
            <v>McCulloch</v>
          </cell>
          <cell r="G5842">
            <v>78</v>
          </cell>
        </row>
        <row r="5843">
          <cell r="A5843">
            <v>5842</v>
          </cell>
          <cell r="B5843">
            <v>7161</v>
          </cell>
          <cell r="C5843">
            <v>36</v>
          </cell>
          <cell r="D5843" t="str">
            <v xml:space="preserve"> McCulloch M46-140WR </v>
          </cell>
          <cell r="E5843">
            <v>389</v>
          </cell>
          <cell r="F5843" t="str">
            <v>McCulloch</v>
          </cell>
          <cell r="G5843">
            <v>204</v>
          </cell>
        </row>
        <row r="5844">
          <cell r="A5844">
            <v>5843</v>
          </cell>
          <cell r="B5844">
            <v>8058</v>
          </cell>
          <cell r="C5844">
            <v>36</v>
          </cell>
          <cell r="D5844" t="str">
            <v xml:space="preserve"> McCulloch M46-125R </v>
          </cell>
          <cell r="E5844">
            <v>369</v>
          </cell>
          <cell r="F5844" t="str">
            <v>McCulloch</v>
          </cell>
          <cell r="G5844">
            <v>166</v>
          </cell>
        </row>
        <row r="5845">
          <cell r="A5845">
            <v>5844</v>
          </cell>
          <cell r="B5845">
            <v>8904</v>
          </cell>
          <cell r="C5845">
            <v>36</v>
          </cell>
          <cell r="D5845" t="str">
            <v xml:space="preserve"> McCulloch M46-110 Classic </v>
          </cell>
          <cell r="E5845">
            <v>279</v>
          </cell>
          <cell r="F5845" t="str">
            <v>McCulloch</v>
          </cell>
          <cell r="G5845">
            <v>132</v>
          </cell>
        </row>
        <row r="5846">
          <cell r="A5846">
            <v>5845</v>
          </cell>
          <cell r="B5846">
            <v>8341</v>
          </cell>
          <cell r="C5846">
            <v>36</v>
          </cell>
          <cell r="D5846" t="str">
            <v xml:space="preserve"> McCulloch M40-125 </v>
          </cell>
          <cell r="E5846">
            <v>249</v>
          </cell>
          <cell r="F5846" t="str">
            <v>McCulloch</v>
          </cell>
          <cell r="G5846">
            <v>154</v>
          </cell>
        </row>
        <row r="5847">
          <cell r="A5847">
            <v>5846</v>
          </cell>
          <cell r="B5847">
            <v>10399</v>
          </cell>
          <cell r="C5847">
            <v>36</v>
          </cell>
          <cell r="D5847" t="str">
            <v xml:space="preserve"> McCulloch M40-110 </v>
          </cell>
          <cell r="E5847">
            <v>289</v>
          </cell>
          <cell r="F5847" t="str">
            <v>McCulloch</v>
          </cell>
          <cell r="G5847">
            <v>69</v>
          </cell>
        </row>
        <row r="5848">
          <cell r="A5848">
            <v>5847</v>
          </cell>
          <cell r="B5848">
            <v>8081</v>
          </cell>
          <cell r="C5848">
            <v>36</v>
          </cell>
          <cell r="D5848" t="str">
            <v xml:space="preserve"> Makita ELM4110 </v>
          </cell>
          <cell r="E5848">
            <v>219</v>
          </cell>
          <cell r="F5848" t="str">
            <v>Makita</v>
          </cell>
          <cell r="G5848">
            <v>165</v>
          </cell>
        </row>
        <row r="5849">
          <cell r="A5849">
            <v>5848</v>
          </cell>
          <cell r="B5849">
            <v>10490</v>
          </cell>
          <cell r="C5849">
            <v>36</v>
          </cell>
          <cell r="D5849" t="str">
            <v xml:space="preserve"> Makita ELM3711 </v>
          </cell>
          <cell r="E5849">
            <v>107.99</v>
          </cell>
          <cell r="F5849" t="str">
            <v>Makita</v>
          </cell>
          <cell r="G5849">
            <v>65</v>
          </cell>
        </row>
        <row r="5850">
          <cell r="A5850">
            <v>5849</v>
          </cell>
          <cell r="B5850">
            <v>11669</v>
          </cell>
          <cell r="C5850">
            <v>36</v>
          </cell>
          <cell r="D5850" t="str">
            <v xml:space="preserve"> Hitachi ML36DL(WG) </v>
          </cell>
          <cell r="E5850">
            <v>359</v>
          </cell>
          <cell r="F5850" t="str">
            <v>Hitachi</v>
          </cell>
          <cell r="G5850">
            <v>14</v>
          </cell>
        </row>
        <row r="5851">
          <cell r="A5851">
            <v>5850</v>
          </cell>
          <cell r="B5851">
            <v>7590</v>
          </cell>
          <cell r="C5851">
            <v>36</v>
          </cell>
          <cell r="D5851" t="str">
            <v xml:space="preserve"> Gardena PowerMax 34 E </v>
          </cell>
          <cell r="E5851">
            <v>128.94999999999999</v>
          </cell>
          <cell r="F5851" t="str">
            <v>Gardena</v>
          </cell>
          <cell r="G5851">
            <v>187</v>
          </cell>
        </row>
        <row r="5852">
          <cell r="A5852">
            <v>5851</v>
          </cell>
          <cell r="B5852">
            <v>8284</v>
          </cell>
          <cell r="C5852">
            <v>36</v>
          </cell>
          <cell r="D5852" t="str">
            <v xml:space="preserve"> Flymo Chevron 37 VC </v>
          </cell>
          <cell r="E5852">
            <v>138</v>
          </cell>
          <cell r="F5852" t="str">
            <v>Flymo</v>
          </cell>
          <cell r="G5852">
            <v>156</v>
          </cell>
        </row>
        <row r="5853">
          <cell r="A5853">
            <v>5852</v>
          </cell>
          <cell r="B5853">
            <v>10634</v>
          </cell>
          <cell r="C5853">
            <v>36</v>
          </cell>
          <cell r="D5853" t="str">
            <v xml:space="preserve"> Einhell GE-PM 53 S HW B&amp;S </v>
          </cell>
          <cell r="E5853">
            <v>539</v>
          </cell>
          <cell r="F5853" t="str">
            <v>Einhell</v>
          </cell>
          <cell r="G5853">
            <v>59</v>
          </cell>
        </row>
        <row r="5854">
          <cell r="A5854">
            <v>5853</v>
          </cell>
          <cell r="B5854">
            <v>6422</v>
          </cell>
          <cell r="C5854">
            <v>36</v>
          </cell>
          <cell r="D5854" t="str">
            <v xml:space="preserve"> Einhell GE-EM 1536 HW M </v>
          </cell>
          <cell r="E5854">
            <v>151.99</v>
          </cell>
          <cell r="F5854" t="str">
            <v>Einhell</v>
          </cell>
          <cell r="G5854">
            <v>233</v>
          </cell>
        </row>
        <row r="5855">
          <cell r="A5855">
            <v>5854</v>
          </cell>
          <cell r="B5855">
            <v>6356</v>
          </cell>
          <cell r="C5855">
            <v>36</v>
          </cell>
          <cell r="D5855" t="str">
            <v xml:space="preserve"> Einhell GE-CM 36 Li M </v>
          </cell>
          <cell r="E5855">
            <v>359</v>
          </cell>
          <cell r="F5855" t="str">
            <v>Einhell</v>
          </cell>
          <cell r="G5855">
            <v>236</v>
          </cell>
        </row>
        <row r="5856">
          <cell r="A5856">
            <v>5855</v>
          </cell>
          <cell r="B5856">
            <v>7719</v>
          </cell>
          <cell r="C5856">
            <v>36</v>
          </cell>
          <cell r="D5856" t="str">
            <v xml:space="preserve"> Einhell GE-CM 36 Li KIT </v>
          </cell>
          <cell r="E5856">
            <v>349</v>
          </cell>
          <cell r="F5856" t="str">
            <v>Einhell</v>
          </cell>
          <cell r="G5856">
            <v>181</v>
          </cell>
        </row>
        <row r="5857">
          <cell r="A5857">
            <v>5856</v>
          </cell>
          <cell r="B5857">
            <v>7784</v>
          </cell>
          <cell r="C5857">
            <v>36</v>
          </cell>
          <cell r="D5857" t="str">
            <v xml:space="preserve"> Einhell GE-CM 33 Li </v>
          </cell>
          <cell r="E5857">
            <v>279</v>
          </cell>
          <cell r="F5857" t="str">
            <v>Einhell</v>
          </cell>
          <cell r="G5857">
            <v>178</v>
          </cell>
        </row>
        <row r="5858">
          <cell r="A5858">
            <v>5857</v>
          </cell>
          <cell r="B5858">
            <v>10013</v>
          </cell>
          <cell r="C5858">
            <v>36</v>
          </cell>
          <cell r="D5858" t="str">
            <v xml:space="preserve"> Einhell GC-PM 51/2 S HW-E </v>
          </cell>
          <cell r="E5858">
            <v>409</v>
          </cell>
          <cell r="F5858" t="str">
            <v>Einhell</v>
          </cell>
          <cell r="G5858">
            <v>85</v>
          </cell>
        </row>
        <row r="5859">
          <cell r="A5859">
            <v>5858</v>
          </cell>
          <cell r="B5859">
            <v>9981</v>
          </cell>
          <cell r="C5859">
            <v>36</v>
          </cell>
          <cell r="D5859" t="str">
            <v xml:space="preserve"> Einhell GC-PM 46/1 S B&amp;S </v>
          </cell>
          <cell r="E5859">
            <v>289</v>
          </cell>
          <cell r="F5859" t="str">
            <v>Einhell</v>
          </cell>
          <cell r="G5859">
            <v>87</v>
          </cell>
        </row>
        <row r="5860">
          <cell r="A5860">
            <v>5859</v>
          </cell>
          <cell r="B5860">
            <v>10785</v>
          </cell>
          <cell r="C5860">
            <v>36</v>
          </cell>
          <cell r="D5860" t="str">
            <v xml:space="preserve"> Einhell GC-EM 1536 </v>
          </cell>
          <cell r="E5860">
            <v>130.94999999999999</v>
          </cell>
          <cell r="F5860" t="str">
            <v>Einhell</v>
          </cell>
          <cell r="G5860">
            <v>52</v>
          </cell>
        </row>
        <row r="5861">
          <cell r="A5861">
            <v>5860</v>
          </cell>
          <cell r="B5861">
            <v>6888</v>
          </cell>
          <cell r="C5861">
            <v>36</v>
          </cell>
          <cell r="D5861" t="str">
            <v xml:space="preserve"> Bosch Rotak 43 Li </v>
          </cell>
          <cell r="E5861">
            <v>479</v>
          </cell>
          <cell r="F5861" t="str">
            <v>Bosch</v>
          </cell>
          <cell r="G5861">
            <v>215</v>
          </cell>
        </row>
        <row r="5862">
          <cell r="A5862">
            <v>5861</v>
          </cell>
          <cell r="B5862">
            <v>8392</v>
          </cell>
          <cell r="C5862">
            <v>36</v>
          </cell>
          <cell r="D5862" t="str">
            <v xml:space="preserve"> Bosch Rotak 32 Li </v>
          </cell>
          <cell r="E5862">
            <v>399</v>
          </cell>
          <cell r="F5862" t="str">
            <v>Bosch</v>
          </cell>
          <cell r="G5862">
            <v>152</v>
          </cell>
        </row>
        <row r="5863">
          <cell r="A5863">
            <v>5862</v>
          </cell>
          <cell r="B5863">
            <v>9455</v>
          </cell>
          <cell r="C5863">
            <v>36</v>
          </cell>
          <cell r="D5863" t="str">
            <v xml:space="preserve"> Bosch Rotak 32 Li </v>
          </cell>
          <cell r="E5863">
            <v>449</v>
          </cell>
          <cell r="F5863" t="str">
            <v>Bosch</v>
          </cell>
          <cell r="G5863">
            <v>109</v>
          </cell>
        </row>
        <row r="5864">
          <cell r="A5864">
            <v>5863</v>
          </cell>
          <cell r="B5864">
            <v>6914</v>
          </cell>
          <cell r="C5864">
            <v>36</v>
          </cell>
          <cell r="D5864" t="str">
            <v xml:space="preserve"> Bosch AHM 38 C </v>
          </cell>
          <cell r="E5864">
            <v>93.95</v>
          </cell>
          <cell r="F5864" t="str">
            <v>Bosch</v>
          </cell>
          <cell r="G5864">
            <v>214</v>
          </cell>
        </row>
        <row r="5865">
          <cell r="A5865">
            <v>5864</v>
          </cell>
          <cell r="B5865">
            <v>7840</v>
          </cell>
          <cell r="C5865">
            <v>36</v>
          </cell>
          <cell r="D5865" t="str">
            <v xml:space="preserve"> Black &amp; Decker LM2000-QS </v>
          </cell>
          <cell r="E5865">
            <v>269</v>
          </cell>
          <cell r="F5865" t="str">
            <v>Black</v>
          </cell>
          <cell r="G5865">
            <v>175</v>
          </cell>
        </row>
        <row r="5866">
          <cell r="A5866">
            <v>5865</v>
          </cell>
          <cell r="B5866">
            <v>7060</v>
          </cell>
          <cell r="C5866">
            <v>36</v>
          </cell>
          <cell r="D5866" t="str">
            <v xml:space="preserve"> Black &amp; Decker EMax42i </v>
          </cell>
          <cell r="E5866">
            <v>199</v>
          </cell>
          <cell r="F5866" t="str">
            <v>Black</v>
          </cell>
          <cell r="G5866">
            <v>208</v>
          </cell>
        </row>
        <row r="5867">
          <cell r="A5867">
            <v>5866</v>
          </cell>
          <cell r="B5867">
            <v>9318</v>
          </cell>
          <cell r="C5867">
            <v>36</v>
          </cell>
          <cell r="D5867" t="str">
            <v xml:space="preserve"> Black &amp; Decker EMAX38i-QS </v>
          </cell>
          <cell r="E5867">
            <v>157</v>
          </cell>
          <cell r="F5867" t="str">
            <v>Black</v>
          </cell>
          <cell r="G5867">
            <v>115</v>
          </cell>
        </row>
        <row r="5868">
          <cell r="A5868">
            <v>5867</v>
          </cell>
          <cell r="B5868">
            <v>6147</v>
          </cell>
          <cell r="C5868">
            <v>36</v>
          </cell>
          <cell r="D5868" t="str">
            <v xml:space="preserve"> Black &amp; Decker EMax34i </v>
          </cell>
          <cell r="E5868">
            <v>136</v>
          </cell>
          <cell r="F5868" t="str">
            <v>Black</v>
          </cell>
          <cell r="G5868">
            <v>245</v>
          </cell>
        </row>
        <row r="5869">
          <cell r="A5869">
            <v>5868</v>
          </cell>
          <cell r="B5869">
            <v>11780</v>
          </cell>
          <cell r="C5869">
            <v>36</v>
          </cell>
          <cell r="D5869" t="str">
            <v xml:space="preserve"> Black &amp; Decker EMAX32S-QS </v>
          </cell>
          <cell r="E5869">
            <v>98.95</v>
          </cell>
          <cell r="F5869" t="str">
            <v>Black</v>
          </cell>
          <cell r="G5869">
            <v>10</v>
          </cell>
        </row>
        <row r="5870">
          <cell r="A5870">
            <v>5869</v>
          </cell>
          <cell r="B5870">
            <v>11469</v>
          </cell>
          <cell r="C5870">
            <v>37</v>
          </cell>
          <cell r="D5870" t="str">
            <v xml:space="preserve"> HP 15-ba071nd </v>
          </cell>
          <cell r="E5870">
            <v>399</v>
          </cell>
          <cell r="F5870" t="str">
            <v>HP</v>
          </cell>
          <cell r="G5870">
            <v>23</v>
          </cell>
        </row>
        <row r="5871">
          <cell r="A5871">
            <v>5870</v>
          </cell>
          <cell r="B5871">
            <v>10361</v>
          </cell>
          <cell r="C5871">
            <v>37</v>
          </cell>
          <cell r="D5871" t="str">
            <v xml:space="preserve"> Acer Aspire E5-774G-56RD </v>
          </cell>
          <cell r="E5871">
            <v>799</v>
          </cell>
          <cell r="F5871" t="str">
            <v>Acer</v>
          </cell>
          <cell r="G5871">
            <v>70</v>
          </cell>
        </row>
        <row r="5872">
          <cell r="A5872">
            <v>5871</v>
          </cell>
          <cell r="B5872">
            <v>8647</v>
          </cell>
          <cell r="C5872">
            <v>37</v>
          </cell>
          <cell r="D5872" t="str">
            <v xml:space="preserve"> Lenovo Ideapad 310-15IAP 80TT002TMH </v>
          </cell>
          <cell r="E5872">
            <v>369</v>
          </cell>
          <cell r="F5872" t="str">
            <v>Lenovo</v>
          </cell>
          <cell r="G5872">
            <v>142</v>
          </cell>
        </row>
        <row r="5873">
          <cell r="A5873">
            <v>5872</v>
          </cell>
          <cell r="B5873">
            <v>7769</v>
          </cell>
          <cell r="C5873">
            <v>37</v>
          </cell>
          <cell r="D5873" t="str">
            <v xml:space="preserve"> Acer Aspire ES1-732-C202 </v>
          </cell>
          <cell r="E5873">
            <v>399</v>
          </cell>
          <cell r="F5873" t="str">
            <v>Acer</v>
          </cell>
          <cell r="G5873">
            <v>179</v>
          </cell>
        </row>
        <row r="5874">
          <cell r="A5874">
            <v>5873</v>
          </cell>
          <cell r="B5874">
            <v>9219</v>
          </cell>
          <cell r="C5874">
            <v>37</v>
          </cell>
          <cell r="D5874" t="str">
            <v xml:space="preserve"> Acer Aspire ES1-523-81JN </v>
          </cell>
          <cell r="E5874">
            <v>399</v>
          </cell>
          <cell r="F5874" t="str">
            <v>Acer</v>
          </cell>
          <cell r="G5874">
            <v>119</v>
          </cell>
        </row>
        <row r="5875">
          <cell r="A5875">
            <v>5874</v>
          </cell>
          <cell r="B5875">
            <v>10014</v>
          </cell>
          <cell r="C5875">
            <v>37</v>
          </cell>
          <cell r="D5875" t="str">
            <v xml:space="preserve"> Apple MacBook Pro 13'' MLL42N/A Space Gray </v>
          </cell>
          <cell r="E5875">
            <v>1544</v>
          </cell>
          <cell r="F5875" t="str">
            <v>Apple</v>
          </cell>
          <cell r="G5875">
            <v>85</v>
          </cell>
        </row>
        <row r="5876">
          <cell r="A5876">
            <v>5875</v>
          </cell>
          <cell r="B5876">
            <v>9770</v>
          </cell>
          <cell r="C5876">
            <v>37</v>
          </cell>
          <cell r="D5876" t="str">
            <v xml:space="preserve"> Acer Aspire F5-573G-59ES </v>
          </cell>
          <cell r="E5876">
            <v>749</v>
          </cell>
          <cell r="F5876" t="str">
            <v>Acer</v>
          </cell>
          <cell r="G5876">
            <v>96</v>
          </cell>
        </row>
        <row r="5877">
          <cell r="A5877">
            <v>5876</v>
          </cell>
          <cell r="B5877">
            <v>6210</v>
          </cell>
          <cell r="C5877">
            <v>37</v>
          </cell>
          <cell r="D5877" t="str">
            <v xml:space="preserve"> HP Pavilion 15-bc074nd </v>
          </cell>
          <cell r="E5877">
            <v>899</v>
          </cell>
          <cell r="F5877" t="str">
            <v>HP</v>
          </cell>
          <cell r="G5877">
            <v>242</v>
          </cell>
        </row>
        <row r="5878">
          <cell r="A5878">
            <v>5877</v>
          </cell>
          <cell r="B5878">
            <v>8882</v>
          </cell>
          <cell r="C5878">
            <v>37</v>
          </cell>
          <cell r="D5878" t="str">
            <v xml:space="preserve"> HP 15-ay081nd </v>
          </cell>
          <cell r="E5878">
            <v>329</v>
          </cell>
          <cell r="F5878" t="str">
            <v>HP</v>
          </cell>
          <cell r="G5878">
            <v>133</v>
          </cell>
        </row>
        <row r="5879">
          <cell r="A5879">
            <v>5878</v>
          </cell>
          <cell r="B5879">
            <v>9999</v>
          </cell>
          <cell r="C5879">
            <v>37</v>
          </cell>
          <cell r="D5879" t="str">
            <v xml:space="preserve"> Acer Aspire ES1-572-33ML </v>
          </cell>
          <cell r="E5879">
            <v>499</v>
          </cell>
          <cell r="F5879" t="str">
            <v>Acer</v>
          </cell>
          <cell r="G5879">
            <v>86</v>
          </cell>
        </row>
        <row r="5880">
          <cell r="A5880">
            <v>5879</v>
          </cell>
          <cell r="B5880">
            <v>7323</v>
          </cell>
          <cell r="C5880">
            <v>37</v>
          </cell>
          <cell r="D5880" t="str">
            <v xml:space="preserve"> HP 14-am011nd </v>
          </cell>
          <cell r="E5880">
            <v>229</v>
          </cell>
          <cell r="F5880" t="str">
            <v>HP</v>
          </cell>
          <cell r="G5880">
            <v>198</v>
          </cell>
        </row>
        <row r="5881">
          <cell r="A5881">
            <v>5880</v>
          </cell>
          <cell r="B5881">
            <v>10766</v>
          </cell>
          <cell r="C5881">
            <v>37</v>
          </cell>
          <cell r="D5881" t="str">
            <v xml:space="preserve"> Asus ZenBook UX310UA-FC075T </v>
          </cell>
          <cell r="E5881">
            <v>599</v>
          </cell>
          <cell r="F5881" t="str">
            <v>Asus</v>
          </cell>
          <cell r="G5881">
            <v>53</v>
          </cell>
        </row>
        <row r="5882">
          <cell r="A5882">
            <v>5881</v>
          </cell>
          <cell r="B5882">
            <v>7249</v>
          </cell>
          <cell r="C5882">
            <v>37</v>
          </cell>
          <cell r="D5882" t="str">
            <v xml:space="preserve"> Lenovo Ideapad 510S-13IKB 80V0002MMH </v>
          </cell>
          <cell r="E5882">
            <v>799</v>
          </cell>
          <cell r="F5882" t="str">
            <v>Lenovo</v>
          </cell>
          <cell r="G5882">
            <v>201</v>
          </cell>
        </row>
        <row r="5883">
          <cell r="A5883">
            <v>5882</v>
          </cell>
          <cell r="B5883">
            <v>6298</v>
          </cell>
          <cell r="C5883">
            <v>37</v>
          </cell>
          <cell r="D5883" t="str">
            <v xml:space="preserve"> HP Pavilion x360 13-u001nd </v>
          </cell>
          <cell r="E5883">
            <v>549</v>
          </cell>
          <cell r="F5883" t="str">
            <v>HP</v>
          </cell>
          <cell r="G5883">
            <v>238</v>
          </cell>
        </row>
        <row r="5884">
          <cell r="A5884">
            <v>5883</v>
          </cell>
          <cell r="B5884">
            <v>9888</v>
          </cell>
          <cell r="C5884">
            <v>37</v>
          </cell>
          <cell r="D5884" t="str">
            <v xml:space="preserve"> Asus ZenBook UX310UA-FC329T </v>
          </cell>
          <cell r="E5884">
            <v>699</v>
          </cell>
          <cell r="F5884" t="str">
            <v>Asus</v>
          </cell>
          <cell r="G5884">
            <v>91</v>
          </cell>
        </row>
        <row r="5885">
          <cell r="A5885">
            <v>5884</v>
          </cell>
          <cell r="B5885">
            <v>9277</v>
          </cell>
          <cell r="C5885">
            <v>37</v>
          </cell>
          <cell r="D5885" t="str">
            <v xml:space="preserve"> Lenovo Ideapad 510-15ISK 80SR00KEMH </v>
          </cell>
          <cell r="E5885">
            <v>799</v>
          </cell>
          <cell r="F5885" t="str">
            <v>Lenovo</v>
          </cell>
          <cell r="G5885">
            <v>117</v>
          </cell>
        </row>
        <row r="5886">
          <cell r="A5886">
            <v>5885</v>
          </cell>
          <cell r="B5886">
            <v>9964</v>
          </cell>
          <cell r="C5886">
            <v>37</v>
          </cell>
          <cell r="D5886" t="str">
            <v xml:space="preserve"> Apple MacBook Pro 13'' MLUQ2N/A Silver </v>
          </cell>
          <cell r="E5886">
            <v>1539</v>
          </cell>
          <cell r="F5886" t="str">
            <v>Apple</v>
          </cell>
          <cell r="G5886">
            <v>88</v>
          </cell>
        </row>
        <row r="5887">
          <cell r="A5887">
            <v>5886</v>
          </cell>
          <cell r="B5887">
            <v>6656</v>
          </cell>
          <cell r="C5887">
            <v>37</v>
          </cell>
          <cell r="D5887" t="str">
            <v xml:space="preserve"> Lenovo Ideapad 510S-13ISK 80SJ005VMH </v>
          </cell>
          <cell r="E5887">
            <v>699</v>
          </cell>
          <cell r="F5887" t="str">
            <v>Lenovo</v>
          </cell>
          <cell r="G5887">
            <v>224</v>
          </cell>
        </row>
        <row r="5888">
          <cell r="A5888">
            <v>5887</v>
          </cell>
          <cell r="B5888">
            <v>6327</v>
          </cell>
          <cell r="C5888">
            <v>37</v>
          </cell>
          <cell r="D5888" t="str">
            <v xml:space="preserve"> Medion Erazer P6661 30020572 </v>
          </cell>
          <cell r="E5888">
            <v>949</v>
          </cell>
          <cell r="F5888" t="str">
            <v>Medion</v>
          </cell>
          <cell r="G5888">
            <v>237</v>
          </cell>
        </row>
        <row r="5889">
          <cell r="A5889">
            <v>5888</v>
          </cell>
          <cell r="B5889">
            <v>9889</v>
          </cell>
          <cell r="C5889">
            <v>37</v>
          </cell>
          <cell r="D5889" t="str">
            <v xml:space="preserve"> Asus ROG GL752VW-T4308T </v>
          </cell>
          <cell r="E5889">
            <v>1099</v>
          </cell>
          <cell r="F5889" t="str">
            <v>Asus</v>
          </cell>
          <cell r="G5889">
            <v>91</v>
          </cell>
        </row>
        <row r="5890">
          <cell r="A5890">
            <v>5889</v>
          </cell>
          <cell r="B5890">
            <v>8929</v>
          </cell>
          <cell r="C5890">
            <v>37</v>
          </cell>
          <cell r="D5890" t="str">
            <v xml:space="preserve"> Acer Aspire V3-372-3521 </v>
          </cell>
          <cell r="E5890">
            <v>499</v>
          </cell>
          <cell r="F5890" t="str">
            <v>Acer</v>
          </cell>
          <cell r="G5890">
            <v>131</v>
          </cell>
        </row>
        <row r="5891">
          <cell r="A5891">
            <v>5890</v>
          </cell>
          <cell r="B5891">
            <v>10915</v>
          </cell>
          <cell r="C5891">
            <v>37</v>
          </cell>
          <cell r="D5891" t="str">
            <v xml:space="preserve"> Asus ZenBook UX310UA-FC330T </v>
          </cell>
          <cell r="E5891">
            <v>699</v>
          </cell>
          <cell r="F5891" t="str">
            <v>Asus</v>
          </cell>
          <cell r="G5891">
            <v>46</v>
          </cell>
        </row>
        <row r="5892">
          <cell r="A5892">
            <v>5891</v>
          </cell>
          <cell r="B5892">
            <v>11873</v>
          </cell>
          <cell r="C5892">
            <v>37</v>
          </cell>
          <cell r="D5892" t="str">
            <v xml:space="preserve"> Lenovo Yoga 510-14ISK 80S700E1MH </v>
          </cell>
          <cell r="E5892">
            <v>649</v>
          </cell>
          <cell r="F5892" t="str">
            <v>Lenovo</v>
          </cell>
          <cell r="G5892">
            <v>6</v>
          </cell>
        </row>
        <row r="5893">
          <cell r="A5893">
            <v>5892</v>
          </cell>
          <cell r="B5893">
            <v>6233</v>
          </cell>
          <cell r="C5893">
            <v>37</v>
          </cell>
          <cell r="D5893" t="str">
            <v xml:space="preserve"> Asus ROG Strix GL553VW-FY084T </v>
          </cell>
          <cell r="E5893">
            <v>949</v>
          </cell>
          <cell r="F5893" t="str">
            <v>Asus</v>
          </cell>
          <cell r="G5893">
            <v>241</v>
          </cell>
        </row>
        <row r="5894">
          <cell r="A5894">
            <v>5893</v>
          </cell>
          <cell r="B5894">
            <v>6860</v>
          </cell>
          <cell r="C5894">
            <v>37</v>
          </cell>
          <cell r="D5894" t="str">
            <v xml:space="preserve"> Acer Aspire ES1-332-C0UU </v>
          </cell>
          <cell r="E5894">
            <v>243</v>
          </cell>
          <cell r="F5894" t="str">
            <v>Acer</v>
          </cell>
          <cell r="G5894">
            <v>216</v>
          </cell>
        </row>
        <row r="5895">
          <cell r="A5895">
            <v>5894</v>
          </cell>
          <cell r="B5895">
            <v>8208</v>
          </cell>
          <cell r="C5895">
            <v>37</v>
          </cell>
          <cell r="D5895" t="str">
            <v xml:space="preserve"> HP Pavilion 17-ab005nd </v>
          </cell>
          <cell r="E5895">
            <v>1049</v>
          </cell>
          <cell r="F5895" t="str">
            <v>HP</v>
          </cell>
          <cell r="G5895">
            <v>159</v>
          </cell>
        </row>
        <row r="5896">
          <cell r="A5896">
            <v>5895</v>
          </cell>
          <cell r="B5896">
            <v>7386</v>
          </cell>
          <cell r="C5896">
            <v>37</v>
          </cell>
          <cell r="D5896" t="str">
            <v xml:space="preserve"> Asus ZenBook Flip UX360UA-C4172T </v>
          </cell>
          <cell r="E5896">
            <v>999</v>
          </cell>
          <cell r="F5896" t="str">
            <v>Asus</v>
          </cell>
          <cell r="G5896">
            <v>195</v>
          </cell>
        </row>
        <row r="5897">
          <cell r="A5897">
            <v>5896</v>
          </cell>
          <cell r="B5897">
            <v>7910</v>
          </cell>
          <cell r="C5897">
            <v>37</v>
          </cell>
          <cell r="D5897" t="str">
            <v xml:space="preserve"> Acer Chromebook 11 CB3-131-C2E2 </v>
          </cell>
          <cell r="E5897">
            <v>229</v>
          </cell>
          <cell r="F5897" t="str">
            <v>Acer</v>
          </cell>
          <cell r="G5897">
            <v>172</v>
          </cell>
        </row>
        <row r="5898">
          <cell r="A5898">
            <v>5897</v>
          </cell>
          <cell r="B5898">
            <v>6979</v>
          </cell>
          <cell r="C5898">
            <v>37</v>
          </cell>
          <cell r="D5898" t="str">
            <v xml:space="preserve"> Asus ZenBook 3 UX390UA-GS031T </v>
          </cell>
          <cell r="E5898">
            <v>1699</v>
          </cell>
          <cell r="F5898" t="str">
            <v>Asus</v>
          </cell>
          <cell r="G5898">
            <v>211</v>
          </cell>
        </row>
        <row r="5899">
          <cell r="A5899">
            <v>5898</v>
          </cell>
          <cell r="B5899">
            <v>9650</v>
          </cell>
          <cell r="C5899">
            <v>37</v>
          </cell>
          <cell r="D5899" t="str">
            <v xml:space="preserve"> Asus ZenBook UX310UA-FC212T </v>
          </cell>
          <cell r="E5899">
            <v>679</v>
          </cell>
          <cell r="F5899" t="str">
            <v>Asus</v>
          </cell>
          <cell r="G5899">
            <v>100</v>
          </cell>
        </row>
        <row r="5900">
          <cell r="A5900">
            <v>5899</v>
          </cell>
          <cell r="B5900">
            <v>7302</v>
          </cell>
          <cell r="C5900">
            <v>37</v>
          </cell>
          <cell r="D5900" t="str">
            <v xml:space="preserve"> Acer Aspire R3-131T-P36R </v>
          </cell>
          <cell r="E5900">
            <v>469</v>
          </cell>
          <cell r="F5900" t="str">
            <v>Acer</v>
          </cell>
          <cell r="G5900">
            <v>199</v>
          </cell>
        </row>
        <row r="5901">
          <cell r="A5901">
            <v>5900</v>
          </cell>
          <cell r="B5901">
            <v>11306</v>
          </cell>
          <cell r="C5901">
            <v>37</v>
          </cell>
          <cell r="D5901" t="str">
            <v xml:space="preserve"> Asus ZenBook 3 UX390UA-GS073T </v>
          </cell>
          <cell r="E5901">
            <v>1399</v>
          </cell>
          <cell r="F5901" t="str">
            <v>Asus</v>
          </cell>
          <cell r="G5901">
            <v>30</v>
          </cell>
        </row>
        <row r="5902">
          <cell r="A5902">
            <v>5901</v>
          </cell>
          <cell r="B5902">
            <v>11618</v>
          </cell>
          <cell r="C5902">
            <v>37</v>
          </cell>
          <cell r="D5902" t="str">
            <v xml:space="preserve"> HP Spectre x360 13-4200nd </v>
          </cell>
          <cell r="E5902">
            <v>1499</v>
          </cell>
          <cell r="F5902" t="str">
            <v>HP</v>
          </cell>
          <cell r="G5902">
            <v>16</v>
          </cell>
        </row>
        <row r="5903">
          <cell r="A5903">
            <v>5902</v>
          </cell>
          <cell r="B5903">
            <v>9559</v>
          </cell>
          <cell r="C5903">
            <v>37</v>
          </cell>
          <cell r="D5903" t="str">
            <v xml:space="preserve"> MSI GP72VR 6RF-233NL Leopard Pro </v>
          </cell>
          <cell r="E5903">
            <v>1439</v>
          </cell>
          <cell r="F5903" t="str">
            <v>MSI</v>
          </cell>
          <cell r="G5903">
            <v>104</v>
          </cell>
        </row>
        <row r="5904">
          <cell r="A5904">
            <v>5903</v>
          </cell>
          <cell r="B5904">
            <v>10561</v>
          </cell>
          <cell r="C5904">
            <v>37</v>
          </cell>
          <cell r="D5904" t="str">
            <v xml:space="preserve"> Asus VivoBook Pro N552VX-FY312T </v>
          </cell>
          <cell r="E5904">
            <v>1199</v>
          </cell>
          <cell r="F5904" t="str">
            <v>Asus</v>
          </cell>
          <cell r="G5904">
            <v>62</v>
          </cell>
        </row>
        <row r="5905">
          <cell r="A5905">
            <v>5904</v>
          </cell>
          <cell r="B5905">
            <v>9408</v>
          </cell>
          <cell r="C5905">
            <v>37</v>
          </cell>
          <cell r="D5905" t="str">
            <v xml:space="preserve"> MSI GL72 6QF-407NL </v>
          </cell>
          <cell r="E5905">
            <v>1049</v>
          </cell>
          <cell r="F5905" t="str">
            <v>MSI</v>
          </cell>
          <cell r="G5905">
            <v>111</v>
          </cell>
        </row>
        <row r="5906">
          <cell r="A5906">
            <v>5905</v>
          </cell>
          <cell r="B5906">
            <v>8648</v>
          </cell>
          <cell r="C5906">
            <v>37</v>
          </cell>
          <cell r="D5906" t="str">
            <v xml:space="preserve"> Lenovo IdeaPad Y700-17ISK 80Q000ABMH </v>
          </cell>
          <cell r="E5906">
            <v>1099</v>
          </cell>
          <cell r="F5906" t="str">
            <v>Lenovo</v>
          </cell>
          <cell r="G5906">
            <v>142</v>
          </cell>
        </row>
        <row r="5907">
          <cell r="A5907">
            <v>5906</v>
          </cell>
          <cell r="B5907">
            <v>10134</v>
          </cell>
          <cell r="C5907">
            <v>37</v>
          </cell>
          <cell r="D5907" t="str">
            <v xml:space="preserve"> MSI GL72 6QD-213NL </v>
          </cell>
          <cell r="E5907">
            <v>899</v>
          </cell>
          <cell r="F5907" t="str">
            <v>MSI</v>
          </cell>
          <cell r="G5907">
            <v>80</v>
          </cell>
        </row>
        <row r="5908">
          <cell r="A5908">
            <v>5907</v>
          </cell>
          <cell r="B5908">
            <v>10767</v>
          </cell>
          <cell r="C5908">
            <v>37</v>
          </cell>
          <cell r="D5908" t="str">
            <v xml:space="preserve"> Asus ZenBook 3 UX390UA-GS032T </v>
          </cell>
          <cell r="E5908">
            <v>1199</v>
          </cell>
          <cell r="F5908" t="str">
            <v>Asus</v>
          </cell>
          <cell r="G5908">
            <v>53</v>
          </cell>
        </row>
        <row r="5909">
          <cell r="A5909">
            <v>5908</v>
          </cell>
          <cell r="B5909">
            <v>9890</v>
          </cell>
          <cell r="C5909">
            <v>37</v>
          </cell>
          <cell r="D5909" t="str">
            <v xml:space="preserve"> Acer Aspire V3-372-324Y </v>
          </cell>
          <cell r="E5909">
            <v>549</v>
          </cell>
          <cell r="F5909" t="str">
            <v>Acer</v>
          </cell>
          <cell r="G5909">
            <v>91</v>
          </cell>
        </row>
        <row r="5910">
          <cell r="A5910">
            <v>5909</v>
          </cell>
          <cell r="B5910">
            <v>10635</v>
          </cell>
          <cell r="C5910">
            <v>37</v>
          </cell>
          <cell r="D5910" t="str">
            <v xml:space="preserve"> Asus ZenBook 3 UX390UA-GS042T </v>
          </cell>
          <cell r="E5910">
            <v>1199</v>
          </cell>
          <cell r="F5910" t="str">
            <v>Asus</v>
          </cell>
          <cell r="G5910">
            <v>59</v>
          </cell>
        </row>
        <row r="5911">
          <cell r="A5911">
            <v>5910</v>
          </cell>
          <cell r="B5911">
            <v>11470</v>
          </cell>
          <cell r="C5911">
            <v>37</v>
          </cell>
          <cell r="D5911" t="str">
            <v xml:space="preserve"> Acer Aspire E5-774-37SL </v>
          </cell>
          <cell r="E5911">
            <v>549</v>
          </cell>
          <cell r="F5911" t="str">
            <v>Acer</v>
          </cell>
          <cell r="G5911">
            <v>23</v>
          </cell>
        </row>
        <row r="5912">
          <cell r="A5912">
            <v>5911</v>
          </cell>
          <cell r="B5912">
            <v>8883</v>
          </cell>
          <cell r="C5912">
            <v>37</v>
          </cell>
          <cell r="D5912" t="str">
            <v xml:space="preserve"> HP Omen 15-ax025nd </v>
          </cell>
          <cell r="E5912">
            <v>1169</v>
          </cell>
          <cell r="F5912" t="str">
            <v>HP</v>
          </cell>
          <cell r="G5912">
            <v>133</v>
          </cell>
        </row>
        <row r="5913">
          <cell r="A5913">
            <v>5912</v>
          </cell>
          <cell r="B5913">
            <v>6681</v>
          </cell>
          <cell r="C5913">
            <v>37</v>
          </cell>
          <cell r="D5913" t="str">
            <v xml:space="preserve"> Lenovo IdeaPad Y900-17ISK 80Q1004LMH </v>
          </cell>
          <cell r="E5913">
            <v>2499</v>
          </cell>
          <cell r="F5913" t="str">
            <v>Lenovo</v>
          </cell>
          <cell r="G5913">
            <v>223</v>
          </cell>
        </row>
        <row r="5914">
          <cell r="A5914">
            <v>5913</v>
          </cell>
          <cell r="B5914">
            <v>7647</v>
          </cell>
          <cell r="C5914">
            <v>38</v>
          </cell>
          <cell r="D5914" t="str">
            <v xml:space="preserve"> Samsung UE40J6240 </v>
          </cell>
          <cell r="E5914">
            <v>449</v>
          </cell>
          <cell r="F5914" t="str">
            <v>Samsung</v>
          </cell>
          <cell r="G5914">
            <v>184</v>
          </cell>
        </row>
        <row r="5915">
          <cell r="A5915">
            <v>5914</v>
          </cell>
          <cell r="B5915">
            <v>10827</v>
          </cell>
          <cell r="C5915">
            <v>38</v>
          </cell>
          <cell r="D5915" t="str">
            <v xml:space="preserve"> Panasonic TX-40DSW404 </v>
          </cell>
          <cell r="E5915">
            <v>369</v>
          </cell>
          <cell r="F5915" t="str">
            <v>Panasonic</v>
          </cell>
          <cell r="G5915">
            <v>50</v>
          </cell>
        </row>
        <row r="5916">
          <cell r="A5916">
            <v>5915</v>
          </cell>
          <cell r="B5916">
            <v>8342</v>
          </cell>
          <cell r="C5916">
            <v>38</v>
          </cell>
          <cell r="D5916" t="str">
            <v xml:space="preserve"> LG 28MT41DF </v>
          </cell>
          <cell r="E5916">
            <v>169</v>
          </cell>
          <cell r="F5916" t="str">
            <v>LG</v>
          </cell>
          <cell r="G5916">
            <v>154</v>
          </cell>
        </row>
        <row r="5917">
          <cell r="A5917">
            <v>5916</v>
          </cell>
          <cell r="B5917">
            <v>10805</v>
          </cell>
          <cell r="C5917">
            <v>38</v>
          </cell>
          <cell r="D5917" t="str">
            <v xml:space="preserve"> Toshiba 40L1533DG </v>
          </cell>
          <cell r="E5917">
            <v>299</v>
          </cell>
          <cell r="F5917" t="str">
            <v>Toshiba</v>
          </cell>
          <cell r="G5917">
            <v>51</v>
          </cell>
        </row>
        <row r="5918">
          <cell r="A5918">
            <v>5917</v>
          </cell>
          <cell r="B5918">
            <v>7542</v>
          </cell>
          <cell r="C5918">
            <v>38</v>
          </cell>
          <cell r="D5918" t="str">
            <v xml:space="preserve"> Samsung UE40J5200 </v>
          </cell>
          <cell r="E5918">
            <v>379</v>
          </cell>
          <cell r="F5918" t="str">
            <v>Samsung</v>
          </cell>
          <cell r="G5918">
            <v>189</v>
          </cell>
        </row>
        <row r="5919">
          <cell r="A5919">
            <v>5918</v>
          </cell>
          <cell r="B5919">
            <v>8699</v>
          </cell>
          <cell r="C5919">
            <v>38</v>
          </cell>
          <cell r="D5919" t="str">
            <v xml:space="preserve"> Samsung UE75H6400 </v>
          </cell>
          <cell r="E5919">
            <v>1777</v>
          </cell>
          <cell r="F5919" t="str">
            <v>Samsung</v>
          </cell>
          <cell r="G5919">
            <v>140</v>
          </cell>
        </row>
        <row r="5920">
          <cell r="A5920">
            <v>5919</v>
          </cell>
          <cell r="B5920">
            <v>8905</v>
          </cell>
          <cell r="C5920">
            <v>38</v>
          </cell>
          <cell r="D5920" t="str">
            <v xml:space="preserve"> LG 32LH570U </v>
          </cell>
          <cell r="E5920">
            <v>279</v>
          </cell>
          <cell r="F5920" t="str">
            <v>LG</v>
          </cell>
          <cell r="G5920">
            <v>132</v>
          </cell>
        </row>
        <row r="5921">
          <cell r="A5921">
            <v>5920</v>
          </cell>
          <cell r="B5921">
            <v>7591</v>
          </cell>
          <cell r="C5921">
            <v>38</v>
          </cell>
          <cell r="D5921" t="str">
            <v xml:space="preserve"> Philips 65PUS6121 </v>
          </cell>
          <cell r="E5921">
            <v>1079</v>
          </cell>
          <cell r="F5921" t="str">
            <v>Philips</v>
          </cell>
          <cell r="G5921">
            <v>187</v>
          </cell>
        </row>
        <row r="5922">
          <cell r="A5922">
            <v>5921</v>
          </cell>
          <cell r="B5922">
            <v>7272</v>
          </cell>
          <cell r="C5922">
            <v>38</v>
          </cell>
          <cell r="D5922" t="str">
            <v xml:space="preserve"> Samsung UE32K4100 </v>
          </cell>
          <cell r="E5922">
            <v>229</v>
          </cell>
          <cell r="F5922" t="str">
            <v>Samsung</v>
          </cell>
          <cell r="G5922">
            <v>200</v>
          </cell>
        </row>
        <row r="5923">
          <cell r="A5923">
            <v>5922</v>
          </cell>
          <cell r="B5923">
            <v>8361</v>
          </cell>
          <cell r="C5923">
            <v>38</v>
          </cell>
          <cell r="D5923" t="str">
            <v xml:space="preserve"> Salora 43LED9132CS </v>
          </cell>
          <cell r="E5923">
            <v>329</v>
          </cell>
          <cell r="F5923" t="str">
            <v>Salora</v>
          </cell>
          <cell r="G5923">
            <v>153</v>
          </cell>
        </row>
        <row r="5924">
          <cell r="A5924">
            <v>5923</v>
          </cell>
          <cell r="B5924">
            <v>11451</v>
          </cell>
          <cell r="C5924">
            <v>38</v>
          </cell>
          <cell r="D5924" t="str">
            <v xml:space="preserve"> Samsung UE40K5510 </v>
          </cell>
          <cell r="E5924">
            <v>499</v>
          </cell>
          <cell r="F5924" t="str">
            <v>Samsung</v>
          </cell>
          <cell r="G5924">
            <v>24</v>
          </cell>
        </row>
        <row r="5925">
          <cell r="A5925">
            <v>5924</v>
          </cell>
          <cell r="B5925">
            <v>11976</v>
          </cell>
          <cell r="C5925">
            <v>38</v>
          </cell>
          <cell r="D5925" t="str">
            <v xml:space="preserve"> Philips 49PUK7100 - Ambilight </v>
          </cell>
          <cell r="E5925">
            <v>699</v>
          </cell>
          <cell r="F5925" t="str">
            <v>Philips</v>
          </cell>
          <cell r="G5925">
            <v>1</v>
          </cell>
        </row>
        <row r="5926">
          <cell r="A5926">
            <v>5925</v>
          </cell>
          <cell r="B5926">
            <v>6770</v>
          </cell>
          <cell r="C5926">
            <v>38</v>
          </cell>
          <cell r="D5926" t="str">
            <v xml:space="preserve"> Salora 49LED9132CS </v>
          </cell>
          <cell r="E5926">
            <v>399</v>
          </cell>
          <cell r="F5926" t="str">
            <v>Salora</v>
          </cell>
          <cell r="G5926">
            <v>220</v>
          </cell>
        </row>
        <row r="5927">
          <cell r="A5927">
            <v>5926</v>
          </cell>
          <cell r="B5927">
            <v>10015</v>
          </cell>
          <cell r="C5927">
            <v>38</v>
          </cell>
          <cell r="D5927" t="str">
            <v xml:space="preserve"> Sony KDL-55W809C </v>
          </cell>
          <cell r="E5927">
            <v>829</v>
          </cell>
          <cell r="F5927" t="str">
            <v>Sony</v>
          </cell>
          <cell r="G5927">
            <v>85</v>
          </cell>
        </row>
        <row r="5928">
          <cell r="A5928">
            <v>5927</v>
          </cell>
          <cell r="B5928">
            <v>10991</v>
          </cell>
          <cell r="C5928">
            <v>38</v>
          </cell>
          <cell r="D5928" t="str">
            <v xml:space="preserve"> Philips 49PFS5301 </v>
          </cell>
          <cell r="E5928">
            <v>499</v>
          </cell>
          <cell r="F5928" t="str">
            <v>Philips</v>
          </cell>
          <cell r="G5928">
            <v>43</v>
          </cell>
        </row>
        <row r="5929">
          <cell r="A5929">
            <v>5928</v>
          </cell>
          <cell r="B5929">
            <v>8285</v>
          </cell>
          <cell r="C5929">
            <v>38</v>
          </cell>
          <cell r="D5929" t="str">
            <v xml:space="preserve"> Panasonic TX-58DX730 </v>
          </cell>
          <cell r="E5929">
            <v>999</v>
          </cell>
          <cell r="F5929" t="str">
            <v>Panasonic</v>
          </cell>
          <cell r="G5929">
            <v>156</v>
          </cell>
        </row>
        <row r="5930">
          <cell r="A5930">
            <v>5929</v>
          </cell>
          <cell r="B5930">
            <v>6600</v>
          </cell>
          <cell r="C5930">
            <v>38</v>
          </cell>
          <cell r="D5930" t="str">
            <v xml:space="preserve"> LG 65EF950V - OLED </v>
          </cell>
          <cell r="E5930">
            <v>2995</v>
          </cell>
          <cell r="F5930" t="str">
            <v>LG</v>
          </cell>
          <cell r="G5930">
            <v>226</v>
          </cell>
        </row>
        <row r="5931">
          <cell r="A5931">
            <v>5930</v>
          </cell>
          <cell r="B5931">
            <v>9844</v>
          </cell>
          <cell r="C5931">
            <v>38</v>
          </cell>
          <cell r="D5931" t="str">
            <v xml:space="preserve"> Panasonic TX-49DXW604 </v>
          </cell>
          <cell r="E5931">
            <v>629</v>
          </cell>
          <cell r="F5931" t="str">
            <v>Panasonic</v>
          </cell>
          <cell r="G5931">
            <v>93</v>
          </cell>
        </row>
        <row r="5932">
          <cell r="A5932">
            <v>5931</v>
          </cell>
          <cell r="B5932">
            <v>7841</v>
          </cell>
          <cell r="C5932">
            <v>38</v>
          </cell>
          <cell r="D5932" t="str">
            <v xml:space="preserve"> Finlux FL4926UHD </v>
          </cell>
          <cell r="E5932">
            <v>449</v>
          </cell>
          <cell r="F5932" t="str">
            <v>Finlux</v>
          </cell>
          <cell r="G5932">
            <v>175</v>
          </cell>
        </row>
        <row r="5933">
          <cell r="A5933">
            <v>5932</v>
          </cell>
          <cell r="B5933">
            <v>11471</v>
          </cell>
          <cell r="C5933">
            <v>38</v>
          </cell>
          <cell r="D5933" t="str">
            <v xml:space="preserve"> LG OLED55E6V </v>
          </cell>
          <cell r="E5933">
            <v>2999</v>
          </cell>
          <cell r="F5933" t="str">
            <v>LG</v>
          </cell>
          <cell r="G5933">
            <v>23</v>
          </cell>
        </row>
        <row r="5934">
          <cell r="A5934">
            <v>5933</v>
          </cell>
          <cell r="B5934">
            <v>6545</v>
          </cell>
          <cell r="C5934">
            <v>38</v>
          </cell>
          <cell r="D5934" t="str">
            <v xml:space="preserve"> LG OLED55B6V </v>
          </cell>
          <cell r="E5934">
            <v>2499</v>
          </cell>
          <cell r="F5934" t="str">
            <v>LG</v>
          </cell>
          <cell r="G5934">
            <v>228</v>
          </cell>
        </row>
        <row r="5935">
          <cell r="A5935">
            <v>5934</v>
          </cell>
          <cell r="B5935">
            <v>9771</v>
          </cell>
          <cell r="C5935">
            <v>38</v>
          </cell>
          <cell r="D5935" t="str">
            <v xml:space="preserve"> LG 65EG960V - OLED </v>
          </cell>
          <cell r="E5935">
            <v>2999</v>
          </cell>
          <cell r="F5935" t="str">
            <v>LG</v>
          </cell>
          <cell r="G5935">
            <v>96</v>
          </cell>
        </row>
        <row r="5936">
          <cell r="A5936">
            <v>5935</v>
          </cell>
          <cell r="B5936">
            <v>6980</v>
          </cell>
          <cell r="C5936">
            <v>38</v>
          </cell>
          <cell r="D5936" t="str">
            <v xml:space="preserve"> LG OLED65C6V </v>
          </cell>
          <cell r="E5936">
            <v>4299</v>
          </cell>
          <cell r="F5936" t="str">
            <v>LG</v>
          </cell>
          <cell r="G5936">
            <v>211</v>
          </cell>
        </row>
        <row r="5937">
          <cell r="A5937">
            <v>5936</v>
          </cell>
          <cell r="B5937">
            <v>7592</v>
          </cell>
          <cell r="C5937">
            <v>38</v>
          </cell>
          <cell r="D5937" t="str">
            <v xml:space="preserve"> LG OLED55C6V </v>
          </cell>
          <cell r="E5937">
            <v>2599</v>
          </cell>
          <cell r="F5937" t="str">
            <v>LG</v>
          </cell>
          <cell r="G5937">
            <v>187</v>
          </cell>
        </row>
        <row r="5938">
          <cell r="A5938">
            <v>5937</v>
          </cell>
          <cell r="B5938">
            <v>7959</v>
          </cell>
          <cell r="C5938">
            <v>38</v>
          </cell>
          <cell r="D5938" t="str">
            <v xml:space="preserve"> Panasonic TX-49DX650E </v>
          </cell>
          <cell r="E5938">
            <v>669</v>
          </cell>
          <cell r="F5938" t="str">
            <v>Panasonic</v>
          </cell>
          <cell r="G5938">
            <v>170</v>
          </cell>
        </row>
        <row r="5939">
          <cell r="A5939">
            <v>5938</v>
          </cell>
          <cell r="B5939">
            <v>7911</v>
          </cell>
          <cell r="C5939">
            <v>38</v>
          </cell>
          <cell r="D5939" t="str">
            <v xml:space="preserve"> LG OLED65E6V </v>
          </cell>
          <cell r="E5939">
            <v>4999</v>
          </cell>
          <cell r="F5939" t="str">
            <v>LG</v>
          </cell>
          <cell r="G5939">
            <v>172</v>
          </cell>
        </row>
        <row r="5940">
          <cell r="A5940">
            <v>5939</v>
          </cell>
          <cell r="B5940">
            <v>7513</v>
          </cell>
          <cell r="C5940">
            <v>38</v>
          </cell>
          <cell r="D5940" t="str">
            <v xml:space="preserve"> LG OLED65B6V </v>
          </cell>
          <cell r="E5940">
            <v>3999</v>
          </cell>
          <cell r="F5940" t="str">
            <v>LG</v>
          </cell>
          <cell r="G5940">
            <v>190</v>
          </cell>
        </row>
        <row r="5941">
          <cell r="A5941">
            <v>5940</v>
          </cell>
          <cell r="B5941">
            <v>10135</v>
          </cell>
          <cell r="C5941">
            <v>39</v>
          </cell>
          <cell r="D5941" t="str">
            <v xml:space="preserve"> Samsung Galaxy S7 Edge Zwart </v>
          </cell>
          <cell r="E5941">
            <v>614</v>
          </cell>
          <cell r="F5941" t="str">
            <v>Samsung</v>
          </cell>
          <cell r="G5941">
            <v>80</v>
          </cell>
        </row>
        <row r="5942">
          <cell r="A5942">
            <v>5941</v>
          </cell>
          <cell r="B5942">
            <v>9058</v>
          </cell>
          <cell r="C5942">
            <v>39</v>
          </cell>
          <cell r="D5942" t="str">
            <v xml:space="preserve"> Wileyfox Swift 2 X Blauw </v>
          </cell>
          <cell r="E5942">
            <v>239</v>
          </cell>
          <cell r="F5942" t="str">
            <v>Wileyfox</v>
          </cell>
          <cell r="G5942">
            <v>126</v>
          </cell>
        </row>
        <row r="5943">
          <cell r="A5943">
            <v>5942</v>
          </cell>
          <cell r="B5943">
            <v>11472</v>
          </cell>
          <cell r="C5943">
            <v>39</v>
          </cell>
          <cell r="D5943" t="str">
            <v xml:space="preserve"> Samsung Galaxy S7 Edge Zilver </v>
          </cell>
          <cell r="E5943">
            <v>614</v>
          </cell>
          <cell r="F5943" t="str">
            <v>Samsung</v>
          </cell>
          <cell r="G5943">
            <v>23</v>
          </cell>
        </row>
        <row r="5944">
          <cell r="A5944">
            <v>5943</v>
          </cell>
          <cell r="B5944">
            <v>11894</v>
          </cell>
          <cell r="C5944">
            <v>39</v>
          </cell>
          <cell r="D5944" t="str">
            <v xml:space="preserve"> HTC Desire 820 Grijs </v>
          </cell>
          <cell r="E5944">
            <v>149</v>
          </cell>
          <cell r="F5944" t="str">
            <v>HTC</v>
          </cell>
          <cell r="G5944">
            <v>5</v>
          </cell>
        </row>
        <row r="5945">
          <cell r="A5945">
            <v>5944</v>
          </cell>
          <cell r="B5945">
            <v>9651</v>
          </cell>
          <cell r="C5945">
            <v>39</v>
          </cell>
          <cell r="D5945" t="str">
            <v xml:space="preserve"> Samsung Galaxy A5 Goud (2016) </v>
          </cell>
          <cell r="E5945">
            <v>289</v>
          </cell>
          <cell r="F5945" t="str">
            <v>Samsung</v>
          </cell>
          <cell r="G5945">
            <v>100</v>
          </cell>
        </row>
        <row r="5946">
          <cell r="A5946">
            <v>5945</v>
          </cell>
          <cell r="B5946">
            <v>7061</v>
          </cell>
          <cell r="C5946">
            <v>39</v>
          </cell>
          <cell r="D5946" t="str">
            <v xml:space="preserve"> Samsung Galaxy S7 Edge Goud </v>
          </cell>
          <cell r="E5946">
            <v>614</v>
          </cell>
          <cell r="F5946" t="str">
            <v>Samsung</v>
          </cell>
          <cell r="G5946">
            <v>208</v>
          </cell>
        </row>
        <row r="5947">
          <cell r="A5947">
            <v>5946</v>
          </cell>
          <cell r="B5947">
            <v>10362</v>
          </cell>
          <cell r="C5947">
            <v>39</v>
          </cell>
          <cell r="D5947" t="str">
            <v xml:space="preserve"> Samsung Galaxy S7 Edge Blauw </v>
          </cell>
          <cell r="E5947">
            <v>614</v>
          </cell>
          <cell r="F5947" t="str">
            <v>Samsung</v>
          </cell>
          <cell r="G5947">
            <v>70</v>
          </cell>
        </row>
        <row r="5948">
          <cell r="A5948">
            <v>5947</v>
          </cell>
          <cell r="B5948">
            <v>7514</v>
          </cell>
          <cell r="C5948">
            <v>39</v>
          </cell>
          <cell r="D5948" t="str">
            <v xml:space="preserve"> Wileyfox Swift 2 X Goud </v>
          </cell>
          <cell r="E5948">
            <v>239</v>
          </cell>
          <cell r="F5948" t="str">
            <v>Wileyfox</v>
          </cell>
          <cell r="G5948">
            <v>190</v>
          </cell>
        </row>
        <row r="5949">
          <cell r="A5949">
            <v>5948</v>
          </cell>
          <cell r="B5949">
            <v>10752</v>
          </cell>
          <cell r="C5949">
            <v>39</v>
          </cell>
          <cell r="D5949" t="str">
            <v xml:space="preserve"> Samsung Galaxy S7 Edge Roze </v>
          </cell>
          <cell r="E5949">
            <v>614</v>
          </cell>
          <cell r="F5949" t="str">
            <v>Samsung</v>
          </cell>
          <cell r="G5949">
            <v>54</v>
          </cell>
        </row>
        <row r="5950">
          <cell r="A5950">
            <v>5949</v>
          </cell>
          <cell r="B5950">
            <v>11604</v>
          </cell>
          <cell r="C5950">
            <v>39</v>
          </cell>
          <cell r="D5950" t="str">
            <v xml:space="preserve"> Samsung Galaxy S7 Edge Wit </v>
          </cell>
          <cell r="E5950">
            <v>614</v>
          </cell>
          <cell r="F5950" t="str">
            <v>Samsung</v>
          </cell>
          <cell r="G5950">
            <v>17</v>
          </cell>
        </row>
        <row r="5951">
          <cell r="A5951">
            <v>5950</v>
          </cell>
          <cell r="B5951">
            <v>11452</v>
          </cell>
          <cell r="C5951">
            <v>39</v>
          </cell>
          <cell r="D5951" t="str">
            <v xml:space="preserve"> Blackberry DTEK60 </v>
          </cell>
          <cell r="E5951">
            <v>479</v>
          </cell>
          <cell r="F5951" t="str">
            <v>Blackberry</v>
          </cell>
          <cell r="G5951">
            <v>24</v>
          </cell>
        </row>
        <row r="5952">
          <cell r="A5952">
            <v>5951</v>
          </cell>
          <cell r="B5952">
            <v>9028</v>
          </cell>
          <cell r="C5952">
            <v>39</v>
          </cell>
          <cell r="D5952" t="str">
            <v xml:space="preserve"> Alcatel POP 4 Grijs met Lebara simkaart </v>
          </cell>
          <cell r="E5952">
            <v>99</v>
          </cell>
          <cell r="F5952" t="str">
            <v>Alcatel</v>
          </cell>
          <cell r="G5952">
            <v>127</v>
          </cell>
        </row>
        <row r="5953">
          <cell r="A5953">
            <v>5952</v>
          </cell>
          <cell r="B5953">
            <v>6702</v>
          </cell>
          <cell r="C5953">
            <v>39</v>
          </cell>
          <cell r="D5953" t="str">
            <v xml:space="preserve"> Alcatel POP 4 Zilver met Lebara simkaart </v>
          </cell>
          <cell r="E5953">
            <v>99</v>
          </cell>
          <cell r="F5953" t="str">
            <v>Alcatel</v>
          </cell>
          <cell r="G5953">
            <v>222</v>
          </cell>
        </row>
        <row r="5954">
          <cell r="A5954">
            <v>5953</v>
          </cell>
          <cell r="B5954">
            <v>9581</v>
          </cell>
          <cell r="C5954">
            <v>39</v>
          </cell>
          <cell r="D5954" t="str">
            <v xml:space="preserve"> Wiko Ufeel Lite Zwart </v>
          </cell>
          <cell r="E5954">
            <v>169</v>
          </cell>
          <cell r="F5954" t="str">
            <v>Wiko</v>
          </cell>
          <cell r="G5954">
            <v>103</v>
          </cell>
        </row>
        <row r="5955">
          <cell r="A5955">
            <v>5954</v>
          </cell>
          <cell r="B5955">
            <v>6077</v>
          </cell>
          <cell r="C5955">
            <v>39</v>
          </cell>
          <cell r="D5955" t="str">
            <v xml:space="preserve"> Alcatel PIXI 4 Zwart </v>
          </cell>
          <cell r="E5955">
            <v>124.23</v>
          </cell>
          <cell r="F5955" t="str">
            <v>Alcatel</v>
          </cell>
          <cell r="G5955">
            <v>248</v>
          </cell>
        </row>
        <row r="5956">
          <cell r="A5956">
            <v>5955</v>
          </cell>
          <cell r="B5956">
            <v>8884</v>
          </cell>
          <cell r="C5956">
            <v>39</v>
          </cell>
          <cell r="D5956" t="str">
            <v xml:space="preserve"> Wiko Ufeel Lite Goud </v>
          </cell>
          <cell r="E5956">
            <v>169</v>
          </cell>
          <cell r="F5956" t="str">
            <v>Wiko</v>
          </cell>
          <cell r="G5956">
            <v>133</v>
          </cell>
        </row>
        <row r="5957">
          <cell r="A5957">
            <v>5956</v>
          </cell>
          <cell r="B5957">
            <v>6571</v>
          </cell>
          <cell r="C5957">
            <v>39</v>
          </cell>
          <cell r="D5957" t="str">
            <v xml:space="preserve"> Lenovo Moto Z Goud </v>
          </cell>
          <cell r="E5957">
            <v>499</v>
          </cell>
          <cell r="F5957" t="str">
            <v>Lenovo</v>
          </cell>
          <cell r="G5957">
            <v>227</v>
          </cell>
        </row>
        <row r="5958">
          <cell r="A5958">
            <v>5957</v>
          </cell>
          <cell r="B5958">
            <v>7720</v>
          </cell>
          <cell r="C5958">
            <v>39</v>
          </cell>
          <cell r="D5958" t="str">
            <v xml:space="preserve">Huawei P10 Zwart </v>
          </cell>
          <cell r="E5958">
            <v>599</v>
          </cell>
          <cell r="F5958" t="str">
            <v>Huawei</v>
          </cell>
          <cell r="G5958">
            <v>181</v>
          </cell>
        </row>
        <row r="5959">
          <cell r="A5959">
            <v>5958</v>
          </cell>
          <cell r="B5959">
            <v>11977</v>
          </cell>
          <cell r="C5959">
            <v>39</v>
          </cell>
          <cell r="D5959" t="str">
            <v xml:space="preserve">Huawei P10 Zilver </v>
          </cell>
          <cell r="E5959">
            <v>599</v>
          </cell>
          <cell r="F5959" t="str">
            <v>Huawei</v>
          </cell>
          <cell r="G5959">
            <v>1</v>
          </cell>
        </row>
        <row r="5960">
          <cell r="A5960">
            <v>5959</v>
          </cell>
          <cell r="B5960">
            <v>9472</v>
          </cell>
          <cell r="C5960">
            <v>39</v>
          </cell>
          <cell r="D5960" t="str">
            <v xml:space="preserve">Huawei P10 Plus Zwart </v>
          </cell>
          <cell r="E5960">
            <v>749</v>
          </cell>
          <cell r="F5960" t="str">
            <v>Huawei</v>
          </cell>
          <cell r="G5960">
            <v>108</v>
          </cell>
        </row>
        <row r="5961">
          <cell r="A5961">
            <v>5960</v>
          </cell>
          <cell r="B5961">
            <v>6682</v>
          </cell>
          <cell r="C5961">
            <v>39</v>
          </cell>
          <cell r="D5961" t="str">
            <v xml:space="preserve">Huawei P10 Plus Goud </v>
          </cell>
          <cell r="E5961">
            <v>749</v>
          </cell>
          <cell r="F5961" t="str">
            <v>Huawei</v>
          </cell>
          <cell r="G5961">
            <v>223</v>
          </cell>
        </row>
        <row r="5962">
          <cell r="A5962">
            <v>5961</v>
          </cell>
          <cell r="B5962">
            <v>6328</v>
          </cell>
          <cell r="C5962">
            <v>39</v>
          </cell>
          <cell r="D5962" t="str">
            <v xml:space="preserve">Huawei P10 Goud </v>
          </cell>
          <cell r="E5962">
            <v>599</v>
          </cell>
          <cell r="F5962" t="str">
            <v>Huawei</v>
          </cell>
          <cell r="G5962">
            <v>237</v>
          </cell>
        </row>
        <row r="5963">
          <cell r="A5963">
            <v>5962</v>
          </cell>
          <cell r="B5963">
            <v>11492</v>
          </cell>
          <cell r="C5963">
            <v>39</v>
          </cell>
          <cell r="D5963" t="str">
            <v xml:space="preserve"> Alcatel Idol 4 Plus (+ VR bril) </v>
          </cell>
          <cell r="E5963">
            <v>265</v>
          </cell>
          <cell r="F5963" t="str">
            <v>Alcatel</v>
          </cell>
          <cell r="G5963">
            <v>22</v>
          </cell>
        </row>
        <row r="5964">
          <cell r="A5964">
            <v>5963</v>
          </cell>
          <cell r="B5964">
            <v>8059</v>
          </cell>
          <cell r="C5964">
            <v>40</v>
          </cell>
          <cell r="D5964" t="str">
            <v xml:space="preserve"> Microsoft Surface Pro 4 - i5 - 8 GB - 256 GB </v>
          </cell>
          <cell r="E5964">
            <v>1299</v>
          </cell>
          <cell r="F5964" t="str">
            <v>Microsoft</v>
          </cell>
          <cell r="G5964">
            <v>166</v>
          </cell>
        </row>
        <row r="5965">
          <cell r="A5965">
            <v>5964</v>
          </cell>
          <cell r="B5965">
            <v>6357</v>
          </cell>
          <cell r="C5965">
            <v>40</v>
          </cell>
          <cell r="D5965" t="str">
            <v xml:space="preserve"> Asus ZenPad S 8.0 Z580C Zwart </v>
          </cell>
          <cell r="E5965">
            <v>199</v>
          </cell>
          <cell r="F5965" t="str">
            <v>Asus</v>
          </cell>
          <cell r="G5965">
            <v>236</v>
          </cell>
        </row>
        <row r="5966">
          <cell r="A5966">
            <v>5965</v>
          </cell>
          <cell r="B5966">
            <v>10031</v>
          </cell>
          <cell r="C5966">
            <v>40</v>
          </cell>
          <cell r="D5966" t="str">
            <v xml:space="preserve"> Microsoft Surface Pro 4 - i5 - 4 GB - 128 GB </v>
          </cell>
          <cell r="E5966">
            <v>1029</v>
          </cell>
          <cell r="F5966" t="str">
            <v>Microsoft</v>
          </cell>
          <cell r="G5966">
            <v>84</v>
          </cell>
        </row>
        <row r="5967">
          <cell r="A5967">
            <v>5966</v>
          </cell>
          <cell r="B5967">
            <v>10198</v>
          </cell>
          <cell r="C5967">
            <v>40</v>
          </cell>
          <cell r="D5967" t="str">
            <v xml:space="preserve"> Microsoft Surface Pro 4 - Core M - 4 GB - 128 GB </v>
          </cell>
          <cell r="E5967">
            <v>899</v>
          </cell>
          <cell r="F5967" t="str">
            <v>Microsoft</v>
          </cell>
          <cell r="G5967">
            <v>77</v>
          </cell>
        </row>
        <row r="5968">
          <cell r="A5968">
            <v>5967</v>
          </cell>
          <cell r="B5968">
            <v>11695</v>
          </cell>
          <cell r="C5968">
            <v>40</v>
          </cell>
          <cell r="D5968" t="str">
            <v xml:space="preserve"> Microsoft Surface Pro 4 - i7 - 8 GB - 256 GB </v>
          </cell>
          <cell r="E5968">
            <v>1499</v>
          </cell>
          <cell r="F5968" t="str">
            <v>Microsoft</v>
          </cell>
          <cell r="G5968">
            <v>13</v>
          </cell>
        </row>
        <row r="5969">
          <cell r="A5969">
            <v>5968</v>
          </cell>
          <cell r="B5969">
            <v>8885</v>
          </cell>
          <cell r="C5969">
            <v>40</v>
          </cell>
          <cell r="D5969" t="str">
            <v xml:space="preserve"> Microsoft Surface Pro 4 - i7 - 16 GB - 256 GB </v>
          </cell>
          <cell r="E5969">
            <v>1829</v>
          </cell>
          <cell r="F5969" t="str">
            <v>Microsoft</v>
          </cell>
          <cell r="G5969">
            <v>133</v>
          </cell>
        </row>
        <row r="5970">
          <cell r="A5970">
            <v>5969</v>
          </cell>
          <cell r="B5970">
            <v>8286</v>
          </cell>
          <cell r="C5970">
            <v>40</v>
          </cell>
          <cell r="D5970" t="str">
            <v xml:space="preserve"> Acer Switch Alpha 12 SA5-271-31JU </v>
          </cell>
          <cell r="E5970">
            <v>699</v>
          </cell>
          <cell r="F5970" t="str">
            <v>Acer</v>
          </cell>
          <cell r="G5970">
            <v>156</v>
          </cell>
        </row>
        <row r="5971">
          <cell r="A5971">
            <v>5970</v>
          </cell>
          <cell r="B5971">
            <v>10916</v>
          </cell>
          <cell r="C5971">
            <v>40</v>
          </cell>
          <cell r="D5971" t="str">
            <v xml:space="preserve"> Microsoft Surface Pro 4 - i7 - 16 GB - 512 GB </v>
          </cell>
          <cell r="E5971">
            <v>2249</v>
          </cell>
          <cell r="F5971" t="str">
            <v>Microsoft</v>
          </cell>
          <cell r="G5971">
            <v>46</v>
          </cell>
        </row>
        <row r="5972">
          <cell r="A5972">
            <v>5971</v>
          </cell>
          <cell r="B5972">
            <v>11081</v>
          </cell>
          <cell r="C5972">
            <v>40</v>
          </cell>
          <cell r="D5972" t="str">
            <v xml:space="preserve"> Acer Switch Alpha 12 SA5-271-7333 </v>
          </cell>
          <cell r="E5972">
            <v>1099</v>
          </cell>
          <cell r="F5972" t="str">
            <v>Acer</v>
          </cell>
          <cell r="G5972">
            <v>40</v>
          </cell>
        </row>
        <row r="5973">
          <cell r="A5973">
            <v>5972</v>
          </cell>
          <cell r="B5973">
            <v>7387</v>
          </cell>
          <cell r="C5973">
            <v>40</v>
          </cell>
          <cell r="D5973" t="str">
            <v xml:space="preserve"> Acer Switch Alpha 12 SA5-271-711M </v>
          </cell>
          <cell r="E5973">
            <v>1049</v>
          </cell>
          <cell r="F5973" t="str">
            <v>Acer</v>
          </cell>
          <cell r="G5973">
            <v>195</v>
          </cell>
        </row>
        <row r="5974">
          <cell r="A5974">
            <v>5973</v>
          </cell>
          <cell r="B5974">
            <v>8393</v>
          </cell>
          <cell r="C5974">
            <v>41</v>
          </cell>
          <cell r="D5974" t="str">
            <v xml:space="preserve"> Bosch WAN28242NL </v>
          </cell>
          <cell r="E5974">
            <v>399</v>
          </cell>
          <cell r="F5974" t="str">
            <v>Bosch</v>
          </cell>
          <cell r="G5974">
            <v>152</v>
          </cell>
        </row>
        <row r="5975">
          <cell r="A5975">
            <v>5974</v>
          </cell>
          <cell r="B5975">
            <v>8978</v>
          </cell>
          <cell r="C5975">
            <v>41</v>
          </cell>
          <cell r="D5975" t="str">
            <v xml:space="preserve"> Haier HW70 1479 DF </v>
          </cell>
          <cell r="E5975">
            <v>299</v>
          </cell>
          <cell r="F5975" t="str">
            <v>Haier</v>
          </cell>
          <cell r="G5975">
            <v>129</v>
          </cell>
        </row>
        <row r="5976">
          <cell r="A5976">
            <v>5975</v>
          </cell>
          <cell r="B5976">
            <v>11670</v>
          </cell>
          <cell r="C5976">
            <v>41</v>
          </cell>
          <cell r="D5976" t="str">
            <v xml:space="preserve"> Indesit XWE 81683X WSSS EU </v>
          </cell>
          <cell r="E5976">
            <v>362.95</v>
          </cell>
          <cell r="F5976" t="str">
            <v>Indesit</v>
          </cell>
          <cell r="G5976">
            <v>14</v>
          </cell>
        </row>
        <row r="5977">
          <cell r="A5977">
            <v>5976</v>
          </cell>
          <cell r="B5977">
            <v>7785</v>
          </cell>
          <cell r="C5977">
            <v>41</v>
          </cell>
          <cell r="D5977" t="str">
            <v xml:space="preserve"> Siemens WM14Q363NL iQ500 iSensoric </v>
          </cell>
          <cell r="E5977">
            <v>479</v>
          </cell>
          <cell r="F5977" t="str">
            <v>Siemens</v>
          </cell>
          <cell r="G5977">
            <v>178</v>
          </cell>
        </row>
        <row r="5978">
          <cell r="A5978">
            <v>5977</v>
          </cell>
          <cell r="B5978">
            <v>9910</v>
          </cell>
          <cell r="C5978">
            <v>41</v>
          </cell>
          <cell r="D5978" t="str">
            <v xml:space="preserve"> LG F14U2TDN0 </v>
          </cell>
          <cell r="E5978">
            <v>429</v>
          </cell>
          <cell r="F5978" t="str">
            <v>LG</v>
          </cell>
          <cell r="G5978">
            <v>90</v>
          </cell>
        </row>
        <row r="5979">
          <cell r="A5979">
            <v>5978</v>
          </cell>
          <cell r="B5979">
            <v>6148</v>
          </cell>
          <cell r="C5979">
            <v>41</v>
          </cell>
          <cell r="D5979" t="str">
            <v xml:space="preserve"> Zanussi ZWF71663W </v>
          </cell>
          <cell r="E5979">
            <v>389</v>
          </cell>
          <cell r="F5979" t="str">
            <v>Zanussi</v>
          </cell>
          <cell r="G5979">
            <v>245</v>
          </cell>
        </row>
        <row r="5980">
          <cell r="A5980">
            <v>5979</v>
          </cell>
          <cell r="B5980">
            <v>8679</v>
          </cell>
          <cell r="C5980">
            <v>41</v>
          </cell>
          <cell r="D5980" t="str">
            <v xml:space="preserve"> Samsung WW70K5400WW AddWash </v>
          </cell>
          <cell r="E5980">
            <v>499</v>
          </cell>
          <cell r="F5980" t="str">
            <v>Samsung</v>
          </cell>
          <cell r="G5980">
            <v>141</v>
          </cell>
        </row>
        <row r="5981">
          <cell r="A5981">
            <v>5980</v>
          </cell>
          <cell r="B5981">
            <v>8489</v>
          </cell>
          <cell r="C5981">
            <v>41</v>
          </cell>
          <cell r="D5981" t="str">
            <v xml:space="preserve"> Whirlpool FSCR 80621 </v>
          </cell>
          <cell r="E5981">
            <v>523</v>
          </cell>
          <cell r="F5981" t="str">
            <v>Whirlpool</v>
          </cell>
          <cell r="G5981">
            <v>148</v>
          </cell>
        </row>
        <row r="5982">
          <cell r="A5982">
            <v>5981</v>
          </cell>
          <cell r="B5982">
            <v>8209</v>
          </cell>
          <cell r="C5982">
            <v>41</v>
          </cell>
          <cell r="D5982" t="str">
            <v xml:space="preserve"> Samsung WW70K4420YW AddWash </v>
          </cell>
          <cell r="E5982">
            <v>449</v>
          </cell>
          <cell r="F5982" t="str">
            <v>Samsung</v>
          </cell>
          <cell r="G5982">
            <v>159</v>
          </cell>
        </row>
        <row r="5983">
          <cell r="A5983">
            <v>5982</v>
          </cell>
          <cell r="B5983">
            <v>6453</v>
          </cell>
          <cell r="C5983">
            <v>41</v>
          </cell>
          <cell r="D5983" t="str">
            <v xml:space="preserve"> LG FH4B8TDA </v>
          </cell>
          <cell r="E5983">
            <v>399</v>
          </cell>
          <cell r="F5983" t="str">
            <v>LG</v>
          </cell>
          <cell r="G5983">
            <v>232</v>
          </cell>
        </row>
        <row r="5984">
          <cell r="A5984">
            <v>5983</v>
          </cell>
          <cell r="B5984">
            <v>6504</v>
          </cell>
          <cell r="C5984">
            <v>41</v>
          </cell>
          <cell r="D5984" t="str">
            <v xml:space="preserve"> AEG L7FE86EW </v>
          </cell>
          <cell r="E5984">
            <v>749</v>
          </cell>
          <cell r="F5984" t="str">
            <v>AEG</v>
          </cell>
          <cell r="G5984">
            <v>230</v>
          </cell>
        </row>
        <row r="5985">
          <cell r="A5985">
            <v>5984</v>
          </cell>
          <cell r="B5985">
            <v>8752</v>
          </cell>
          <cell r="C5985">
            <v>41</v>
          </cell>
          <cell r="D5985" t="str">
            <v xml:space="preserve"> AEG L6FB86IW </v>
          </cell>
          <cell r="E5985">
            <v>526.99</v>
          </cell>
          <cell r="F5985" t="str">
            <v>AEG</v>
          </cell>
          <cell r="G5985">
            <v>138</v>
          </cell>
        </row>
        <row r="5986">
          <cell r="A5986">
            <v>5985</v>
          </cell>
          <cell r="B5986">
            <v>10106</v>
          </cell>
          <cell r="C5986">
            <v>41</v>
          </cell>
          <cell r="D5986" t="str">
            <v xml:space="preserve"> Samsung WW80K6405SW AddWash </v>
          </cell>
          <cell r="E5986">
            <v>699</v>
          </cell>
          <cell r="F5986" t="str">
            <v>Samsung</v>
          </cell>
          <cell r="G5986">
            <v>81</v>
          </cell>
        </row>
        <row r="5987">
          <cell r="A5987">
            <v>5986</v>
          </cell>
          <cell r="B5987">
            <v>6915</v>
          </cell>
          <cell r="C5987">
            <v>41</v>
          </cell>
          <cell r="D5987" t="str">
            <v xml:space="preserve"> AEG L7FE96EW </v>
          </cell>
          <cell r="E5987">
            <v>685</v>
          </cell>
          <cell r="F5987" t="str">
            <v>AEG</v>
          </cell>
          <cell r="G5987">
            <v>214</v>
          </cell>
        </row>
        <row r="5988">
          <cell r="A5988">
            <v>5987</v>
          </cell>
          <cell r="B5988">
            <v>11055</v>
          </cell>
          <cell r="C5988">
            <v>41</v>
          </cell>
          <cell r="D5988" t="str">
            <v xml:space="preserve"> Samsung WW80K7605OW AddWash </v>
          </cell>
          <cell r="E5988">
            <v>949</v>
          </cell>
          <cell r="F5988" t="str">
            <v>Samsung</v>
          </cell>
          <cell r="G5988">
            <v>41</v>
          </cell>
        </row>
        <row r="5989">
          <cell r="A5989">
            <v>5988</v>
          </cell>
          <cell r="B5989">
            <v>9220</v>
          </cell>
          <cell r="C5989">
            <v>41</v>
          </cell>
          <cell r="D5989" t="str">
            <v xml:space="preserve"> LG FH48T </v>
          </cell>
          <cell r="E5989">
            <v>519</v>
          </cell>
          <cell r="F5989" t="str">
            <v>LG</v>
          </cell>
          <cell r="G5989">
            <v>119</v>
          </cell>
        </row>
        <row r="5990">
          <cell r="A5990">
            <v>5989</v>
          </cell>
          <cell r="B5990">
            <v>10261</v>
          </cell>
          <cell r="C5990">
            <v>41</v>
          </cell>
          <cell r="D5990" t="str">
            <v xml:space="preserve"> Beko WTE 10735 X COST </v>
          </cell>
          <cell r="E5990">
            <v>529</v>
          </cell>
          <cell r="F5990" t="str">
            <v>Beko</v>
          </cell>
          <cell r="G5990">
            <v>74</v>
          </cell>
        </row>
        <row r="5991">
          <cell r="A5991">
            <v>5990</v>
          </cell>
          <cell r="B5991">
            <v>10670</v>
          </cell>
          <cell r="C5991">
            <v>41</v>
          </cell>
          <cell r="D5991" t="str">
            <v xml:space="preserve"> AEG L7FE84EW </v>
          </cell>
          <cell r="E5991">
            <v>649</v>
          </cell>
          <cell r="F5991" t="str">
            <v>AEG</v>
          </cell>
          <cell r="G5991">
            <v>57</v>
          </cell>
        </row>
        <row r="5992">
          <cell r="A5992">
            <v>5991</v>
          </cell>
          <cell r="B5992">
            <v>7108</v>
          </cell>
          <cell r="C5992">
            <v>41</v>
          </cell>
          <cell r="D5992" t="str">
            <v xml:space="preserve"> Indesit BWE 81683X WSSS NL </v>
          </cell>
          <cell r="E5992">
            <v>399</v>
          </cell>
          <cell r="F5992" t="str">
            <v>Indesit</v>
          </cell>
          <cell r="G5992">
            <v>206</v>
          </cell>
        </row>
        <row r="5993">
          <cell r="A5993">
            <v>5992</v>
          </cell>
          <cell r="B5993">
            <v>8314</v>
          </cell>
          <cell r="C5993">
            <v>41</v>
          </cell>
          <cell r="D5993" t="str">
            <v xml:space="preserve"> AEG L8FB86ES </v>
          </cell>
          <cell r="E5993">
            <v>849</v>
          </cell>
          <cell r="F5993" t="str">
            <v>AEG</v>
          </cell>
          <cell r="G5993">
            <v>155</v>
          </cell>
        </row>
        <row r="5994">
          <cell r="A5994">
            <v>5993</v>
          </cell>
          <cell r="B5994">
            <v>7809</v>
          </cell>
          <cell r="C5994">
            <v>41</v>
          </cell>
          <cell r="D5994" t="str">
            <v xml:space="preserve"> Miele WDD 030 WCS W1 Classic </v>
          </cell>
          <cell r="E5994">
            <v>999</v>
          </cell>
          <cell r="F5994" t="str">
            <v>Miele</v>
          </cell>
          <cell r="G5994">
            <v>177</v>
          </cell>
        </row>
        <row r="5995">
          <cell r="A5995">
            <v>5994</v>
          </cell>
          <cell r="B5995">
            <v>6916</v>
          </cell>
          <cell r="C5995">
            <v>41</v>
          </cell>
          <cell r="D5995" t="str">
            <v xml:space="preserve"> Miele WDB 020 WCS W1 Classic </v>
          </cell>
          <cell r="E5995">
            <v>899</v>
          </cell>
          <cell r="F5995" t="str">
            <v>Miele</v>
          </cell>
          <cell r="G5995">
            <v>214</v>
          </cell>
        </row>
        <row r="5996">
          <cell r="A5996">
            <v>5995</v>
          </cell>
          <cell r="B5996">
            <v>9495</v>
          </cell>
          <cell r="C5996">
            <v>41</v>
          </cell>
          <cell r="D5996" t="str">
            <v xml:space="preserve"> Samsung WW12K8402OW AddWash </v>
          </cell>
          <cell r="E5996">
            <v>1249</v>
          </cell>
          <cell r="F5996" t="str">
            <v>Samsung</v>
          </cell>
          <cell r="G5996">
            <v>107</v>
          </cell>
        </row>
        <row r="5997">
          <cell r="A5997">
            <v>5996</v>
          </cell>
          <cell r="B5997">
            <v>6131</v>
          </cell>
          <cell r="C5997">
            <v>41</v>
          </cell>
          <cell r="D5997" t="str">
            <v xml:space="preserve"> Miele WMG 120 WCS W1 TwinDos </v>
          </cell>
          <cell r="E5997">
            <v>1299</v>
          </cell>
          <cell r="F5997" t="str">
            <v>Miele</v>
          </cell>
          <cell r="G5997">
            <v>246</v>
          </cell>
        </row>
        <row r="5998">
          <cell r="A5998">
            <v>5997</v>
          </cell>
          <cell r="B5998">
            <v>11332</v>
          </cell>
          <cell r="C5998">
            <v>41</v>
          </cell>
          <cell r="D5998" t="str">
            <v xml:space="preserve"> Miele WMV 960 WPS W1 TwinDos </v>
          </cell>
          <cell r="E5998">
            <v>2149</v>
          </cell>
          <cell r="F5998" t="str">
            <v>Miele</v>
          </cell>
          <cell r="G5998">
            <v>29</v>
          </cell>
        </row>
        <row r="5999">
          <cell r="A5999">
            <v>5998</v>
          </cell>
          <cell r="B5999">
            <v>7635</v>
          </cell>
          <cell r="C5999">
            <v>41</v>
          </cell>
          <cell r="D5999" t="str">
            <v xml:space="preserve"> LG F1412KG </v>
          </cell>
          <cell r="E5999">
            <v>1099</v>
          </cell>
          <cell r="F5999" t="str">
            <v>LG</v>
          </cell>
          <cell r="G5999">
            <v>185</v>
          </cell>
        </row>
        <row r="6000">
          <cell r="A6000">
            <v>5999</v>
          </cell>
          <cell r="B6000">
            <v>9186</v>
          </cell>
          <cell r="C6000">
            <v>41</v>
          </cell>
          <cell r="D6000" t="str">
            <v xml:space="preserve"> Siemens WM14U640NL avantgarde </v>
          </cell>
          <cell r="E6000">
            <v>1299</v>
          </cell>
          <cell r="F6000" t="str">
            <v>Siemens</v>
          </cell>
          <cell r="G6000">
            <v>120</v>
          </cell>
        </row>
        <row r="6001">
          <cell r="A6001">
            <v>6000</v>
          </cell>
          <cell r="B6001">
            <v>6105</v>
          </cell>
          <cell r="C6001">
            <v>41</v>
          </cell>
          <cell r="D6001" t="str">
            <v xml:space="preserve"> AEG L6FB84IW </v>
          </cell>
          <cell r="E6001">
            <v>549</v>
          </cell>
          <cell r="F6001" t="str">
            <v>AEG</v>
          </cell>
          <cell r="G6001">
            <v>247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Handige instellingen"/>
      <sheetName val="Opdr. 2  Doorvoeren"/>
      <sheetName val="Opdr. 3 Omgaan met tekst "/>
      <sheetName val="Opdr. 4 teksten samenvoegen"/>
      <sheetName val="Opdr. 4a Gegevens samenvoegen"/>
      <sheetName val="Prijzen 2013"/>
      <sheetName val="Prijzen 2014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 11b Als functie genesteld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Extra Verticaal zoeken"/>
      <sheetName val="Opd 18 VERT.Z Op onderdelen "/>
      <sheetName val="Codes oud en nieuw"/>
      <sheetName val="Oprd. 20 Draaitabel"/>
      <sheetName val="Data "/>
      <sheetName val="Opd.19 Formulieren knoppen"/>
      <sheetName val="Opdr.20a Draaigrafieken"/>
      <sheetName val="Opd.21 Macro's"/>
      <sheetName val="Opd. 22 Beveiligen"/>
      <sheetName val="Subtotalen"/>
      <sheetName val="Handige koppelingen"/>
      <sheetName val="3"/>
      <sheetName val="3.%20Boekwerk%20excel%202013%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J5" t="str">
            <v>boter</v>
          </cell>
        </row>
      </sheetData>
      <sheetData sheetId="10">
        <row r="3">
          <cell r="E3" t="str">
            <v>schroef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A2" t="str">
            <v xml:space="preserve">5000 104 005 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6 Statistiche functi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1 Opstarten"/>
      <sheetName val="Blok 1 Rij-Kolom en Cellen"/>
      <sheetName val="Blok 1 Specifieke onderdelen"/>
      <sheetName val="Blok 2 Cursors  "/>
      <sheetName val="Blok 2 Bladeren"/>
      <sheetName val="Blok 2 Invoeren"/>
      <sheetName val="Blok 2 Automatisch doorvoeren"/>
      <sheetName val="Blok 2 Selecteren"/>
      <sheetName val="Blok 2 Vulgreep"/>
      <sheetName val="Blok 3 Opslaan en Opslaan als"/>
      <sheetName val="Blok 3 Openen van bestanden"/>
      <sheetName val="Blok 3 Randen en Opmaak"/>
      <sheetName val="Blok 4 Tekst Basisoefeningen"/>
      <sheetName val="Blok 4 Transponeren"/>
      <sheetName val="Blok 4 Basisoefeningen"/>
      <sheetName val="Alleen voor uitblinkers"/>
      <sheetName val="Blok 5 Formules invoeren"/>
      <sheetName val="Blok 5 4e kwartaal"/>
      <sheetName val="Blok 5 Kasboekformules "/>
      <sheetName val="Blok 5 Absolute cel invoeren"/>
      <sheetName val="Blok 6 Autosom"/>
      <sheetName val="Blok 6 Functie Som"/>
      <sheetName val="Blok 6 Statistiche functie"/>
      <sheetName val="Blok 6 Logische functies (1)"/>
      <sheetName val="Blok 6 Logische functies (2)"/>
      <sheetName val="Blok 6 Logische genesteld optio"/>
      <sheetName val="Blok 6 Financieele functies "/>
      <sheetName val="Blok 6 Beveiligen"/>
      <sheetName val="Blok 7 Symbolen en Uitlijnen"/>
      <sheetName val="Blok 7 Celeigenschappen"/>
      <sheetName val="Blok 7 Sorteren en vastzetten"/>
      <sheetName val="Blok 7 Cliparts invoegen"/>
      <sheetName val="Blok 7 Grafiek invoegen"/>
      <sheetName val="Blok 8 Pagina eindvoorbeeld"/>
      <sheetName val="Blok 8 Verticaal zoek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4">
          <cell r="C34">
            <v>180</v>
          </cell>
          <cell r="D34">
            <v>175</v>
          </cell>
          <cell r="E34">
            <v>155</v>
          </cell>
          <cell r="F34">
            <v>145</v>
          </cell>
          <cell r="G34">
            <v>265</v>
          </cell>
          <cell r="H34">
            <v>275</v>
          </cell>
          <cell r="I34">
            <v>235</v>
          </cell>
        </row>
        <row r="35">
          <cell r="C35">
            <v>5</v>
          </cell>
          <cell r="D35">
            <v>15</v>
          </cell>
          <cell r="E35">
            <v>5</v>
          </cell>
          <cell r="F35">
            <v>0</v>
          </cell>
          <cell r="G35">
            <v>10</v>
          </cell>
          <cell r="H35">
            <v>15</v>
          </cell>
          <cell r="I35">
            <v>15</v>
          </cell>
        </row>
        <row r="36">
          <cell r="C36">
            <v>46.8</v>
          </cell>
          <cell r="D36">
            <v>45.5</v>
          </cell>
          <cell r="E36">
            <v>40.299999999999997</v>
          </cell>
          <cell r="F36">
            <v>37.700000000000003</v>
          </cell>
          <cell r="G36">
            <v>68.900000000000006</v>
          </cell>
          <cell r="H36">
            <v>71.5</v>
          </cell>
          <cell r="I36">
            <v>61.1</v>
          </cell>
        </row>
        <row r="37">
          <cell r="C37">
            <v>28.7</v>
          </cell>
          <cell r="D37">
            <v>24.6</v>
          </cell>
          <cell r="E37">
            <v>32.799999999999997</v>
          </cell>
          <cell r="F37">
            <v>32.799999999999997</v>
          </cell>
          <cell r="G37">
            <v>36.9</v>
          </cell>
          <cell r="H37">
            <v>32.799999999999997</v>
          </cell>
          <cell r="I37">
            <v>28.7</v>
          </cell>
        </row>
        <row r="38">
          <cell r="C38">
            <v>49.5</v>
          </cell>
          <cell r="D38">
            <v>40.5</v>
          </cell>
          <cell r="E38">
            <v>36</v>
          </cell>
          <cell r="F38">
            <v>32.5</v>
          </cell>
          <cell r="G38">
            <v>45</v>
          </cell>
          <cell r="H38">
            <v>49.5</v>
          </cell>
          <cell r="I38">
            <v>36</v>
          </cell>
        </row>
        <row r="39">
          <cell r="C39">
            <v>10.5</v>
          </cell>
          <cell r="D39">
            <v>14</v>
          </cell>
          <cell r="E39">
            <v>14</v>
          </cell>
          <cell r="F39">
            <v>10.5</v>
          </cell>
          <cell r="G39">
            <v>17.5</v>
          </cell>
          <cell r="H39">
            <v>17.5</v>
          </cell>
          <cell r="I39">
            <v>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sopgave "/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 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2 Als en En "/>
      <sheetName val="Opdr. 13 Als absolute cel "/>
      <sheetName val="Opdr. 14 Voorwaardelijke opmaak"/>
      <sheetName val="Opdr.15 Dubbelen opsporen"/>
      <sheetName val="Opdr.16 Dubplicaten deleten"/>
      <sheetName val="Opdr. 17 ALS.DATUMTIJD"/>
      <sheetName val="Opdr. 18 Tijd optelling"/>
      <sheetName val="Opdr.19 uren over 24 uur "/>
      <sheetName val="Opd.20 VERT.ZOEKEN "/>
      <sheetName val="Opd.20aVERT.ZOEKEN"/>
      <sheetName val="Opdr. 21 VERT.ZOEKEN absoluut"/>
      <sheetName val="Opd 22 VERT.Z Op onderdelen "/>
      <sheetName val="Codes oud en nieuw"/>
      <sheetName val="Opd.23 Formulieren knoppen"/>
      <sheetName val="Oprd. 24 Draaitabel"/>
      <sheetName val="Data "/>
      <sheetName val="Opdr.25 Draaigrafieken"/>
      <sheetName val="Opd.26 Macro's"/>
      <sheetName val="Opd. 27 Beveiligen"/>
      <sheetName val="Opdr. 28 Subtotalen"/>
      <sheetName val="Handige koppelin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sopgave "/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 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2 Als en En "/>
      <sheetName val="Opdr. 13 Als absolute cel "/>
      <sheetName val="Opdr. 14 Voorwaardelijke opmaak"/>
      <sheetName val="Opdr.15 Dubbelen opsporen"/>
      <sheetName val="Opdr.16 Dubplicaten deleten"/>
      <sheetName val="Opdr. 17 ALS.DATUMTIJD"/>
      <sheetName val="Opdr. 18 Tijd optelling"/>
      <sheetName val="Opdr.19 uren over 24 uur "/>
      <sheetName val="Opd.20 VERT.ZOEKEN "/>
      <sheetName val="Opd.20aVERT.ZOEKEN"/>
      <sheetName val="Opdr. 21 VERT.ZOEKEN absoluut"/>
      <sheetName val="Opd 22 VERT.Z Op onderdelen "/>
      <sheetName val="Codes oud en nieuw"/>
      <sheetName val="Opd.23 Formulieren knoppen"/>
      <sheetName val="Oprd. 24 Draaitabel"/>
      <sheetName val="Data "/>
      <sheetName val="Opdr.25 Draaigrafieken"/>
      <sheetName val="Opd.26 Macro's"/>
      <sheetName val="Opd. 27 Beveiligen"/>
      <sheetName val="Opdr. 28 Subtotalen"/>
      <sheetName val="Handige koppelin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e lijst"/>
      <sheetName val="Gegevens lijst"/>
      <sheetName val="AlleenTekst met waarschuwing"/>
      <sheetName val="AlleenTekst validatie"/>
      <sheetName val="GroterDanVorige"/>
      <sheetName val="GeenDuplicaten"/>
      <sheetName val="BeginMetA"/>
      <sheetName val="Patroon"/>
      <sheetName val="Blad1"/>
    </sheetNames>
    <sheetDataSet>
      <sheetData sheetId="0"/>
      <sheetData sheetId="1">
        <row r="2">
          <cell r="A2">
            <v>1</v>
          </cell>
          <cell r="C2" t="str">
            <v>Appels</v>
          </cell>
        </row>
        <row r="3">
          <cell r="A3">
            <v>2</v>
          </cell>
          <cell r="C3" t="str">
            <v>Peren</v>
          </cell>
        </row>
        <row r="4">
          <cell r="A4">
            <v>3</v>
          </cell>
          <cell r="C4" t="str">
            <v>Bananen</v>
          </cell>
        </row>
        <row r="5">
          <cell r="A5">
            <v>4</v>
          </cell>
          <cell r="C5" t="str">
            <v>Druiven</v>
          </cell>
        </row>
        <row r="6">
          <cell r="A6">
            <v>5</v>
          </cell>
          <cell r="C6" t="str">
            <v>Tomaten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-learning%20opdrachten\Excel\Excel%20gevorderden\Deel%202\25.%20Draaigrafiek%20vergelijken%20door%20er%20afbeeldingen%20van%20te%20maken.xlsx" TargetMode="External"/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Gebruiker\Dropbox\Cursussen\E-learning%20diversen\E-learning%20-%20Alle%20opdrachten\Excel\Excel%20gevorderden\Deel%202\20.%20Omzet%20Jaren%20en%20dubbelen%20data%20Vergelijken.xlsx" TargetMode="External"/><Relationship Id="rId1" Type="http://schemas.openxmlformats.org/officeDocument/2006/relationships/pivotCacheRecords" Target="pivotCacheRecords1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-learning%20opdrachten\Excel\Excel%20gevorderden\Deel%202\19.%20Draaitabellen%20instellen%20en%20omzetten%20vergelijken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OneDrive\Cursussen\1.%20Boekwerk%20alle%20cursussen\Excel\Excel%20gevorderden%20cursussen\Excel%20oefeninge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One%20drive%20Toos\OneDrive\Documenten\Cursussen\Boekwerk%20alle%20cursussen\Excel\Excel%20gevorderden%20cursussen\5.%20Boekwerk%20Excel%202013%20Filteren,%20Zoeken,%20Draaitabellen%20&amp;%20Grafieken%204-6-2016.xlsm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-learning%20opdrachten\Excel\Excel%20gevorderden\Deel%202\21.%20Draaitabel%20sorteren%20en%20voorwaardelijk%20opmake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xcel\Excel%20gevorderden%20cursussen\4.%20Excel%20database%20-%20Filteren%20functieszoeken%20en%20draaitabellen%2024-11-2016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-learning%20opdrachten\Excel\Excel%20gevorderden\Deel%202\22.%20Berekend%20veld%20als%20extra%20kolom%20toevoegen%20in%20een%20bestaande%20draaitabel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-learning%20opdrachten\Excel\Excel%20gevorderden\Deel%202\23.%20Draaigrafiek%20met%20slicer%20en%20instellen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ac\Home\Users\Computraining\Dropbox\Cursussen\Boekwerk%20alle%20cursussen\E-learning%20opdrachten\Excel\Excel%20gevorderden\Deel%202\24.%20Draaigrafiek%20vernieuwen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44434490741" createdVersion="5" refreshedVersion="5" minRefreshableVersion="3" recordCount="1000" xr:uid="{00000000-000A-0000-FFFF-FFFF63000000}">
  <cacheSource type="worksheet">
    <worksheetSource ref="A1:G1001" sheet="Database Electronics "/>
  </cacheSource>
  <cacheFields count="7">
    <cacheField name="ProductNr" numFmtId="0">
      <sharedItems containsSemiMixedTypes="0" containsString="0" containsNumber="1" containsInteger="1" minValue="1" maxValue="1000"/>
    </cacheField>
    <cacheField name="Regio" numFmtId="0">
      <sharedItems count="6">
        <s v="Amsterdam"/>
        <s v="Utrecht"/>
        <s v="Venlo"/>
        <s v="Maastricht"/>
        <s v="Rotterdam"/>
        <s v="Eindhoven"/>
      </sharedItems>
    </cacheField>
    <cacheField name="Winkel" numFmtId="0">
      <sharedItems count="7">
        <s v="AliExpress"/>
        <s v="Saturn"/>
        <s v="MediaMarkt"/>
        <s v="BCC"/>
        <s v="CoolBlue"/>
        <s v="Eletronics"/>
        <s v="Maxwell"/>
      </sharedItems>
    </cacheField>
    <cacheField name="Productgroep" numFmtId="0">
      <sharedItems count="13">
        <s v="Computer &amp; tablets"/>
        <s v="Beeld &amp; geluid"/>
        <s v="Huishouden &amp; wonen"/>
        <s v="Telefonie"/>
        <s v="Printers &amp; netwerk"/>
        <s v="Koken &amp; tafelen"/>
        <s v="Foto &amp; video"/>
        <s v="Sport &amp; fitness"/>
        <s v="Verzorging &amp; gezondheid"/>
        <s v="Speelgoed &amp; gaming"/>
        <s v="Navigatie &amp; reizen"/>
        <s v="Tuin &amp; gereedschap"/>
        <s v="Aanbiedingen"/>
      </sharedItems>
    </cacheField>
    <cacheField name="Naam" numFmtId="0">
      <sharedItems/>
    </cacheField>
    <cacheField name="Prijs" numFmtId="181">
      <sharedItems containsSemiMixedTypes="0" containsString="0" containsNumber="1" minValue="24.99" maxValue="7999"/>
    </cacheField>
    <cacheField name="Mer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39.555010185184" createdVersion="5" refreshedVersion="5" minRefreshableVersion="3" recordCount="72" xr:uid="{00000000-000A-0000-FFFF-FFFF6C000000}">
  <cacheSource type="worksheet">
    <worksheetSource ref="A1:N73" sheet="Data Ledenlijst v Draaigrafiek" r:id="rId2"/>
  </cacheSource>
  <cacheFields count="14">
    <cacheField name="Naam" numFmtId="0">
      <sharedItems/>
    </cacheField>
    <cacheField name="Voor naam" numFmtId="0">
      <sharedItems containsBlank="1"/>
    </cacheField>
    <cacheField name="Samen gevoegd" numFmtId="0">
      <sharedItems/>
    </cacheField>
    <cacheField name="Adres" numFmtId="0">
      <sharedItems/>
    </cacheField>
    <cacheField name="Nr." numFmtId="0">
      <sharedItems containsSemiMixedTypes="0" containsString="0" containsNumber="1" containsInteger="1" minValue="2" maxValue="37"/>
    </cacheField>
    <cacheField name="Spaar  geld" numFmtId="44">
      <sharedItems containsSemiMixedTypes="0" containsString="0" containsNumber="1" containsInteger="1" minValue="225" maxValue="1525"/>
    </cacheField>
    <cacheField name="Plaats" numFmtId="0">
      <sharedItems count="4">
        <s v="Amsterdam"/>
        <s v="Rotterdam"/>
        <s v="Gouda"/>
        <s v="Utrecht"/>
      </sharedItems>
    </cacheField>
    <cacheField name="Categorie" numFmtId="0">
      <sharedItems count="3">
        <s v="SENIOR"/>
        <s v="JUNIOR"/>
        <s v="PUPIL"/>
      </sharedItems>
    </cacheField>
    <cacheField name="Lid vanaf" numFmtId="14">
      <sharedItems containsSemiMixedTypes="0" containsNonDate="0" containsDate="1" containsString="0" minDate="1961-08-06T00:00:00" maxDate="2016-12-26T00:00:00"/>
    </cacheField>
    <cacheField name="Inschrijf kosten" numFmtId="44">
      <sharedItems containsSemiMixedTypes="0" containsString="0" containsNumber="1" containsInteger="1" minValue="25" maxValue="50"/>
    </cacheField>
    <cacheField name="Betaald" numFmtId="0">
      <sharedItems/>
    </cacheField>
    <cacheField name="Geb." numFmtId="164">
      <sharedItems containsSemiMixedTypes="0" containsNonDate="0" containsDate="1" containsString="0" minDate="1945-02-10T00:00:00" maxDate="2011-10-13T00:00:00"/>
    </cacheField>
    <cacheField name="leeftijd" numFmtId="0">
      <sharedItems containsSemiMixedTypes="0" containsString="0" containsNumber="1" containsInteger="1" minValue="5" maxValue="72"/>
    </cacheField>
    <cacheField name="Mobiel" numFmtId="165">
      <sharedItems containsSemiMixedTypes="0" containsString="0" containsNumber="1" containsInteger="1" minValue="187595213" maxValue="6537187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473410648148" createdVersion="5" refreshedVersion="5" minRefreshableVersion="3" recordCount="99" xr:uid="{EB6E7D1F-2C1F-498E-9D40-E03FECECD1FE}">
  <cacheSource type="worksheet">
    <worksheetSource ref="A13:E112" sheet=" Jaren &amp; dubbelen vergelijken " r:id="rId2"/>
  </cacheSource>
  <cacheFields count="6">
    <cacheField name="Winkels" numFmtId="0">
      <sharedItems count="6">
        <s v="Maxwel"/>
        <s v="Media markt"/>
        <s v="Electrocorner"/>
        <s v="Bex"/>
        <s v="Dynamite"/>
        <s v="Copaco"/>
      </sharedItems>
    </cacheField>
    <cacheField name="Regio" numFmtId="0">
      <sharedItems/>
    </cacheField>
    <cacheField name="Product" numFmtId="0">
      <sharedItems/>
    </cacheField>
    <cacheField name="Datum" numFmtId="170">
      <sharedItems containsSemiMixedTypes="0" containsNonDate="0" containsDate="1" containsString="0" minDate="2015-01-07T00:00:00" maxDate="2017-01-01T00:00:00" count="78">
        <d v="2016-03-26T00:00:00"/>
        <d v="2015-07-08T00:00:00"/>
        <d v="2015-10-21T00:00:00"/>
        <d v="2015-03-25T00:00:00"/>
        <d v="2016-07-09T00:00:00"/>
        <d v="2016-10-22T00:00:00"/>
        <d v="2016-11-26T00:00:00"/>
        <d v="2016-01-16T00:00:00"/>
        <d v="2016-04-30T00:00:00"/>
        <d v="2016-12-31T00:00:00"/>
        <d v="2016-06-04T00:00:00"/>
        <d v="2016-09-10T00:00:00"/>
        <d v="2016-09-11T00:00:00"/>
        <d v="2016-02-13T00:00:00"/>
        <d v="2016-05-28T00:00:00"/>
        <d v="2016-07-02T00:00:00"/>
        <d v="2015-06-17T00:00:00"/>
        <d v="2015-09-30T00:00:00"/>
        <d v="2015-01-14T00:00:00"/>
        <d v="2016-10-15T00:00:00"/>
        <d v="2016-08-06T00:00:00"/>
        <d v="2016-01-09T00:00:00"/>
        <d v="2016-11-19T00:00:00"/>
        <d v="2016-03-05T00:00:00"/>
        <d v="2016-06-18T00:00:00"/>
        <d v="2016-10-01T00:00:00"/>
        <d v="2015-04-29T00:00:00"/>
        <d v="2015-08-12T00:00:00"/>
        <d v="2015-09-16T00:00:00"/>
        <d v="2016-11-05T00:00:00"/>
        <d v="2015-02-18T00:00:00"/>
        <d v="2016-07-23T00:00:00"/>
        <d v="2015-06-03T00:00:00"/>
        <d v="2016-04-09T00:00:00"/>
        <d v="2016-05-14T00:00:00"/>
        <d v="2016-01-30T00:00:00"/>
        <d v="2016-08-27T00:00:00"/>
        <d v="2016-12-10T00:00:00"/>
        <d v="2015-06-10T00:00:00"/>
        <d v="2016-07-30T00:00:00"/>
        <d v="2016-11-12T00:00:00"/>
        <d v="2016-04-16T00:00:00"/>
        <d v="2015-02-25T00:00:00"/>
        <d v="2015-09-23T00:00:00"/>
        <d v="2016-01-02T00:00:00"/>
        <d v="2016-02-06T00:00:00"/>
        <d v="2015-04-01T00:00:00"/>
        <d v="2015-07-15T00:00:00"/>
        <d v="2016-12-17T00:00:00"/>
        <d v="2015-10-28T00:00:00"/>
        <d v="2016-05-21T00:00:00"/>
        <d v="2016-09-03T00:00:00"/>
        <d v="2016-10-08T00:00:00"/>
        <d v="2016-03-12T00:00:00"/>
        <d v="2015-08-19T00:00:00"/>
        <d v="2016-06-25T00:00:00"/>
        <d v="2015-01-21T00:00:00"/>
        <d v="2015-05-06T00:00:00"/>
        <d v="2016-08-20T00:00:00"/>
        <d v="2015-10-14T00:00:00"/>
        <d v="2016-01-23T00:00:00"/>
        <d v="2015-07-01T00:00:00"/>
        <d v="2016-05-07T00:00:00"/>
        <d v="2016-12-03T00:00:00"/>
        <d v="2015-03-18T00:00:00"/>
        <d v="2015-04-22T00:00:00"/>
        <d v="2016-06-11T00:00:00"/>
        <d v="2016-09-24T00:00:00"/>
        <d v="2016-02-27T00:00:00"/>
        <d v="2015-01-07T00:00:00"/>
        <d v="2015-08-05T00:00:00"/>
        <d v="2015-11-18T00:00:00"/>
        <d v="2015-02-11T00:00:00"/>
        <d v="2015-05-27T00:00:00"/>
        <d v="2016-10-29T00:00:00"/>
        <d v="2015-09-09T00:00:00"/>
        <d v="2016-04-02T00:00:00"/>
        <d v="2016-07-16T00:00:00"/>
      </sharedItems>
      <fieldGroup par="5" base="3">
        <rangePr groupBy="months" startDate="2015-01-07T00:00:00" endDate="2017-01-01T00:00:00"/>
        <groupItems count="14">
          <s v="&lt;7-1-2015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-1-2017"/>
        </groupItems>
      </fieldGroup>
    </cacheField>
    <cacheField name="Omzet" numFmtId="44">
      <sharedItems containsSemiMixedTypes="0" containsString="0" containsNumber="1" containsInteger="1" minValue="14500" maxValue="500000"/>
    </cacheField>
    <cacheField name="Jaren" numFmtId="0" databaseField="0">
      <fieldGroup base="3">
        <rangePr groupBy="years" startDate="2015-01-07T00:00:00" endDate="2017-01-01T00:00:00"/>
        <groupItems count="5">
          <s v="&lt;7-1-2015"/>
          <s v="2015"/>
          <s v="2016"/>
          <s v="2017"/>
          <s v="&gt;1-1-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381993518517" createdVersion="5" refreshedVersion="5" minRefreshableVersion="3" recordCount="99" xr:uid="{00000000-000A-0000-FFFF-FFFF64000000}">
  <cacheSource type="worksheet">
    <worksheetSource ref="A13:E112" sheet="Omzetten Vergelijken" r:id="rId2"/>
  </cacheSource>
  <cacheFields count="6">
    <cacheField name="Verkoper" numFmtId="0">
      <sharedItems count="7">
        <s v="Bertha"/>
        <s v="Klaas"/>
        <s v="Peter"/>
        <s v="Piet"/>
        <s v="Rob"/>
        <s v="Truus"/>
        <s v="Ria"/>
      </sharedItems>
    </cacheField>
    <cacheField name="Regio" numFmtId="0">
      <sharedItems count="5">
        <s v="Assen"/>
        <s v="Eindhoven"/>
        <s v="Maastricht"/>
        <s v="Utrecht"/>
        <s v="Weert"/>
      </sharedItems>
    </cacheField>
    <cacheField name="Groep" numFmtId="0">
      <sharedItems count="3">
        <s v="Electro"/>
        <s v="GSM"/>
        <s v="TV"/>
      </sharedItems>
    </cacheField>
    <cacheField name="Datum" numFmtId="164">
      <sharedItems containsSemiMixedTypes="0" containsNonDate="0" containsDate="1" containsString="0" minDate="2012-01-02T00:00:00" maxDate="2013-11-19T00:00:00" count="78">
        <d v="2012-03-26T00:00:00"/>
        <d v="2013-07-08T00:00:00"/>
        <d v="2013-10-21T00:00:00"/>
        <d v="2013-03-25T00:00:00"/>
        <d v="2012-07-09T00:00:00"/>
        <d v="2012-10-22T00:00:00"/>
        <d v="2012-11-26T00:00:00"/>
        <d v="2012-01-16T00:00:00"/>
        <d v="2012-04-30T00:00:00"/>
        <d v="2012-12-31T00:00:00"/>
        <d v="2012-06-04T00:00:00"/>
        <d v="2012-09-10T00:00:00"/>
        <d v="2012-09-11T00:00:00"/>
        <d v="2012-02-13T00:00:00"/>
        <d v="2012-05-28T00:00:00"/>
        <d v="2012-07-02T00:00:00"/>
        <d v="2013-06-17T00:00:00"/>
        <d v="2013-09-30T00:00:00"/>
        <d v="2013-01-14T00:00:00"/>
        <d v="2012-10-15T00:00:00"/>
        <d v="2012-08-06T00:00:00"/>
        <d v="2012-01-09T00:00:00"/>
        <d v="2012-11-19T00:00:00"/>
        <d v="2012-03-05T00:00:00"/>
        <d v="2012-06-18T00:00:00"/>
        <d v="2012-10-01T00:00:00"/>
        <d v="2013-04-29T00:00:00"/>
        <d v="2013-08-12T00:00:00"/>
        <d v="2013-09-16T00:00:00"/>
        <d v="2012-11-05T00:00:00"/>
        <d v="2013-02-18T00:00:00"/>
        <d v="2012-07-23T00:00:00"/>
        <d v="2013-06-03T00:00:00"/>
        <d v="2012-04-09T00:00:00"/>
        <d v="2012-05-14T00:00:00"/>
        <d v="2012-01-30T00:00:00"/>
        <d v="2012-08-27T00:00:00"/>
        <d v="2012-12-10T00:00:00"/>
        <d v="2013-06-10T00:00:00"/>
        <d v="2012-07-30T00:00:00"/>
        <d v="2012-11-12T00:00:00"/>
        <d v="2012-04-16T00:00:00"/>
        <d v="2013-02-25T00:00:00"/>
        <d v="2013-09-23T00:00:00"/>
        <d v="2012-01-02T00:00:00"/>
        <d v="2012-02-06T00:00:00"/>
        <d v="2013-04-01T00:00:00"/>
        <d v="2013-07-15T00:00:00"/>
        <d v="2012-12-17T00:00:00"/>
        <d v="2013-10-28T00:00:00"/>
        <d v="2012-05-21T00:00:00"/>
        <d v="2012-09-03T00:00:00"/>
        <d v="2012-10-08T00:00:00"/>
        <d v="2012-03-12T00:00:00"/>
        <d v="2013-08-19T00:00:00"/>
        <d v="2012-06-25T00:00:00"/>
        <d v="2013-01-21T00:00:00"/>
        <d v="2013-05-06T00:00:00"/>
        <d v="2012-08-20T00:00:00"/>
        <d v="2013-10-14T00:00:00"/>
        <d v="2012-01-23T00:00:00"/>
        <d v="2013-07-01T00:00:00"/>
        <d v="2012-05-07T00:00:00"/>
        <d v="2012-12-03T00:00:00"/>
        <d v="2013-03-18T00:00:00"/>
        <d v="2013-04-22T00:00:00"/>
        <d v="2012-06-11T00:00:00"/>
        <d v="2012-09-24T00:00:00"/>
        <d v="2012-02-27T00:00:00"/>
        <d v="2013-01-07T00:00:00"/>
        <d v="2013-08-05T00:00:00"/>
        <d v="2013-11-18T00:00:00"/>
        <d v="2013-02-11T00:00:00"/>
        <d v="2013-05-27T00:00:00"/>
        <d v="2012-10-29T00:00:00"/>
        <d v="2013-09-09T00:00:00"/>
        <d v="2012-04-02T00:00:00"/>
        <d v="2012-07-16T00:00:00"/>
      </sharedItems>
      <fieldGroup par="5" base="3">
        <rangePr groupBy="months" startDate="2012-01-02T00:00:00" endDate="2013-11-19T00:00:00"/>
        <groupItems count="14">
          <s v="&lt;2-1-2012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9-11-2013"/>
        </groupItems>
      </fieldGroup>
    </cacheField>
    <cacheField name="Omzet" numFmtId="44">
      <sharedItems containsSemiMixedTypes="0" containsString="0" containsNumber="1" containsInteger="1" minValue="14500" maxValue="500000"/>
    </cacheField>
    <cacheField name="Jaren" numFmtId="0" databaseField="0">
      <fieldGroup base="3">
        <rangePr groupBy="years" startDate="2012-01-02T00:00:00" endDate="2013-11-19T00:00:00"/>
        <groupItems count="4">
          <s v="&lt;2-1-2012"/>
          <s v="2012"/>
          <s v="2013"/>
          <s v="&gt;19-11-2013"/>
        </groupItems>
      </fieldGroup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070.566514467595" createdVersion="5" refreshedVersion="5" minRefreshableVersion="3" recordCount="99" xr:uid="{00000000-000A-0000-FFFF-FFFF65000000}">
  <cacheSource type="worksheet">
    <worksheetSource name="Tabel14" r:id="rId2"/>
  </cacheSource>
  <cacheFields count="6">
    <cacheField name="Verkoper" numFmtId="0">
      <sharedItems count="7">
        <s v="Bertha"/>
        <s v="Klaas"/>
        <s v="Peter"/>
        <s v="Piet"/>
        <s v="Rob"/>
        <s v="Truus"/>
        <s v="Ria"/>
      </sharedItems>
    </cacheField>
    <cacheField name="Regio" numFmtId="0">
      <sharedItems count="5">
        <s v="Assen"/>
        <s v="Eindhoven"/>
        <s v="Maastricht"/>
        <s v="Utrecht"/>
        <s v="Weert"/>
      </sharedItems>
    </cacheField>
    <cacheField name="Groep" numFmtId="0">
      <sharedItems count="3">
        <s v="Electro"/>
        <s v="GSM"/>
        <s v="TV"/>
      </sharedItems>
    </cacheField>
    <cacheField name="Datum" numFmtId="165">
      <sharedItems containsSemiMixedTypes="0" containsNonDate="0" containsDate="1" containsString="0" minDate="2012-01-02T00:00:00" maxDate="2013-11-19T00:00:00" count="99">
        <d v="2012-03-26T00:00:00"/>
        <d v="2013-05-20T00:00:00"/>
        <d v="2013-09-02T00:00:00"/>
        <d v="2013-02-04T00:00:00"/>
        <d v="2012-07-09T00:00:00"/>
        <d v="2012-10-22T00:00:00"/>
        <d v="2012-11-26T00:00:00"/>
        <d v="2012-01-16T00:00:00"/>
        <d v="2012-04-30T00:00:00"/>
        <d v="2013-10-07T00:00:00"/>
        <d v="2012-08-13T00:00:00"/>
        <d v="2013-03-11T00:00:00"/>
        <d v="2013-06-24T00:00:00"/>
        <d v="2013-07-29T00:00:00"/>
        <d v="2012-09-17T00:00:00"/>
        <d v="2012-12-31T00:00:00"/>
        <d v="2012-06-04T00:00:00"/>
        <d v="2013-04-15T00:00:00"/>
        <d v="2013-11-11T00:00:00"/>
        <d v="2012-02-20T00:00:00"/>
        <d v="2013-11-04T00:00:00"/>
        <d v="2012-12-24T00:00:00"/>
        <d v="2013-04-08T00:00:00"/>
        <d v="2012-09-10T00:00:00"/>
        <d v="2013-07-22T00:00:00"/>
        <d v="2012-02-13T00:00:00"/>
        <d v="2012-05-28T00:00:00"/>
        <d v="2012-07-02T00:00:00"/>
        <d v="2013-08-26T00:00:00"/>
        <d v="2013-05-13T00:00:00"/>
        <d v="2012-03-19T00:00:00"/>
        <d v="2012-10-15T00:00:00"/>
        <d v="2013-01-28T00:00:00"/>
        <d v="2013-03-04T00:00:00"/>
        <d v="2012-04-23T00:00:00"/>
        <d v="2012-08-06T00:00:00"/>
        <d v="2012-01-09T00:00:00"/>
        <d v="2012-11-19T00:00:00"/>
        <d v="2013-06-17T00:00:00"/>
        <d v="2013-09-30T00:00:00"/>
        <d v="2013-01-14T00:00:00"/>
        <d v="2012-03-05T00:00:00"/>
        <d v="2012-06-18T00:00:00"/>
        <d v="2012-10-01T00:00:00"/>
        <d v="2013-04-29T00:00:00"/>
        <d v="2013-08-12T00:00:00"/>
        <d v="2013-09-16T00:00:00"/>
        <d v="2012-11-05T00:00:00"/>
        <d v="2013-02-18T00:00:00"/>
        <d v="2012-07-23T00:00:00"/>
        <d v="2013-06-03T00:00:00"/>
        <d v="2012-04-09T00:00:00"/>
        <d v="2012-05-14T00:00:00"/>
        <d v="2013-07-08T00:00:00"/>
        <d v="2013-10-21T00:00:00"/>
        <d v="2013-03-25T00:00:00"/>
        <d v="2012-01-30T00:00:00"/>
        <d v="2012-08-27T00:00:00"/>
        <d v="2012-12-10T00:00:00"/>
        <d v="2013-06-10T00:00:00"/>
        <d v="2012-07-30T00:00:00"/>
        <d v="2012-11-12T00:00:00"/>
        <d v="2012-04-16T00:00:00"/>
        <d v="2013-02-25T00:00:00"/>
        <d v="2013-09-23T00:00:00"/>
        <d v="2012-01-02T00:00:00"/>
        <d v="2012-02-06T00:00:00"/>
        <d v="2013-04-01T00:00:00"/>
        <d v="2013-07-15T00:00:00"/>
        <d v="2012-12-17T00:00:00"/>
        <d v="2013-10-28T00:00:00"/>
        <d v="2012-05-21T00:00:00"/>
        <d v="2012-09-03T00:00:00"/>
        <d v="2012-10-08T00:00:00"/>
        <d v="2012-03-12T00:00:00"/>
        <d v="2013-08-19T00:00:00"/>
        <d v="2012-06-25T00:00:00"/>
        <d v="2013-01-21T00:00:00"/>
        <d v="2013-05-06T00:00:00"/>
        <d v="2012-08-20T00:00:00"/>
        <d v="2013-10-14T00:00:00"/>
        <d v="2012-01-23T00:00:00"/>
        <d v="2013-07-01T00:00:00"/>
        <d v="2012-05-07T00:00:00"/>
        <d v="2012-12-03T00:00:00"/>
        <d v="2013-03-18T00:00:00"/>
        <d v="2013-04-22T00:00:00"/>
        <d v="2012-06-11T00:00:00"/>
        <d v="2012-09-24T00:00:00"/>
        <d v="2012-02-27T00:00:00"/>
        <d v="2013-01-07T00:00:00"/>
        <d v="2013-08-05T00:00:00"/>
        <d v="2013-11-18T00:00:00"/>
        <d v="2013-02-11T00:00:00"/>
        <d v="2013-05-27T00:00:00"/>
        <d v="2012-10-29T00:00:00"/>
        <d v="2013-09-09T00:00:00"/>
        <d v="2012-04-02T00:00:00"/>
        <d v="2012-07-16T00:00:00"/>
      </sharedItems>
      <fieldGroup par="5" base="3">
        <rangePr groupBy="months" startDate="2012-01-02T00:00:00" endDate="2013-11-19T00:00:00"/>
        <groupItems count="14">
          <s v="&lt;2-1-2012"/>
          <s v="jan"/>
          <s v="feb"/>
          <s v="mrt"/>
          <s v="apr"/>
          <s v="mei"/>
          <s v="jun"/>
          <s v="jul"/>
          <s v="aug"/>
          <s v="sep"/>
          <s v="okt"/>
          <s v="nov"/>
          <s v="dec"/>
          <s v="&gt;19-11-2013"/>
        </groupItems>
      </fieldGroup>
    </cacheField>
    <cacheField name="Omzet" numFmtId="44">
      <sharedItems containsSemiMixedTypes="0" containsString="0" containsNumber="1" containsInteger="1" minValue="14500" maxValue="235000"/>
    </cacheField>
    <cacheField name="Jaren" numFmtId="0" databaseField="0">
      <fieldGroup base="3">
        <rangePr groupBy="years" startDate="2012-01-02T00:00:00" endDate="2013-11-19T00:00:00"/>
        <groupItems count="4">
          <s v="&lt;2-1-2012"/>
          <s v="2012"/>
          <s v="2013"/>
          <s v="&gt;19-11-2013"/>
        </groupItems>
      </fieldGroup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eo Verdonschot" refreshedDate="42398.441280439816" createdVersion="5" refreshedVersion="6" minRefreshableVersion="3" recordCount="38" xr:uid="{00000000-000A-0000-FFFF-FFFF66000000}">
  <cacheSource type="worksheet">
    <worksheetSource ref="A1:I39" sheet="Data (2e hands auto's)" r:id="rId2"/>
  </cacheSource>
  <cacheFields count="9">
    <cacheField name="Merk" numFmtId="0">
      <sharedItems count="9">
        <s v="MERCEDES"/>
        <s v="BMW"/>
        <s v="AUSTIN"/>
        <s v="FORD"/>
        <s v="VOLKSWAGEN"/>
        <s v="NISSAN"/>
        <s v="SUZUKI"/>
        <s v="OPEL"/>
        <s v="DAIHATSU"/>
      </sharedItems>
    </cacheField>
    <cacheField name="Model" numFmtId="0">
      <sharedItems containsMixedTypes="1" containsNumber="1" containsInteger="1" minValue="5" maxValue="21"/>
    </cacheField>
    <cacheField name="kleur" numFmtId="0">
      <sharedItems/>
    </cacheField>
    <cacheField name="motor" numFmtId="0">
      <sharedItems containsMixedTypes="1" containsNumber="1" containsInteger="1" minValue="1300" maxValue="2800"/>
    </cacheField>
    <cacheField name="verkoop" numFmtId="0">
      <sharedItems containsSemiMixedTypes="0" containsString="0" containsNumber="1" containsInteger="1" minValue="9000" maxValue="42000"/>
    </cacheField>
    <cacheField name="korting" numFmtId="0">
      <sharedItems containsString="0" containsBlank="1" containsNumber="1" containsInteger="1" minValue="50" maxValue="1000"/>
    </cacheField>
    <cacheField name="inkoop" numFmtId="0">
      <sharedItems containsSemiMixedTypes="0" containsString="0" containsNumber="1" containsInteger="1" minValue="6840" maxValue="31920"/>
    </cacheField>
    <cacheField name="winst" numFmtId="0">
      <sharedItems containsSemiMixedTypes="0" containsString="0" containsNumber="1" containsInteger="1" minValue="1660" maxValue="12750" count="36">
        <n v="12750"/>
        <n v="10080"/>
        <n v="9452"/>
        <n v="9000"/>
        <n v="8200"/>
        <n v="7580"/>
        <n v="5710"/>
        <n v="5340"/>
        <n v="5114"/>
        <n v="4710"/>
        <n v="4096"/>
        <n v="3740"/>
        <n v="3600"/>
        <n v="3360"/>
        <n v="3228"/>
        <n v="3100"/>
        <n v="3080"/>
        <n v="2989"/>
        <n v="2985"/>
        <n v="2890"/>
        <n v="2853"/>
        <n v="2840"/>
        <n v="2790"/>
        <n v="2746"/>
        <n v="2652"/>
        <n v="2530"/>
        <n v="2488"/>
        <n v="2360"/>
        <n v="2230"/>
        <n v="2220"/>
        <n v="2170"/>
        <n v="2120"/>
        <n v="2070"/>
        <n v="1840"/>
        <n v="1800"/>
        <n v="1660"/>
      </sharedItems>
    </cacheField>
    <cacheField name="bouwjr" numFmtId="0">
      <sharedItems containsSemiMixedTypes="0" containsString="0" containsNumber="1" containsInteger="1" minValue="1987" maxValue="1994" count="7">
        <n v="1990"/>
        <n v="1989"/>
        <n v="1991"/>
        <n v="1994"/>
        <n v="1992"/>
        <n v="1988"/>
        <n v="19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38.391704050926" createdVersion="5" refreshedVersion="5" minRefreshableVersion="3" recordCount="38" xr:uid="{00000000-000A-0000-FFFF-FFFF67000000}">
  <cacheSource type="worksheet">
    <worksheetSource ref="A1:I39" sheet="Data (2e hands auto's)" r:id="rId2"/>
  </cacheSource>
  <cacheFields count="9">
    <cacheField name="Merk" numFmtId="0">
      <sharedItems count="9">
        <s v="MERCEDES"/>
        <s v="BMW"/>
        <s v="AUSTIN"/>
        <s v="FORD"/>
        <s v="VOLKSWAGEN"/>
        <s v="NISSAN"/>
        <s v="SUZUKI"/>
        <s v="OPEL"/>
        <s v="DAIHATSU"/>
      </sharedItems>
    </cacheField>
    <cacheField name="Model" numFmtId="0">
      <sharedItems containsMixedTypes="1" containsNumber="1" containsInteger="1" minValue="5" maxValue="21"/>
    </cacheField>
    <cacheField name="kleur" numFmtId="0">
      <sharedItems/>
    </cacheField>
    <cacheField name="motor" numFmtId="0">
      <sharedItems containsMixedTypes="1" containsNumber="1" containsInteger="1" minValue="1300" maxValue="2800"/>
    </cacheField>
    <cacheField name="verkoop" numFmtId="0">
      <sharedItems containsSemiMixedTypes="0" containsString="0" containsNumber="1" containsInteger="1" minValue="9000" maxValue="42000"/>
    </cacheField>
    <cacheField name="korting" numFmtId="0">
      <sharedItems containsString="0" containsBlank="1" containsNumber="1" containsInteger="1" minValue="50" maxValue="1000"/>
    </cacheField>
    <cacheField name="inkoop" numFmtId="0">
      <sharedItems containsSemiMixedTypes="0" containsString="0" containsNumber="1" containsInteger="1" minValue="6840" maxValue="31920"/>
    </cacheField>
    <cacheField name="winst" numFmtId="0">
      <sharedItems containsSemiMixedTypes="0" containsString="0" containsNumber="1" containsInteger="1" minValue="1660" maxValue="12750"/>
    </cacheField>
    <cacheField name="bouwjaar" numFmtId="0">
      <sharedItems containsSemiMixedTypes="0" containsString="0" containsNumber="1" containsInteger="1" minValue="2012" maxValue="2019" count="7">
        <n v="2015"/>
        <n v="2014"/>
        <n v="2016"/>
        <n v="2017"/>
        <n v="2013"/>
        <n v="2012"/>
        <n v="2019" u="1"/>
      </sharedItems>
    </cacheField>
  </cacheFields>
  <extLst>
    <ext xmlns:x14="http://schemas.microsoft.com/office/spreadsheetml/2009/9/main" uri="{725AE2AE-9491-48be-B2B4-4EB974FC3084}">
      <x14:pivotCacheDefinition pivotCacheId="9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eo Verdonschot" refreshedDate="42605.534519097222" createdVersion="5" refreshedVersion="5" minRefreshableVersion="3" recordCount="38" xr:uid="{00000000-000A-0000-FFFF-FFFF68000000}">
  <cacheSource type="worksheet">
    <worksheetSource ref="A1:I39" sheet="Data (2e hands auto's)" r:id="rId2"/>
  </cacheSource>
  <cacheFields count="9">
    <cacheField name="Merk" numFmtId="0">
      <sharedItems count="9">
        <s v="MERCEDES"/>
        <s v="BMW"/>
        <s v="AUSTIN"/>
        <s v="FORD"/>
        <s v="VOLKSWAGEN"/>
        <s v="NISSAN"/>
        <s v="SUZUKI"/>
        <s v="OPEL"/>
        <s v="DAIHATSU"/>
      </sharedItems>
    </cacheField>
    <cacheField name="Model" numFmtId="0">
      <sharedItems containsMixedTypes="1" containsNumber="1" containsInteger="1" minValue="5" maxValue="21"/>
    </cacheField>
    <cacheField name="kleur" numFmtId="0">
      <sharedItems/>
    </cacheField>
    <cacheField name="motor" numFmtId="0">
      <sharedItems containsMixedTypes="1" containsNumber="1" containsInteger="1" minValue="1300" maxValue="2800"/>
    </cacheField>
    <cacheField name="verkoop" numFmtId="0">
      <sharedItems containsSemiMixedTypes="0" containsString="0" containsNumber="1" containsInteger="1" minValue="9000" maxValue="42000"/>
    </cacheField>
    <cacheField name="korting" numFmtId="0">
      <sharedItems containsString="0" containsBlank="1" containsNumber="1" containsInteger="1" minValue="50" maxValue="1000"/>
    </cacheField>
    <cacheField name="inkoop" numFmtId="0">
      <sharedItems containsSemiMixedTypes="0" containsString="0" containsNumber="1" containsInteger="1" minValue="6840" maxValue="31920"/>
    </cacheField>
    <cacheField name="winst" numFmtId="0">
      <sharedItems containsSemiMixedTypes="0" containsString="0" containsNumber="1" containsInteger="1" minValue="1660" maxValue="12750"/>
    </cacheField>
    <cacheField name="bouwjaar" numFmtId="0">
      <sharedItems containsSemiMixedTypes="0" containsString="0" containsNumber="1" containsInteger="1" minValue="1987" maxValue="1994" count="7">
        <n v="1990"/>
        <n v="1989"/>
        <n v="1991"/>
        <n v="1994"/>
        <n v="1992"/>
        <n v="1988"/>
        <n v="19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39.472703356485" createdVersion="5" refreshedVersion="5" minRefreshableVersion="3" recordCount="287" xr:uid="{00000000-000A-0000-FFFF-FFFF69000000}">
  <cacheSource type="worksheet">
    <worksheetSource ref="A1:G288" sheet="Data personeel" r:id="rId2"/>
  </cacheSource>
  <cacheFields count="7">
    <cacheField name="ACHTERNAAM" numFmtId="1">
      <sharedItems containsBlank="1" count="263">
        <s v="Kelders"/>
        <s v="Pietersen"/>
        <s v="Kuipers"/>
        <s v="Huisman"/>
        <s v="Zanen"/>
        <s v="Woerden"/>
        <s v="Rosenkamp"/>
        <s v="Bont"/>
        <s v="Kalf"/>
        <s v="Pothoven"/>
        <s v="Jol"/>
        <s v="Solinger"/>
        <s v="Brandenburg"/>
        <s v="Muller"/>
        <s v="Berg"/>
        <s v="Wynsema"/>
        <s v="Verheij"/>
        <s v="Claassen"/>
        <s v="Frank"/>
        <s v="Dop"/>
        <s v="Groot"/>
        <s v="Kellner"/>
        <s v="Brunings"/>
        <s v="Lugtenborg"/>
        <s v="Yntema"/>
        <s v="Roodhorst"/>
        <s v="Pool"/>
        <s v="Korver"/>
        <s v="Hektor"/>
        <s v="Hal"/>
        <s v="Rossen"/>
        <s v="Bolhuis"/>
        <s v="Smedema"/>
        <s v="Smeets"/>
        <s v="Lestraden"/>
        <s v="Baltus"/>
        <s v="Kuiper"/>
        <s v="Korbelek"/>
        <s v="Swart"/>
        <s v="Maarseveen"/>
        <s v="Noordwijk"/>
        <s v="Wiel"/>
        <s v="Broere"/>
        <s v="Zuylen"/>
        <s v="Sierksma"/>
        <s v="Jansen"/>
        <s v="Smink"/>
        <s v="Beekhuyzen"/>
        <s v="Balm"/>
        <s v="Boeyen"/>
        <s v="Bos"/>
        <s v="Brands"/>
        <s v="Herik"/>
        <s v="Kouw"/>
        <s v="Jong"/>
        <s v="Bruyn"/>
        <s v="Embregts"/>
        <s v="Meekeren"/>
        <s v="Son"/>
        <s v="IJsseldijk"/>
        <s v="Hurkmans"/>
        <s v="Reynhout"/>
        <s v="Lans"/>
        <s v="Heerwaarde"/>
        <s v="Lieshout"/>
        <s v="C.R.J."/>
        <s v="Bezouwen-Vroon"/>
        <s v="Bommel"/>
        <s v="Evers"/>
        <s v="Beek"/>
        <s v="Oorschot"/>
        <s v="Kramer"/>
        <s v="Ritsema"/>
        <s v="Kleine"/>
        <s v="Urbanus"/>
        <s v="Brouwer"/>
        <s v="Meulen"/>
        <s v="Verweij"/>
        <s v="Jonge"/>
        <s v="Lange"/>
        <s v="Ruler"/>
        <s v="Boon"/>
        <s v="Coolen"/>
        <s v="Visser"/>
        <s v="Boot"/>
        <s v="Ronde"/>
        <s v="Burkink"/>
        <s v="Dorp"/>
        <s v="Stenfert"/>
        <s v="Eijk"/>
        <s v="Marseille"/>
        <s v="Geenen"/>
        <s v="Ranselaar"/>
        <s v="Kraats"/>
        <s v="Zalm"/>
        <s v="Wijsman"/>
        <s v="Galesloot"/>
        <s v="Fitie"/>
        <s v="Los"/>
        <s v="Krediet"/>
        <s v="Molenaar"/>
        <s v="Bongardt"/>
        <s v="Dijk"/>
        <s v="Raaymakers"/>
        <s v="Kerkhof"/>
        <s v="Duijvestijn"/>
        <s v="Puijenbroek"/>
        <s v="Brugman"/>
        <s v="Verkooy"/>
        <s v="Stapleton"/>
        <s v="Vermeer"/>
        <s v="Dijkwel"/>
        <s v="Lit"/>
        <s v="Roemer"/>
        <s v="Zoetelief"/>
        <s v="Bakker"/>
        <s v="Smit"/>
        <s v="Janssen"/>
        <s v="Bosch"/>
        <s v="Heyningen"/>
        <s v="Willemstein"/>
        <s v="Ollemans"/>
        <s v="Veenstra"/>
        <s v="Velzen"/>
        <s v="Luidinga"/>
        <s v="Tetteroo"/>
        <s v="Vlek"/>
        <s v="Hoekendijk"/>
        <s v="Boeters"/>
        <s v="Rooy"/>
        <s v="Wijk"/>
        <s v="Troost"/>
        <s v="Drahmann"/>
        <s v="Eijkel"/>
        <s v="Wagenaar"/>
        <s v="Willemse"/>
        <s v="Nes"/>
        <s v="Schroder"/>
        <s v="Vries"/>
        <s v="Backer"/>
        <s v="Stok"/>
        <s v="Oosten"/>
        <s v="Sweering"/>
        <s v="Steemers"/>
        <s v="Couzy"/>
        <s v="Schreuder"/>
        <s v="Barendsma"/>
        <s v="Kijne"/>
        <s v="Oijen"/>
        <s v="Bronkhorst"/>
        <s v="Fernandes"/>
        <s v="Gevrink"/>
        <s v="Otten"/>
        <s v="Dongen"/>
        <s v="Merwe"/>
        <s v="Verwaal"/>
        <s v="Oudheusden"/>
        <s v="Trines"/>
        <s v="Rooden"/>
        <s v="Kuip"/>
        <s v="Wullink"/>
        <s v="Schutte"/>
        <s v="Bussel"/>
        <s v="Kasper"/>
        <s v="Smid"/>
        <s v="Buth"/>
        <s v="Pools"/>
        <s v="Overweel"/>
        <s v="Paap"/>
        <s v="Bijl"/>
        <s v="Klijn"/>
        <s v="Frenkel"/>
        <s v="Engelen"/>
        <s v="Bijnen"/>
        <s v="Walthaus"/>
        <s v="Opstal"/>
        <s v="Buul"/>
        <s v="Lucius"/>
        <s v="Baere"/>
        <s v="Doesburg"/>
        <s v="Zouwen"/>
        <s v="Laumans"/>
        <s v="Kroon"/>
        <s v="Buijtenhuis"/>
        <s v="Slothouber"/>
        <s v="Scharff"/>
        <s v="Heuvel"/>
        <s v="Maurits"/>
        <s v="Veling"/>
        <s v="Elzinga"/>
        <s v="Wiss"/>
        <s v="Mulder"/>
        <s v="Aalst"/>
        <s v="Ruijter"/>
        <s v="Verhaaff"/>
        <s v="Groenendijk"/>
        <s v="Plomp"/>
        <s v="Parson"/>
        <s v="Goumans"/>
        <s v="Frielink"/>
        <s v="Ros"/>
        <s v="Boekestein"/>
        <s v="Zoutebier"/>
        <s v="Ackerstaff"/>
        <s v="Ruehrup"/>
        <s v="Hiep"/>
        <s v="Wagelaar"/>
        <s v="Gotje"/>
        <s v="Lips"/>
        <s v="Bosschaert"/>
        <s v="Zonwen"/>
        <s v="Rebel"/>
        <s v="Ris"/>
        <s v="Hekkert"/>
        <s v="Velde"/>
        <s v="Westendorp"/>
        <s v="Snoeren"/>
        <s v="Kok"/>
        <s v="Hoefsmit"/>
        <s v="Wilde"/>
        <s v="Goudriaan"/>
        <s v="Pasveer"/>
        <s v="Graauw"/>
        <s v="Gurp"/>
        <s v="Gering"/>
        <s v="Meerman"/>
        <s v="Verkolf"/>
        <s v="Tan"/>
        <s v="Jongen"/>
        <s v="Rozemond"/>
        <s v="Geffen"/>
        <s v="Mater"/>
        <s v="Steen"/>
        <s v="Wortelboer"/>
        <s v="Harteveld"/>
        <s v="Joor"/>
        <s v="Hoof"/>
        <s v="Linke"/>
        <s v="Vis"/>
        <s v="Kassteen"/>
        <s v="Akerboom"/>
        <s v="Leeuwen"/>
        <s v="Touwen"/>
        <s v="Heynen"/>
        <s v="Attinger"/>
        <s v="Windmuller"/>
        <s v="Broer"/>
        <s v="Hoed"/>
        <s v="Venrooy"/>
        <s v="Cornelissen"/>
        <s v="Vader"/>
        <s v="Lierop"/>
        <s v="Mafficioli"/>
        <s v="Bratkel"/>
        <s v="Loon"/>
        <m/>
        <s v="Roijen"/>
        <s v="Siewersten"/>
        <s v="Schuitemaker"/>
        <s v="Tunderman"/>
        <s v="Theo"/>
        <s v="jack"/>
        <s v="john"/>
      </sharedItems>
    </cacheField>
    <cacheField name="SALARIS" numFmtId="2">
      <sharedItems containsString="0" containsBlank="1" containsNumber="1" containsInteger="1" minValue="1000" maxValue="99900"/>
    </cacheField>
    <cacheField name="GEHUWD" numFmtId="1">
      <sharedItems containsBlank="1"/>
    </cacheField>
    <cacheField name="ADRES" numFmtId="1">
      <sharedItems containsBlank="1"/>
    </cacheField>
    <cacheField name="WOONPLAATS" numFmtId="0">
      <sharedItems containsBlank="1" count="18">
        <s v="Haarlem"/>
        <s v="Antwerpen"/>
        <s v="Amsterdam"/>
        <s v="Zeist"/>
        <s v="Poeldijk"/>
        <s v="Rotterdam"/>
        <s v="Zwolle"/>
        <s v="Maastricht"/>
        <s v="Heerlen"/>
        <s v="Dordrecht"/>
        <s v="Spijkenisse"/>
        <s v="Aerdenhout"/>
        <s v="Ijmuiden"/>
        <s v="Henksbroek"/>
        <s v="Den Haag"/>
        <s v="Leiden"/>
        <m/>
        <s v="horn"/>
      </sharedItems>
    </cacheField>
    <cacheField name="FUNCTIE" numFmtId="1">
      <sharedItems containsBlank="1"/>
    </cacheField>
    <cacheField name="REISKOSTEN" numFmtId="2">
      <sharedItems containsString="0" containsBlank="1" containsNumber="1" containsInteger="1" minValue="510" maxValue="101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39.497153009259" createdVersion="5" refreshedVersion="5" minRefreshableVersion="3" recordCount="136" xr:uid="{00000000-000A-0000-FFFF-FFFF6A000000}">
  <cacheSource type="worksheet">
    <worksheetSource ref="A1:E137" sheet="Data Verkoop" r:id="rId2"/>
  </cacheSource>
  <cacheFields count="5">
    <cacheField name="Verkoper" numFmtId="0">
      <sharedItems count="7">
        <s v="Fluitsma"/>
        <s v="Kerkhofs"/>
        <s v="Klaassen"/>
        <s v="Nienhuis"/>
        <s v="Pietersen"/>
        <s v="Verberne"/>
        <s v="Totaal" u="1"/>
      </sharedItems>
    </cacheField>
    <cacheField name="Maand" numFmtId="0">
      <sharedItems containsBlank="1" count="13">
        <s v="April"/>
        <s v="Augustus"/>
        <s v="December"/>
        <s v="Februari"/>
        <s v="Januari"/>
        <s v="Juli"/>
        <s v="Juni"/>
        <s v="Maart"/>
        <s v="Mei"/>
        <s v="November"/>
        <s v="Oktober"/>
        <s v="September"/>
        <m u="1"/>
      </sharedItems>
    </cacheField>
    <cacheField name="Product" numFmtId="0">
      <sharedItems containsBlank="1" count="4">
        <s v="Dranken"/>
        <s v="Non-food"/>
        <s v="Vlees"/>
        <m u="1"/>
      </sharedItems>
    </cacheField>
    <cacheField name="Verkoop" numFmtId="166">
      <sharedItems containsSemiMixedTypes="0" containsString="0" containsNumber="1" containsInteger="1" minValue="500" maxValue="9981"/>
    </cacheField>
    <cacheField name="Regio" numFmtId="0">
      <sharedItems containsBlank="1" count="5">
        <s v="Noord"/>
        <s v="West"/>
        <s v="Zuid"/>
        <s v="Oost"/>
        <m u="1"/>
      </sharedItems>
    </cacheField>
  </cacheFields>
  <extLst>
    <ext xmlns:x14="http://schemas.microsoft.com/office/spreadsheetml/2009/9/main" uri="{725AE2AE-9491-48be-B2B4-4EB974FC3084}">
      <x14:pivotCacheDefinition pivotCacheId="10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mputraining" refreshedDate="42849.521241666669" createdVersion="5" refreshedVersion="5" minRefreshableVersion="3" recordCount="72" xr:uid="{00000000-000A-0000-FFFF-FFFF6B000000}">
  <cacheSource type="worksheet">
    <worksheetSource ref="A1:N73" sheet="Data Ledenlijst v Draaigrafiek" r:id="rId2"/>
  </cacheSource>
  <cacheFields count="14">
    <cacheField name="Naam" numFmtId="0">
      <sharedItems/>
    </cacheField>
    <cacheField name="Voor naam" numFmtId="0">
      <sharedItems containsBlank="1"/>
    </cacheField>
    <cacheField name="Samen gevoegd" numFmtId="0">
      <sharedItems/>
    </cacheField>
    <cacheField name="Adres" numFmtId="0">
      <sharedItems/>
    </cacheField>
    <cacheField name="Nr." numFmtId="0">
      <sharedItems containsSemiMixedTypes="0" containsString="0" containsNumber="1" containsInteger="1" minValue="2" maxValue="37"/>
    </cacheField>
    <cacheField name="Spaar  geld" numFmtId="44">
      <sharedItems containsSemiMixedTypes="0" containsString="0" containsNumber="1" containsInteger="1" minValue="225" maxValue="1525"/>
    </cacheField>
    <cacheField name="Plaats" numFmtId="0">
      <sharedItems count="4">
        <s v="Amsterdam"/>
        <s v="Rotterdam"/>
        <s v="Gouda"/>
        <s v="Utrecht"/>
      </sharedItems>
    </cacheField>
    <cacheField name="Categorie" numFmtId="0">
      <sharedItems count="3">
        <s v="SENIOR"/>
        <s v="JUNIOR"/>
        <s v="PUPIL"/>
      </sharedItems>
    </cacheField>
    <cacheField name="Lid vanaf" numFmtId="14">
      <sharedItems containsSemiMixedTypes="0" containsNonDate="0" containsDate="1" containsString="0" minDate="1961-08-06T00:00:00" maxDate="2016-12-26T00:00:00"/>
    </cacheField>
    <cacheField name="Inschrijf kosten" numFmtId="44">
      <sharedItems containsSemiMixedTypes="0" containsString="0" containsNumber="1" containsInteger="1" minValue="25" maxValue="50"/>
    </cacheField>
    <cacheField name="Betaald" numFmtId="0">
      <sharedItems/>
    </cacheField>
    <cacheField name="Geb." numFmtId="164">
      <sharedItems containsSemiMixedTypes="0" containsNonDate="0" containsDate="1" containsString="0" minDate="1945-02-10T00:00:00" maxDate="2011-10-13T00:00:00"/>
    </cacheField>
    <cacheField name="leeftijd" numFmtId="0">
      <sharedItems containsSemiMixedTypes="0" containsString="0" containsNumber="1" containsInteger="1" minValue="5" maxValue="72"/>
    </cacheField>
    <cacheField name="Mobiel" numFmtId="165">
      <sharedItems containsSemiMixedTypes="0" containsString="0" containsNumber="1" containsInteger="1" minValue="187595213" maxValue="6537187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">
  <r>
    <n v="1"/>
    <x v="0"/>
    <x v="0"/>
    <x v="0"/>
    <s v=" Apple MacBook 12'' 256 GB Space Gray "/>
    <n v="1363.95"/>
    <s v="Apple"/>
  </r>
  <r>
    <n v="2"/>
    <x v="0"/>
    <x v="1"/>
    <x v="1"/>
    <s v=" Lenovo Ideapad 100S-14IBR 80R900BBMH "/>
    <n v="379"/>
    <s v="Lenovo"/>
  </r>
  <r>
    <n v="3"/>
    <x v="0"/>
    <x v="2"/>
    <x v="2"/>
    <s v=" HP Pavilion 15-bc076nd "/>
    <n v="1149"/>
    <s v="HP"/>
  </r>
  <r>
    <n v="4"/>
    <x v="0"/>
    <x v="3"/>
    <x v="3"/>
    <s v=" Apple MacBook Pro 15'' Touch Bar MLH42N/A Space Gray "/>
    <n v="3149"/>
    <s v="Apple"/>
  </r>
  <r>
    <n v="5"/>
    <x v="0"/>
    <x v="0"/>
    <x v="4"/>
    <s v=" Lenovo 110S-11IBR 80WG000WMH "/>
    <n v="219"/>
    <s v="Lenovo"/>
  </r>
  <r>
    <n v="6"/>
    <x v="0"/>
    <x v="4"/>
    <x v="5"/>
    <s v=" HP Pavilion 15-au110nd "/>
    <n v="599"/>
    <s v="HP"/>
  </r>
  <r>
    <n v="7"/>
    <x v="0"/>
    <x v="3"/>
    <x v="6"/>
    <s v=" HP Stream 11-y000nd "/>
    <n v="239"/>
    <s v="HP"/>
  </r>
  <r>
    <n v="8"/>
    <x v="0"/>
    <x v="1"/>
    <x v="7"/>
    <s v=" HP Spectre x360 13-4200nd "/>
    <n v="1499"/>
    <s v="HP"/>
  </r>
  <r>
    <n v="9"/>
    <x v="0"/>
    <x v="4"/>
    <x v="8"/>
    <s v=" HP Omen 15-ax010nd "/>
    <n v="899"/>
    <s v="HP"/>
  </r>
  <r>
    <n v="10"/>
    <x v="0"/>
    <x v="4"/>
    <x v="9"/>
    <s v=" HP Omen 15-ax280nd "/>
    <n v="1098.99"/>
    <s v="HP"/>
  </r>
  <r>
    <n v="11"/>
    <x v="0"/>
    <x v="3"/>
    <x v="10"/>
    <s v=" Apple MacBook Pro 15'' Touch Bar MLH32N/A Space Gray "/>
    <n v="2649"/>
    <s v="Apple"/>
  </r>
  <r>
    <n v="12"/>
    <x v="0"/>
    <x v="4"/>
    <x v="11"/>
    <s v=" Acer Chromebook 11 CB3-131-C2E2 "/>
    <n v="229"/>
    <s v="Acer"/>
  </r>
  <r>
    <n v="13"/>
    <x v="0"/>
    <x v="2"/>
    <x v="12"/>
    <s v=" HP Pavilion 15-bc010nd "/>
    <n v="849"/>
    <s v="HP"/>
  </r>
  <r>
    <n v="14"/>
    <x v="0"/>
    <x v="3"/>
    <x v="0"/>
    <s v=" Apple MacBook Pro 13'' Touch Bar MLH12N/A Space Gray "/>
    <n v="1999"/>
    <s v="Apple"/>
  </r>
  <r>
    <n v="15"/>
    <x v="0"/>
    <x v="5"/>
    <x v="1"/>
    <s v=" Toshiba Tecra A50-C-1FW "/>
    <n v="769"/>
    <s v="Toshiba"/>
  </r>
  <r>
    <n v="16"/>
    <x v="0"/>
    <x v="5"/>
    <x v="2"/>
    <s v=" Lenovo Ideapad 310-15IAP 80TT0030MH "/>
    <n v="379"/>
    <s v="Lenovo"/>
  </r>
  <r>
    <n v="17"/>
    <x v="0"/>
    <x v="1"/>
    <x v="3"/>
    <s v=" HP 17-x000nd "/>
    <n v="379"/>
    <s v="HP"/>
  </r>
  <r>
    <n v="18"/>
    <x v="0"/>
    <x v="5"/>
    <x v="4"/>
    <s v=" Acer Aspire R3-131T-P36R "/>
    <n v="469"/>
    <s v="Acer"/>
  </r>
  <r>
    <n v="19"/>
    <x v="0"/>
    <x v="2"/>
    <x v="5"/>
    <s v=" Asus ZenBook UX310UA-FC212T "/>
    <n v="679"/>
    <s v="Asus"/>
  </r>
  <r>
    <n v="20"/>
    <x v="0"/>
    <x v="3"/>
    <x v="6"/>
    <s v=" Asus Zenbook Pro BX510UX-DM198R "/>
    <n v="979"/>
    <s v="Asus"/>
  </r>
  <r>
    <n v="21"/>
    <x v="0"/>
    <x v="5"/>
    <x v="7"/>
    <s v=" Acer Aspire F5-771G-76LA "/>
    <n v="1199"/>
    <s v="Acer"/>
  </r>
  <r>
    <n v="22"/>
    <x v="0"/>
    <x v="1"/>
    <x v="8"/>
    <s v=" Asus ZenBook 3 UX390UA-GS031T "/>
    <n v="1699"/>
    <s v="Asus"/>
  </r>
  <r>
    <n v="23"/>
    <x v="0"/>
    <x v="5"/>
    <x v="9"/>
    <s v=" Acer Aspire VX-591G-78J8 "/>
    <n v="1299"/>
    <s v="Acer"/>
  </r>
  <r>
    <n v="24"/>
    <x v="0"/>
    <x v="4"/>
    <x v="10"/>
    <s v=" Microsoft Surface Pro 4 - i7 - 16 GB - 256 GB "/>
    <n v="1829"/>
    <s v="Microsoft"/>
  </r>
  <r>
    <n v="25"/>
    <x v="0"/>
    <x v="2"/>
    <x v="11"/>
    <s v=" Lenovo 110S-11IBR 80WG000VMH "/>
    <n v="219"/>
    <s v="Lenovo"/>
  </r>
  <r>
    <n v="26"/>
    <x v="0"/>
    <x v="3"/>
    <x v="12"/>
    <s v=" HP Pavilion 17-ab040nd "/>
    <n v="1599"/>
    <s v="HP"/>
  </r>
  <r>
    <n v="27"/>
    <x v="0"/>
    <x v="2"/>
    <x v="0"/>
    <s v=" Asus ZenBook Flip UX360UAK-BB281T "/>
    <n v="1099"/>
    <s v="Asus"/>
  </r>
  <r>
    <n v="28"/>
    <x v="0"/>
    <x v="0"/>
    <x v="1"/>
    <s v=" Asus ZenBook 3 UX390UA-GS073T "/>
    <n v="1399"/>
    <s v="Asus"/>
  </r>
  <r>
    <n v="29"/>
    <x v="0"/>
    <x v="3"/>
    <x v="2"/>
    <s v=" Asus Essential Pro P2530UA-DM0050E "/>
    <n v="849"/>
    <s v="Asus"/>
  </r>
  <r>
    <n v="30"/>
    <x v="0"/>
    <x v="0"/>
    <x v="3"/>
    <s v=" HP Stream 11-y010nd "/>
    <n v="279"/>
    <s v="HP"/>
  </r>
  <r>
    <n v="31"/>
    <x v="0"/>
    <x v="0"/>
    <x v="4"/>
    <s v=" HP Pavilion 17-ab200nd "/>
    <n v="1199"/>
    <s v="HP"/>
  </r>
  <r>
    <n v="32"/>
    <x v="0"/>
    <x v="1"/>
    <x v="5"/>
    <s v=" Asus ROG Strix GL553VD-FY040T "/>
    <n v="1299"/>
    <s v="Asus"/>
  </r>
  <r>
    <n v="33"/>
    <x v="0"/>
    <x v="0"/>
    <x v="6"/>
    <s v=" HP Envy x360 15-aq015nd "/>
    <n v="999"/>
    <s v="HP"/>
  </r>
  <r>
    <n v="34"/>
    <x v="0"/>
    <x v="0"/>
    <x v="7"/>
    <s v=" Acer Spin 3 SP315-51-55WE "/>
    <n v="799"/>
    <s v="Acer"/>
  </r>
  <r>
    <n v="35"/>
    <x v="0"/>
    <x v="4"/>
    <x v="8"/>
    <s v=" MSI GE72 7RE-050NL Apache Pro "/>
    <n v="1599"/>
    <s v="MSI"/>
  </r>
  <r>
    <n v="36"/>
    <x v="0"/>
    <x v="1"/>
    <x v="9"/>
    <s v=" Lenovo 110S-11IBR 80WG000UMH "/>
    <n v="219"/>
    <s v="Lenovo"/>
  </r>
  <r>
    <n v="37"/>
    <x v="0"/>
    <x v="5"/>
    <x v="10"/>
    <s v=" Asus Strix FX502VM-DM115T "/>
    <n v="1186"/>
    <s v="Asus"/>
  </r>
  <r>
    <n v="38"/>
    <x v="0"/>
    <x v="1"/>
    <x v="11"/>
    <s v=" Asus ROG Strix GL502VS-FY247T "/>
    <n v="1999"/>
    <s v="Asus"/>
  </r>
  <r>
    <n v="39"/>
    <x v="0"/>
    <x v="0"/>
    <x v="12"/>
    <s v=" Lenovo Yoga Book YB1-X90F Goud "/>
    <n v="499"/>
    <s v="Lenovo"/>
  </r>
  <r>
    <n v="40"/>
    <x v="0"/>
    <x v="0"/>
    <x v="0"/>
    <s v=" HP Spectre x360 15-bl020nd "/>
    <n v="1999"/>
    <s v="HP"/>
  </r>
  <r>
    <n v="41"/>
    <x v="0"/>
    <x v="3"/>
    <x v="1"/>
    <s v=" HP 14-am013nd "/>
    <n v="249"/>
    <s v="HP"/>
  </r>
  <r>
    <n v="42"/>
    <x v="0"/>
    <x v="2"/>
    <x v="2"/>
    <s v=" Asus VivoBook R753UV-T4209T "/>
    <n v="719.1"/>
    <s v="Asus"/>
  </r>
  <r>
    <n v="43"/>
    <x v="0"/>
    <x v="4"/>
    <x v="3"/>
    <s v=" HP Spectre 13-v011nd "/>
    <n v="1499"/>
    <s v="HP"/>
  </r>
  <r>
    <n v="44"/>
    <x v="0"/>
    <x v="1"/>
    <x v="4"/>
    <s v=" HP Spectre 13-v000nd "/>
    <n v="999"/>
    <s v="HP"/>
  </r>
  <r>
    <n v="45"/>
    <x v="0"/>
    <x v="0"/>
    <x v="5"/>
    <s v=" HP 14-am005nd "/>
    <n v="349"/>
    <s v="HP"/>
  </r>
  <r>
    <n v="46"/>
    <x v="0"/>
    <x v="0"/>
    <x v="6"/>
    <s v=" Asus Zenbook Pro BX310UA-GL616R "/>
    <n v="899"/>
    <s v="Asus"/>
  </r>
  <r>
    <n v="47"/>
    <x v="0"/>
    <x v="5"/>
    <x v="7"/>
    <s v=" Toshiba A30-C-14C "/>
    <n v="899"/>
    <s v="Toshiba"/>
  </r>
  <r>
    <n v="48"/>
    <x v="0"/>
    <x v="1"/>
    <x v="8"/>
    <s v=" HP Probook 430 G3 W4N67ET "/>
    <n v="799"/>
    <s v="HP"/>
  </r>
  <r>
    <n v="49"/>
    <x v="0"/>
    <x v="5"/>
    <x v="9"/>
    <s v=" HP Probook 430 G3 i5-8G-256SSD "/>
    <n v="779"/>
    <s v="HP"/>
  </r>
  <r>
    <n v="50"/>
    <x v="0"/>
    <x v="5"/>
    <x v="10"/>
    <s v=" Apple MacBook Pro 13'' Touch Bar MNQF2N/A 16-512 Space Gray "/>
    <n v="2439"/>
    <s v="Apple"/>
  </r>
  <r>
    <n v="51"/>
    <x v="0"/>
    <x v="1"/>
    <x v="11"/>
    <s v=" MSI GP62M 7RD-014NL Leopard "/>
    <n v="1199"/>
    <s v="MSI"/>
  </r>
  <r>
    <n v="52"/>
    <x v="0"/>
    <x v="5"/>
    <x v="12"/>
    <s v=" HP Pavilion 15-aw021nd "/>
    <n v="649"/>
    <s v="HP"/>
  </r>
  <r>
    <n v="53"/>
    <x v="0"/>
    <x v="5"/>
    <x v="0"/>
    <s v=" Asus VivoBook R558UQ-DM741T "/>
    <n v="849"/>
    <s v="Asus"/>
  </r>
  <r>
    <n v="54"/>
    <x v="0"/>
    <x v="3"/>
    <x v="1"/>
    <s v=" Lenovo Essential E51-80 80QB000AMH "/>
    <n v="807.66"/>
    <s v="Lenovo"/>
  </r>
  <r>
    <n v="55"/>
    <x v="0"/>
    <x v="0"/>
    <x v="2"/>
    <s v=" HP Elite x2 1012 G1 L5H20ET "/>
    <n v="1535.49"/>
    <s v="HP"/>
  </r>
  <r>
    <n v="56"/>
    <x v="0"/>
    <x v="3"/>
    <x v="3"/>
    <s v=" Acer Chromebook 14 CP5-471-C8KZ "/>
    <n v="379"/>
    <s v="Acer"/>
  </r>
  <r>
    <n v="57"/>
    <x v="0"/>
    <x v="2"/>
    <x v="4"/>
    <s v=" Toshiba Satellite Pro A50-C-1GL "/>
    <n v="529"/>
    <s v="Toshiba"/>
  </r>
  <r>
    <n v="58"/>
    <x v="0"/>
    <x v="5"/>
    <x v="5"/>
    <s v=" HP ProBook 430 G4 i3-8gb-128ssd "/>
    <n v="749"/>
    <s v="HP"/>
  </r>
  <r>
    <n v="59"/>
    <x v="0"/>
    <x v="3"/>
    <x v="6"/>
    <s v=" Asus VivoBook R301UA-FN170T "/>
    <n v="499"/>
    <s v="Asus"/>
  </r>
  <r>
    <n v="60"/>
    <x v="0"/>
    <x v="5"/>
    <x v="7"/>
    <s v=" Apple MacBook Pro 13'' Touch Bar MNQF2N/A Space Gray "/>
    <n v="2199"/>
    <s v="Apple"/>
  </r>
  <r>
    <n v="61"/>
    <x v="0"/>
    <x v="0"/>
    <x v="8"/>
    <s v=" Lenovo Yoga 300-11IBR 80M100SPMH "/>
    <n v="319"/>
    <s v="Lenovo"/>
  </r>
  <r>
    <n v="62"/>
    <x v="0"/>
    <x v="5"/>
    <x v="9"/>
    <s v=" Acer Aspire ES1-132-C4YX "/>
    <n v="209"/>
    <s v="Acer"/>
  </r>
  <r>
    <n v="63"/>
    <x v="0"/>
    <x v="1"/>
    <x v="10"/>
    <s v=" HP ProBook 450 G4 i5-8gb-128ssd+1tb-930mx "/>
    <n v="949"/>
    <s v="HP"/>
  </r>
  <r>
    <n v="64"/>
    <x v="0"/>
    <x v="5"/>
    <x v="11"/>
    <s v=" HP 15-ay135nd "/>
    <n v="899"/>
    <s v="HP"/>
  </r>
  <r>
    <n v="65"/>
    <x v="0"/>
    <x v="1"/>
    <x v="12"/>
    <s v=" Asus VivoBook Pro N552VX-FY312T "/>
    <n v="1199"/>
    <s v="Asus"/>
  </r>
  <r>
    <n v="66"/>
    <x v="0"/>
    <x v="5"/>
    <x v="0"/>
    <s v=" Apple MacBook Pro 13'' MF839N/A 16GB - 256GB "/>
    <n v="1929"/>
    <s v="Apple"/>
  </r>
  <r>
    <n v="67"/>
    <x v="0"/>
    <x v="5"/>
    <x v="1"/>
    <s v=" Apple MacBook 12'' 512 GB Silver "/>
    <n v="1599"/>
    <s v="Apple"/>
  </r>
  <r>
    <n v="68"/>
    <x v="0"/>
    <x v="3"/>
    <x v="2"/>
    <s v=" MSI GL72 6QF-407NL "/>
    <n v="1049"/>
    <s v="MSI"/>
  </r>
  <r>
    <n v="69"/>
    <x v="0"/>
    <x v="4"/>
    <x v="3"/>
    <s v=" HP ProBook 470 G4 Y8A82ET "/>
    <n v="1199"/>
    <s v="HP"/>
  </r>
  <r>
    <n v="70"/>
    <x v="0"/>
    <x v="2"/>
    <x v="4"/>
    <s v=" HP Envy 15-as130nd "/>
    <n v="1199"/>
    <s v="HP"/>
  </r>
  <r>
    <n v="71"/>
    <x v="0"/>
    <x v="3"/>
    <x v="5"/>
    <s v=" Asus Zenbook Pro BX310UA-FC617R "/>
    <n v="999"/>
    <s v="Asus"/>
  </r>
  <r>
    <n v="72"/>
    <x v="0"/>
    <x v="1"/>
    <x v="6"/>
    <s v=" Apple MacBook Pro 15'' Touch Bar MLW82N/A Silver "/>
    <n v="3199"/>
    <s v="Apple"/>
  </r>
  <r>
    <n v="73"/>
    <x v="0"/>
    <x v="0"/>
    <x v="7"/>
    <s v=" Apple MacBook Pro 13'' MLL42N/A 16GB - 256GB Space Gray "/>
    <n v="1939"/>
    <s v="Apple"/>
  </r>
  <r>
    <n v="74"/>
    <x v="0"/>
    <x v="5"/>
    <x v="8"/>
    <s v=" Acer Aspire E5-774G-5660 "/>
    <n v="899"/>
    <s v="Acer"/>
  </r>
  <r>
    <n v="75"/>
    <x v="0"/>
    <x v="0"/>
    <x v="9"/>
    <s v=" MSI GP62 7RD-200NL Leopard "/>
    <n v="1349"/>
    <s v="MSI"/>
  </r>
  <r>
    <n v="76"/>
    <x v="0"/>
    <x v="2"/>
    <x v="10"/>
    <s v=" Lenovo Yoga 910-13IKB 80VF007RMH "/>
    <n v="1699"/>
    <s v="Lenovo"/>
  </r>
  <r>
    <n v="77"/>
    <x v="0"/>
    <x v="1"/>
    <x v="11"/>
    <s v=" Lenovo IdeaPad 110-15IBR 80T7004EMH "/>
    <n v="349"/>
    <s v="Lenovo"/>
  </r>
  <r>
    <n v="78"/>
    <x v="0"/>
    <x v="5"/>
    <x v="12"/>
    <s v=" Lenovo 110S-11IBR 80WG000XMH "/>
    <n v="219"/>
    <s v="Lenovo"/>
  </r>
  <r>
    <n v="79"/>
    <x v="0"/>
    <x v="5"/>
    <x v="0"/>
    <s v=" HP Chromebook 11 G5 X0P00EA "/>
    <n v="318.23"/>
    <s v="HP"/>
  </r>
  <r>
    <n v="80"/>
    <x v="0"/>
    <x v="2"/>
    <x v="1"/>
    <s v=" Acer Aspire V3-372-39B5 "/>
    <n v="599"/>
    <s v="Acer"/>
  </r>
  <r>
    <n v="81"/>
    <x v="0"/>
    <x v="5"/>
    <x v="2"/>
    <s v=" Acer Aspire ES1-132-C8QN "/>
    <n v="209"/>
    <s v="Acer"/>
  </r>
  <r>
    <n v="82"/>
    <x v="0"/>
    <x v="0"/>
    <x v="3"/>
    <s v=" MSI GP72VR 6RF-233NL Leopard Pro "/>
    <n v="1439"/>
    <s v="MSI"/>
  </r>
  <r>
    <n v="83"/>
    <x v="0"/>
    <x v="3"/>
    <x v="4"/>
    <s v=" Medion Erazer P7643 30020580 "/>
    <n v="999"/>
    <s v="Medion"/>
  </r>
  <r>
    <n v="84"/>
    <x v="0"/>
    <x v="3"/>
    <x v="5"/>
    <s v=" Lenovo IdeaPad Y700-17ISK 80Q000ABMH "/>
    <n v="1099"/>
    <s v="Lenovo"/>
  </r>
  <r>
    <n v="85"/>
    <x v="0"/>
    <x v="0"/>
    <x v="6"/>
    <s v=" Asus ROG G752VS-BA422T "/>
    <n v="2449"/>
    <s v="Asus"/>
  </r>
  <r>
    <n v="86"/>
    <x v="0"/>
    <x v="3"/>
    <x v="7"/>
    <s v=" MSI GP62MVR 6RF-233NL Leopard Pro "/>
    <n v="1349"/>
    <s v="MSI"/>
  </r>
  <r>
    <n v="87"/>
    <x v="0"/>
    <x v="4"/>
    <x v="8"/>
    <s v=" Lenovo Ideapad Y700-17ISK 80Q000DXMH "/>
    <n v="1199"/>
    <s v="Lenovo"/>
  </r>
  <r>
    <n v="88"/>
    <x v="0"/>
    <x v="3"/>
    <x v="9"/>
    <s v=" Lenovo IdeaPad 710S-13ISK 80SW006AMH "/>
    <n v="999"/>
    <s v="Lenovo"/>
  </r>
  <r>
    <n v="89"/>
    <x v="0"/>
    <x v="5"/>
    <x v="10"/>
    <s v=" HP Pavilion 15-bc075nd "/>
    <n v="899"/>
    <s v="HP"/>
  </r>
  <r>
    <n v="90"/>
    <x v="0"/>
    <x v="3"/>
    <x v="11"/>
    <s v=" HP Omen 17-w110nd "/>
    <n v="1699"/>
    <s v="HP"/>
  </r>
  <r>
    <n v="91"/>
    <x v="0"/>
    <x v="5"/>
    <x v="12"/>
    <s v=" HP Chromebook 11-v001nd "/>
    <n v="264"/>
    <s v="HP"/>
  </r>
  <r>
    <n v="92"/>
    <x v="0"/>
    <x v="4"/>
    <x v="0"/>
    <s v=" Acer Aspire V3-372-324Y "/>
    <n v="549"/>
    <s v="Acer"/>
  </r>
  <r>
    <n v="93"/>
    <x v="0"/>
    <x v="1"/>
    <x v="1"/>
    <s v=" Lenovo Ideapad 510-15IKB 80SV00K5MH "/>
    <n v="799"/>
    <s v="Lenovo"/>
  </r>
  <r>
    <n v="94"/>
    <x v="0"/>
    <x v="5"/>
    <x v="2"/>
    <s v=" HP ProBook 450 G3 W4P21ET "/>
    <n v="795.84"/>
    <s v="HP"/>
  </r>
  <r>
    <n v="95"/>
    <x v="0"/>
    <x v="2"/>
    <x v="3"/>
    <s v=" HP Omen 17-w041nd "/>
    <n v="1439"/>
    <s v="HP"/>
  </r>
  <r>
    <n v="96"/>
    <x v="0"/>
    <x v="4"/>
    <x v="4"/>
    <s v=" Asus VivoBook X555QA-DM020T "/>
    <n v="729"/>
    <s v="Asus"/>
  </r>
  <r>
    <n v="97"/>
    <x v="0"/>
    <x v="1"/>
    <x v="5"/>
    <s v=" Asus VivoBook R540SA-XX608T "/>
    <n v="399"/>
    <s v="Asus"/>
  </r>
  <r>
    <n v="98"/>
    <x v="0"/>
    <x v="5"/>
    <x v="6"/>
    <s v=" Apple MacBook Pro 13'' Touch Bar MLVP2N/A Silver "/>
    <n v="1899"/>
    <s v="Apple"/>
  </r>
  <r>
    <n v="99"/>
    <x v="0"/>
    <x v="5"/>
    <x v="7"/>
    <s v=" Apple MacBook 12'' 512 GB Space Gray "/>
    <n v="1699"/>
    <s v="Apple"/>
  </r>
  <r>
    <n v="100"/>
    <x v="0"/>
    <x v="2"/>
    <x v="8"/>
    <s v=" Acer Aspire E5-774G-70BN "/>
    <n v="999"/>
    <s v="Acer"/>
  </r>
  <r>
    <n v="101"/>
    <x v="0"/>
    <x v="2"/>
    <x v="9"/>
    <s v=" Lenovo ThinkPad Yoga 460 20EM000QMH "/>
    <n v="1349.15"/>
    <s v="Lenovo"/>
  </r>
  <r>
    <n v="102"/>
    <x v="0"/>
    <x v="3"/>
    <x v="10"/>
    <s v=" HP Envy 15-as031nd "/>
    <n v="1249"/>
    <s v="HP"/>
  </r>
  <r>
    <n v="103"/>
    <x v="0"/>
    <x v="0"/>
    <x v="11"/>
    <s v=" HP Chromebook 11 G4 T6Q72EA "/>
    <n v="289"/>
    <s v="HP"/>
  </r>
  <r>
    <n v="104"/>
    <x v="0"/>
    <x v="2"/>
    <x v="12"/>
    <s v=" Asus VivoBook Flip TP201SA-FV0017T "/>
    <n v="499"/>
    <s v="Asus"/>
  </r>
  <r>
    <n v="105"/>
    <x v="0"/>
    <x v="3"/>
    <x v="0"/>
    <s v=" Asus ROG Strix GL502VM-FY022T "/>
    <n v="1599"/>
    <s v="Asus"/>
  </r>
  <r>
    <n v="106"/>
    <x v="0"/>
    <x v="1"/>
    <x v="1"/>
    <s v=" Acer Aspire R3-131T-P6YX "/>
    <n v="499"/>
    <s v="Acer"/>
  </r>
  <r>
    <n v="107"/>
    <x v="0"/>
    <x v="4"/>
    <x v="2"/>
    <s v=" Microsoft Surface Pro 4 - i7 - 16 GB - 512 GB "/>
    <n v="2249"/>
    <s v="Microsoft"/>
  </r>
  <r>
    <n v="108"/>
    <x v="0"/>
    <x v="3"/>
    <x v="3"/>
    <s v=" Lenovo Yoga 910-13 80VF00D6MH "/>
    <n v="1399"/>
    <s v="Lenovo"/>
  </r>
  <r>
    <n v="109"/>
    <x v="0"/>
    <x v="1"/>
    <x v="4"/>
    <s v=" HP ProBook 470 G4 Y8A89ET "/>
    <n v="1249"/>
    <s v="HP"/>
  </r>
  <r>
    <n v="110"/>
    <x v="0"/>
    <x v="5"/>
    <x v="5"/>
    <s v=" HP Probook 440 G4 Y7Z67ET "/>
    <n v="929"/>
    <s v="HP"/>
  </r>
  <r>
    <n v="111"/>
    <x v="0"/>
    <x v="5"/>
    <x v="6"/>
    <s v=" HP Pavilion x360 11-u004nd "/>
    <n v="448.99"/>
    <s v="HP"/>
  </r>
  <r>
    <n v="112"/>
    <x v="0"/>
    <x v="0"/>
    <x v="7"/>
    <s v=" Asus Strix FX502VM-FY250T "/>
    <n v="1549"/>
    <s v="Asus"/>
  </r>
  <r>
    <n v="113"/>
    <x v="0"/>
    <x v="2"/>
    <x v="8"/>
    <s v=" Medion S2217 64GB "/>
    <n v="269"/>
    <s v="Medion"/>
  </r>
  <r>
    <n v="114"/>
    <x v="0"/>
    <x v="1"/>
    <x v="9"/>
    <s v=" HP ProBook 650 G2 T4J07ET "/>
    <n v="1299"/>
    <s v="HP"/>
  </r>
  <r>
    <n v="115"/>
    <x v="0"/>
    <x v="4"/>
    <x v="10"/>
    <s v=" HP ProBook 470 G3 W4P76ET "/>
    <n v="1129"/>
    <s v="HP"/>
  </r>
  <r>
    <n v="116"/>
    <x v="0"/>
    <x v="1"/>
    <x v="11"/>
    <s v=" Apple MacBook Pro 13'' MF839N/A 16GB - 128GB "/>
    <n v="1689"/>
    <s v="Apple"/>
  </r>
  <r>
    <n v="117"/>
    <x v="0"/>
    <x v="5"/>
    <x v="12"/>
    <s v=" Toshiba Satellite Pro A50-C-1GR "/>
    <n v="749"/>
    <s v="Toshiba"/>
  </r>
  <r>
    <n v="118"/>
    <x v="0"/>
    <x v="5"/>
    <x v="0"/>
    <s v=" Lenovo Yoga 900s-12ISK 80ML0074MH "/>
    <n v="1199"/>
    <s v="Lenovo"/>
  </r>
  <r>
    <n v="119"/>
    <x v="0"/>
    <x v="2"/>
    <x v="1"/>
    <s v=" Lenovo Ideapad 510S-14ISK 80TK002YMH "/>
    <n v="899"/>
    <s v="Lenovo"/>
  </r>
  <r>
    <n v="120"/>
    <x v="0"/>
    <x v="5"/>
    <x v="2"/>
    <s v=" Lenovo Ideapad 500S-14ISK 80Q3007NMH "/>
    <n v="549"/>
    <s v="Lenovo"/>
  </r>
  <r>
    <n v="121"/>
    <x v="0"/>
    <x v="3"/>
    <x v="3"/>
    <s v=" Asus ROG Strix GL502VM-FY263T "/>
    <n v="1599"/>
    <s v="Asus"/>
  </r>
  <r>
    <n v="122"/>
    <x v="0"/>
    <x v="2"/>
    <x v="4"/>
    <s v=" MSI GE62VR 7RF-298NL Apache Pro "/>
    <n v="1799"/>
    <s v="MSI"/>
  </r>
  <r>
    <n v="123"/>
    <x v="0"/>
    <x v="1"/>
    <x v="5"/>
    <s v=" Medion Akoya E6421 "/>
    <n v="549"/>
    <s v="Medion"/>
  </r>
  <r>
    <n v="124"/>
    <x v="0"/>
    <x v="1"/>
    <x v="6"/>
    <s v=" Lenovo Yoga 910-13 80VF00D5MH "/>
    <n v="1199"/>
    <s v="Lenovo"/>
  </r>
  <r>
    <n v="125"/>
    <x v="0"/>
    <x v="2"/>
    <x v="7"/>
    <s v=" Asus VivoBook A555QG-DM045T "/>
    <n v="799"/>
    <s v="Asus"/>
  </r>
  <r>
    <n v="126"/>
    <x v="0"/>
    <x v="4"/>
    <x v="8"/>
    <s v=" Apple MacBook Pro 15'' Touch Bar MLH42/A Space Gray "/>
    <n v="3679"/>
    <s v="Apple"/>
  </r>
  <r>
    <n v="127"/>
    <x v="0"/>
    <x v="4"/>
    <x v="9"/>
    <s v=" Acer Chromebook 15 CB3-532-C968 "/>
    <n v="249"/>
    <s v="Acer"/>
  </r>
  <r>
    <n v="128"/>
    <x v="0"/>
    <x v="5"/>
    <x v="10"/>
    <s v=" Acer Aspire VX-591G-71TS "/>
    <n v="1499"/>
    <s v="Acer"/>
  </r>
  <r>
    <n v="129"/>
    <x v="0"/>
    <x v="1"/>
    <x v="11"/>
    <s v=" Toshiba A40-C-1D8 "/>
    <n v="899"/>
    <s v="Toshiba"/>
  </r>
  <r>
    <n v="130"/>
    <x v="0"/>
    <x v="4"/>
    <x v="12"/>
    <s v=" MSI GS73VR 7RF-213NL Stealth Pro 4K "/>
    <n v="2649"/>
    <s v="MSI"/>
  </r>
  <r>
    <n v="131"/>
    <x v="0"/>
    <x v="0"/>
    <x v="0"/>
    <s v=" Medion Akoya E7415 30020627 "/>
    <n v="649"/>
    <s v="Medion"/>
  </r>
  <r>
    <n v="132"/>
    <x v="0"/>
    <x v="4"/>
    <x v="1"/>
    <s v=" Medion Akoya E6415 "/>
    <n v="599"/>
    <s v="Medion"/>
  </r>
  <r>
    <n v="133"/>
    <x v="0"/>
    <x v="4"/>
    <x v="2"/>
    <s v=" HP Probook 450 G4 T8B72ET "/>
    <n v="999"/>
    <s v="HP"/>
  </r>
  <r>
    <n v="134"/>
    <x v="0"/>
    <x v="2"/>
    <x v="3"/>
    <s v=" HP ProBook 430 G3 W4N75ET "/>
    <n v="999"/>
    <s v="HP"/>
  </r>
  <r>
    <n v="135"/>
    <x v="0"/>
    <x v="4"/>
    <x v="4"/>
    <s v=" HP Pavilion x360 13-u140nd "/>
    <n v="899.01"/>
    <s v="HP"/>
  </r>
  <r>
    <n v="136"/>
    <x v="0"/>
    <x v="0"/>
    <x v="5"/>
    <s v=" Asus ROG Strix GL702VM-GC156T "/>
    <n v="1899"/>
    <s v="Asus"/>
  </r>
  <r>
    <n v="137"/>
    <x v="0"/>
    <x v="3"/>
    <x v="6"/>
    <s v=" Apple MacBook 12'' 512 GB Gold "/>
    <n v="1699"/>
    <s v="Apple"/>
  </r>
  <r>
    <n v="138"/>
    <x v="0"/>
    <x v="0"/>
    <x v="7"/>
    <s v=" Acer Switch Alpha 12 SA5-271P-58V8 "/>
    <n v="949"/>
    <s v="Acer"/>
  </r>
  <r>
    <n v="139"/>
    <x v="0"/>
    <x v="4"/>
    <x v="8"/>
    <s v=" Acer Spin 3 SP315-51-79ZY "/>
    <n v="999"/>
    <s v="Acer"/>
  </r>
  <r>
    <n v="140"/>
    <x v="0"/>
    <x v="3"/>
    <x v="9"/>
    <s v=" Medion Akoya P7641-I7-1128 "/>
    <n v="899"/>
    <s v="Medion"/>
  </r>
  <r>
    <n v="141"/>
    <x v="0"/>
    <x v="0"/>
    <x v="10"/>
    <s v=" HP Stream x360 11-aa000nd "/>
    <n v="329"/>
    <s v="HP"/>
  </r>
  <r>
    <n v="142"/>
    <x v="0"/>
    <x v="3"/>
    <x v="11"/>
    <s v=" Acer Chromebook 14 CP5-471-53B9 "/>
    <n v="599"/>
    <s v="Acer"/>
  </r>
  <r>
    <n v="143"/>
    <x v="0"/>
    <x v="4"/>
    <x v="12"/>
    <s v=" Acer Chromebook 14 CP5-471-33PC "/>
    <n v="499"/>
    <s v="Acer"/>
  </r>
  <r>
    <n v="144"/>
    <x v="0"/>
    <x v="1"/>
    <x v="0"/>
    <s v=" Acer Chromebook 14 CB3-431-C73M "/>
    <n v="379"/>
    <s v="Acer"/>
  </r>
  <r>
    <n v="145"/>
    <x v="0"/>
    <x v="1"/>
    <x v="1"/>
    <s v=" HP Elitebook 1040 G3 i5-8gb-256ssd "/>
    <n v="1299"/>
    <s v="HP"/>
  </r>
  <r>
    <n v="146"/>
    <x v="0"/>
    <x v="0"/>
    <x v="2"/>
    <s v=" Asus VivoBook R417SA-WX235T "/>
    <n v="259"/>
    <s v="Asus"/>
  </r>
  <r>
    <n v="147"/>
    <x v="0"/>
    <x v="4"/>
    <x v="3"/>
    <s v=" Acer Swift 5 SF514-51-5330 "/>
    <n v="899"/>
    <s v="Acer"/>
  </r>
  <r>
    <n v="148"/>
    <x v="0"/>
    <x v="1"/>
    <x v="4"/>
    <s v=" Toshiba Satellite Pro A50-C-147 "/>
    <n v="599"/>
    <s v="Toshiba"/>
  </r>
  <r>
    <n v="149"/>
    <x v="0"/>
    <x v="1"/>
    <x v="5"/>
    <s v=" MSI GE62 7RE-094NL Apache Pro "/>
    <n v="1549"/>
    <s v="MSI"/>
  </r>
  <r>
    <n v="150"/>
    <x v="0"/>
    <x v="1"/>
    <x v="6"/>
    <s v=" Lenovo Ideapad 110-17ISK 80VL000PMH "/>
    <n v="569"/>
    <s v="Lenovo"/>
  </r>
  <r>
    <n v="151"/>
    <x v="0"/>
    <x v="4"/>
    <x v="7"/>
    <s v=" HP ZBook Studio G3 Mobiel Workstation "/>
    <n v="2165.91"/>
    <s v="HP"/>
  </r>
  <r>
    <n v="152"/>
    <x v="0"/>
    <x v="0"/>
    <x v="8"/>
    <s v=" HP Omen 17-w260nd "/>
    <n v="1799"/>
    <s v="HP"/>
  </r>
  <r>
    <n v="153"/>
    <x v="0"/>
    <x v="5"/>
    <x v="9"/>
    <s v=" HP EliteBook 850 G3 T9X36EA "/>
    <n v="1699"/>
    <s v="HP"/>
  </r>
  <r>
    <n v="154"/>
    <x v="0"/>
    <x v="2"/>
    <x v="10"/>
    <s v=" Asus Strix FX502VM-FY361T "/>
    <n v="1399"/>
    <s v="Asus"/>
  </r>
  <r>
    <n v="155"/>
    <x v="0"/>
    <x v="4"/>
    <x v="11"/>
    <s v=" Asus ROG Strix GL753VD-GC100T "/>
    <n v="1299"/>
    <s v="Asus"/>
  </r>
  <r>
    <n v="156"/>
    <x v="0"/>
    <x v="1"/>
    <x v="12"/>
    <s v=" Apple MacBook 12'' 256 GB Rose Gold "/>
    <n v="1449"/>
    <s v="Apple"/>
  </r>
  <r>
    <n v="157"/>
    <x v="0"/>
    <x v="4"/>
    <x v="0"/>
    <s v=" Acer Switch Alpha 12 SA5-271-7333 "/>
    <n v="1099"/>
    <s v="Acer"/>
  </r>
  <r>
    <n v="158"/>
    <x v="0"/>
    <x v="1"/>
    <x v="1"/>
    <s v=" Acer Switch Alpha 12 SA5-271-31JU "/>
    <n v="699"/>
    <s v="Acer"/>
  </r>
  <r>
    <n v="159"/>
    <x v="0"/>
    <x v="2"/>
    <x v="2"/>
    <s v=" Acer Aspire V3-372-757U "/>
    <n v="899"/>
    <s v="Acer"/>
  </r>
  <r>
    <n v="160"/>
    <x v="0"/>
    <x v="1"/>
    <x v="3"/>
    <s v=" Toshiba Satellite Pro A50-C-1MM "/>
    <n v="699"/>
    <s v="Toshiba"/>
  </r>
  <r>
    <n v="161"/>
    <x v="0"/>
    <x v="5"/>
    <x v="4"/>
    <s v=" MSI GE72VR 7RF-273NL Apache Pro "/>
    <n v="1850"/>
    <s v="MSI"/>
  </r>
  <r>
    <n v="162"/>
    <x v="0"/>
    <x v="5"/>
    <x v="5"/>
    <s v=" HP Pavilion 17-ab000nd "/>
    <n v="1199"/>
    <s v="HP"/>
  </r>
  <r>
    <n v="163"/>
    <x v="0"/>
    <x v="5"/>
    <x v="6"/>
    <s v=" HP Pavilion 15-au030nd "/>
    <n v="949"/>
    <s v="HP"/>
  </r>
  <r>
    <n v="164"/>
    <x v="0"/>
    <x v="2"/>
    <x v="7"/>
    <s v=" HP Omen 17-w270nd "/>
    <n v="1999"/>
    <s v="HP"/>
  </r>
  <r>
    <n v="165"/>
    <x v="0"/>
    <x v="5"/>
    <x v="8"/>
    <s v=" Acer Aspire V3-372T-59FQ "/>
    <n v="749"/>
    <s v="Acer"/>
  </r>
  <r>
    <n v="166"/>
    <x v="0"/>
    <x v="1"/>
    <x v="9"/>
    <s v=" MSI GS63VR 7RF-216NL Stealth Pro 4K "/>
    <n v="2299"/>
    <s v="MSI"/>
  </r>
  <r>
    <n v="167"/>
    <x v="0"/>
    <x v="4"/>
    <x v="10"/>
    <s v=" HP Spectre Pro X360 G2 V1B04EA "/>
    <n v="2237.29"/>
    <s v="HP"/>
  </r>
  <r>
    <n v="168"/>
    <x v="0"/>
    <x v="0"/>
    <x v="11"/>
    <s v=" HP ProBook 450 G3 W4P35ET "/>
    <n v="966.79"/>
    <s v="HP"/>
  </r>
  <r>
    <n v="169"/>
    <x v="0"/>
    <x v="5"/>
    <x v="12"/>
    <s v=" HP Omen 15-ax025nd "/>
    <n v="1169"/>
    <s v="HP"/>
  </r>
  <r>
    <n v="170"/>
    <x v="0"/>
    <x v="1"/>
    <x v="0"/>
    <s v=" Asus ZenBook 3 UX390UA-GS042T "/>
    <n v="1199"/>
    <s v="Asus"/>
  </r>
  <r>
    <n v="171"/>
    <x v="0"/>
    <x v="5"/>
    <x v="1"/>
    <s v=" Acer Swift 3 SF314-51-70U0 "/>
    <n v="999"/>
    <s v="Acer"/>
  </r>
  <r>
    <n v="172"/>
    <x v="0"/>
    <x v="3"/>
    <x v="2"/>
    <s v=" Acer Chromebook 15 CB5-571-34MD "/>
    <n v="494"/>
    <s v="Acer"/>
  </r>
  <r>
    <n v="173"/>
    <x v="0"/>
    <x v="5"/>
    <x v="3"/>
    <s v=" MSI GE62 7RD-097NL Apache "/>
    <n v="1499"/>
    <s v="MSI"/>
  </r>
  <r>
    <n v="174"/>
    <x v="0"/>
    <x v="0"/>
    <x v="4"/>
    <s v=" Lenovo ThinkPad E560 20EV003EMH "/>
    <n v="999"/>
    <s v="Lenovo"/>
  </r>
  <r>
    <n v="175"/>
    <x v="0"/>
    <x v="4"/>
    <x v="5"/>
    <s v=" Lenovo Essential B71-80 80RJ0005MH "/>
    <n v="799"/>
    <s v="Lenovo"/>
  </r>
  <r>
    <n v="176"/>
    <x v="0"/>
    <x v="0"/>
    <x v="6"/>
    <s v=" HP Spectre Pro X360 G2 V1B01EA "/>
    <n v="1699"/>
    <s v="HP"/>
  </r>
  <r>
    <n v="177"/>
    <x v="0"/>
    <x v="4"/>
    <x v="7"/>
    <s v=" HP Pavilion 14-al125nd "/>
    <n v="799"/>
    <s v="HP"/>
  </r>
  <r>
    <n v="178"/>
    <x v="0"/>
    <x v="2"/>
    <x v="8"/>
    <s v=" HP EliteBook 850 G4 Z2W92EA "/>
    <n v="1857.35"/>
    <s v="HP"/>
  </r>
  <r>
    <n v="179"/>
    <x v="0"/>
    <x v="0"/>
    <x v="9"/>
    <s v=" HP EliteBook 1030 G1 X2F04EA "/>
    <n v="2556.73"/>
    <s v="HP"/>
  </r>
  <r>
    <n v="180"/>
    <x v="0"/>
    <x v="5"/>
    <x v="10"/>
    <s v=" HP Elite x2 1012 G1 L5H08EA "/>
    <n v="1760.58"/>
    <s v="HP"/>
  </r>
  <r>
    <n v="181"/>
    <x v="0"/>
    <x v="0"/>
    <x v="11"/>
    <s v=" HP 14-am072nd "/>
    <n v="429"/>
    <s v="HP"/>
  </r>
  <r>
    <n v="182"/>
    <x v="0"/>
    <x v="5"/>
    <x v="12"/>
    <s v=" Asus VivoBook R541UA-DM984T "/>
    <n v="499"/>
    <s v="Asus"/>
  </r>
  <r>
    <n v="183"/>
    <x v="0"/>
    <x v="5"/>
    <x v="0"/>
    <s v=" Asus Pro Essential P2530UA-DM0437R "/>
    <n v="699"/>
    <s v="Asus"/>
  </r>
  <r>
    <n v="184"/>
    <x v="0"/>
    <x v="3"/>
    <x v="1"/>
    <s v=" Apple MacBook Pro 15'' Touch Bar MLW72N/A Silver "/>
    <n v="2699"/>
    <s v="Apple"/>
  </r>
  <r>
    <n v="185"/>
    <x v="0"/>
    <x v="3"/>
    <x v="2"/>
    <s v=" Acer Spin 1 SP111-31-C34F "/>
    <n v="349"/>
    <s v="Acer"/>
  </r>
  <r>
    <n v="186"/>
    <x v="0"/>
    <x v="2"/>
    <x v="3"/>
    <s v=" Acer Chromebook CB5-132T-C9N4 "/>
    <n v="299"/>
    <s v="Acer"/>
  </r>
  <r>
    <n v="187"/>
    <x v="0"/>
    <x v="1"/>
    <x v="4"/>
    <s v=" Acer Aspire VX-591G-54PD "/>
    <n v="1049"/>
    <s v="Acer"/>
  </r>
  <r>
    <n v="188"/>
    <x v="0"/>
    <x v="3"/>
    <x v="5"/>
    <s v=" Acer Aspire E5-774-37SL "/>
    <n v="549"/>
    <s v="Acer"/>
  </r>
  <r>
    <n v="189"/>
    <x v="0"/>
    <x v="4"/>
    <x v="6"/>
    <s v=" Microsoft Surface Pro 4 - i7 - 16 GB - 1 TB "/>
    <n v="2749"/>
    <s v="Microsoft"/>
  </r>
  <r>
    <n v="190"/>
    <x v="0"/>
    <x v="0"/>
    <x v="7"/>
    <s v=" HP Elite x2 1012 G1 L5H36ET "/>
    <n v="1353.99"/>
    <s v="HP"/>
  </r>
  <r>
    <n v="191"/>
    <x v="0"/>
    <x v="1"/>
    <x v="8"/>
    <s v=" HP Elite x2 1012 G1 L5H19ET "/>
    <n v="1385.45"/>
    <s v="HP"/>
  </r>
  <r>
    <n v="192"/>
    <x v="0"/>
    <x v="1"/>
    <x v="9"/>
    <s v=" Asus Zenbook Pro BX310UA-FC223R "/>
    <n v="779"/>
    <s v="Asus"/>
  </r>
  <r>
    <n v="193"/>
    <x v="0"/>
    <x v="0"/>
    <x v="10"/>
    <s v=" MSI GT73VR 7RE-412NL Titan "/>
    <n v="2899"/>
    <s v="MSI"/>
  </r>
  <r>
    <n v="194"/>
    <x v="0"/>
    <x v="2"/>
    <x v="11"/>
    <s v=" MSI GT72VR 7RE-437NL Dominator Pro "/>
    <n v="2499"/>
    <s v="MSI"/>
  </r>
  <r>
    <n v="195"/>
    <x v="0"/>
    <x v="2"/>
    <x v="12"/>
    <s v=" HP Spectre Pro 13 G1 X2F01EA "/>
    <n v="1699"/>
    <s v="HP"/>
  </r>
  <r>
    <n v="196"/>
    <x v="0"/>
    <x v="3"/>
    <x v="0"/>
    <s v=" HP Elite x2 1012 G1 L5H18ET "/>
    <n v="1299"/>
    <s v="HP"/>
  </r>
  <r>
    <n v="197"/>
    <x v="0"/>
    <x v="5"/>
    <x v="1"/>
    <s v=" Apple MacBook Pro 15'' Touch Bar MLH42/B Space Gray "/>
    <n v="4999"/>
    <s v="Apple"/>
  </r>
  <r>
    <n v="198"/>
    <x v="0"/>
    <x v="5"/>
    <x v="2"/>
    <s v=" Acer Aspire S5-371-524G "/>
    <n v="999"/>
    <s v="Acer"/>
  </r>
  <r>
    <n v="199"/>
    <x v="0"/>
    <x v="4"/>
    <x v="3"/>
    <s v=" Toshiba A30-C-1CW "/>
    <n v="999"/>
    <s v="Toshiba"/>
  </r>
  <r>
    <n v="200"/>
    <x v="0"/>
    <x v="0"/>
    <x v="4"/>
    <s v=" MSI GT62VR 7RE-232NL Dominator Pro 4K "/>
    <n v="2899"/>
    <s v="MSI"/>
  </r>
  <r>
    <n v="201"/>
    <x v="0"/>
    <x v="0"/>
    <x v="5"/>
    <s v=" MSI GS73VR 6RF-018NL Stealth Pro 4K "/>
    <n v="2449"/>
    <s v="MSI"/>
  </r>
  <r>
    <n v="202"/>
    <x v="0"/>
    <x v="5"/>
    <x v="6"/>
    <s v=" MSI GL62M 7RD-050NL "/>
    <n v="1099"/>
    <s v="MSI"/>
  </r>
  <r>
    <n v="203"/>
    <x v="0"/>
    <x v="1"/>
    <x v="7"/>
    <s v=" Medion ERAZER X6601-I7-256 "/>
    <n v="1049"/>
    <s v="Medion"/>
  </r>
  <r>
    <n v="204"/>
    <x v="0"/>
    <x v="4"/>
    <x v="8"/>
    <s v=" HP Spectre Pro 13 G1 X2F00EA "/>
    <n v="1999"/>
    <s v="HP"/>
  </r>
  <r>
    <n v="205"/>
    <x v="0"/>
    <x v="4"/>
    <x v="9"/>
    <s v=" HP ProBook 650 G3 Z2X35ET "/>
    <n v="1396.34"/>
    <s v="HP"/>
  </r>
  <r>
    <n v="206"/>
    <x v="0"/>
    <x v="1"/>
    <x v="10"/>
    <s v=" HP EliteBook 850 G4 Z2W86ET "/>
    <n v="1581.47"/>
    <s v="HP"/>
  </r>
  <r>
    <n v="207"/>
    <x v="0"/>
    <x v="5"/>
    <x v="11"/>
    <s v=" HP EliteBook 840 G4 Z2V61EA "/>
    <n v="1881.55"/>
    <s v="HP"/>
  </r>
  <r>
    <n v="208"/>
    <x v="0"/>
    <x v="4"/>
    <x v="12"/>
    <s v=" Asus ZenBook 3 UX390UA-GS032R "/>
    <n v="1399"/>
    <s v="Asus"/>
  </r>
  <r>
    <n v="209"/>
    <x v="0"/>
    <x v="1"/>
    <x v="0"/>
    <s v=" Apple MacBook Pro 13'' MLL42N/A 8GB - 512GB Space Gray "/>
    <n v="1939"/>
    <s v="Apple"/>
  </r>
  <r>
    <n v="210"/>
    <x v="0"/>
    <x v="1"/>
    <x v="1"/>
    <s v=" Apple MacBook 12'' 512 GB Rose Gold "/>
    <n v="1693.95"/>
    <s v="Apple"/>
  </r>
  <r>
    <n v="211"/>
    <x v="0"/>
    <x v="1"/>
    <x v="2"/>
    <s v=" Acer Switch Alpha 12 SA5-271-55K2 "/>
    <n v="999"/>
    <s v="Acer"/>
  </r>
  <r>
    <n v="212"/>
    <x v="0"/>
    <x v="2"/>
    <x v="3"/>
    <s v=" Acer Predator G9-593-71VQ "/>
    <n v="1799"/>
    <s v="Acer"/>
  </r>
  <r>
    <n v="213"/>
    <x v="0"/>
    <x v="0"/>
    <x v="4"/>
    <s v=" Acer Aspire E5-553G-T6V0 "/>
    <n v="699"/>
    <s v="Acer"/>
  </r>
  <r>
    <n v="214"/>
    <x v="0"/>
    <x v="0"/>
    <x v="5"/>
    <s v=" Medion Erazer P7643 i7-1000 "/>
    <n v="999"/>
    <s v="Medion"/>
  </r>
  <r>
    <n v="215"/>
    <x v="0"/>
    <x v="1"/>
    <x v="6"/>
    <s v=" Lenovo Yoga 700-14ISK 80QD009JMH "/>
    <n v="699"/>
    <s v="Lenovo"/>
  </r>
  <r>
    <n v="216"/>
    <x v="0"/>
    <x v="2"/>
    <x v="7"/>
    <s v=" HP ZBook 15u G3 T7W11ET "/>
    <n v="1399"/>
    <s v="HP"/>
  </r>
  <r>
    <n v="217"/>
    <x v="0"/>
    <x v="5"/>
    <x v="8"/>
    <s v=" MSI GT62VR 7RD-229NL Dominator "/>
    <n v="1999"/>
    <s v="MSI"/>
  </r>
  <r>
    <n v="218"/>
    <x v="0"/>
    <x v="0"/>
    <x v="9"/>
    <s v=" MSI GS43VR 6RE-009NL Phantom Pro "/>
    <n v="1849"/>
    <s v="MSI"/>
  </r>
  <r>
    <n v="219"/>
    <x v="0"/>
    <x v="1"/>
    <x v="10"/>
    <s v=" Lenovo Thinkpad P50s 20FL000DMH "/>
    <n v="1796.85"/>
    <s v="Lenovo"/>
  </r>
  <r>
    <n v="220"/>
    <x v="0"/>
    <x v="5"/>
    <x v="11"/>
    <s v=" HP ProBook 650 G2 T9W99EA "/>
    <n v="1535.49"/>
    <s v="HP"/>
  </r>
  <r>
    <n v="221"/>
    <x v="0"/>
    <x v="3"/>
    <x v="12"/>
    <s v=" HP Probook 430 G4 Y8B38ET "/>
    <n v="949"/>
    <s v="HP"/>
  </r>
  <r>
    <n v="222"/>
    <x v="0"/>
    <x v="4"/>
    <x v="0"/>
    <s v=" HP Omen 17-w121nd "/>
    <n v="1899"/>
    <s v="HP"/>
  </r>
  <r>
    <n v="223"/>
    <x v="0"/>
    <x v="2"/>
    <x v="1"/>
    <s v=" HP EliteBook Folio G1 V1C39EA "/>
    <n v="1756.94"/>
    <s v="HP"/>
  </r>
  <r>
    <n v="224"/>
    <x v="0"/>
    <x v="2"/>
    <x v="2"/>
    <s v=" HP EliteBook Folio 1040 G3 V1A84EA "/>
    <n v="2199"/>
    <s v="HP"/>
  </r>
  <r>
    <n v="225"/>
    <x v="0"/>
    <x v="4"/>
    <x v="3"/>
    <s v=" HP EliteBook 850 G3 T9X34EA "/>
    <n v="1813.79"/>
    <s v="HP"/>
  </r>
  <r>
    <n v="226"/>
    <x v="0"/>
    <x v="3"/>
    <x v="4"/>
    <s v=" HP EliteBook 840 G4 Z2V48ET "/>
    <n v="1569.37"/>
    <s v="HP"/>
  </r>
  <r>
    <n v="227"/>
    <x v="0"/>
    <x v="2"/>
    <x v="5"/>
    <s v=" HP EliteBook 840 G3 T9X55EA "/>
    <n v="1487.09"/>
    <s v="HP"/>
  </r>
  <r>
    <n v="228"/>
    <x v="0"/>
    <x v="2"/>
    <x v="6"/>
    <s v=" HP EliteBook 840 G3 T9X27EA "/>
    <n v="1499"/>
    <s v="HP"/>
  </r>
  <r>
    <n v="229"/>
    <x v="0"/>
    <x v="1"/>
    <x v="7"/>
    <s v=" HP Chromebook 13 Pro G1 T6R48EA "/>
    <n v="774.4"/>
    <s v="HP"/>
  </r>
  <r>
    <n v="230"/>
    <x v="0"/>
    <x v="4"/>
    <x v="8"/>
    <s v=" HP Chromebook 11 G4 T6Q73EA "/>
    <n v="336.38"/>
    <s v="HP"/>
  </r>
  <r>
    <n v="231"/>
    <x v="0"/>
    <x v="1"/>
    <x v="9"/>
    <s v=" Asus ROG Strix GL702VM-GC178T "/>
    <n v="1699"/>
    <s v="Asus"/>
  </r>
  <r>
    <n v="232"/>
    <x v="0"/>
    <x v="3"/>
    <x v="10"/>
    <s v=" Asus ROG Strix GL702VM-GC004T "/>
    <n v="1599"/>
    <s v="Asus"/>
  </r>
  <r>
    <n v="233"/>
    <x v="0"/>
    <x v="5"/>
    <x v="11"/>
    <s v=" Asus ROG Strix GL553VD-FY217T "/>
    <n v="1099"/>
    <s v="Asus"/>
  </r>
  <r>
    <n v="234"/>
    <x v="0"/>
    <x v="1"/>
    <x v="12"/>
    <s v=" Acer Aspire V3-372T-54D1 "/>
    <n v="749"/>
    <s v="Acer"/>
  </r>
  <r>
    <n v="235"/>
    <x v="0"/>
    <x v="1"/>
    <x v="0"/>
    <s v=" Toshiba Tecra A50-C-17C "/>
    <n v="699"/>
    <s v="Toshiba"/>
  </r>
  <r>
    <n v="236"/>
    <x v="0"/>
    <x v="0"/>
    <x v="1"/>
    <s v=" MSI GT83VR 7RE-215NL Titan SLI "/>
    <n v="3999"/>
    <s v="MSI"/>
  </r>
  <r>
    <n v="237"/>
    <x v="0"/>
    <x v="0"/>
    <x v="2"/>
    <s v=" MSI GT72VR 7RD-440NL Dominator "/>
    <n v="2099"/>
    <s v="MSI"/>
  </r>
  <r>
    <n v="238"/>
    <x v="0"/>
    <x v="1"/>
    <x v="3"/>
    <s v=" MSI GT62VR 7RE-226NL Dominator Pro "/>
    <n v="2249"/>
    <s v="MSI"/>
  </r>
  <r>
    <n v="239"/>
    <x v="0"/>
    <x v="1"/>
    <x v="4"/>
    <s v=" MSI GS63VR 7RF-219NL Stealth Pro "/>
    <n v="2099"/>
    <s v="MSI"/>
  </r>
  <r>
    <n v="240"/>
    <x v="0"/>
    <x v="2"/>
    <x v="5"/>
    <s v=" MSI GS43VR 7RE-059NL Phantom Pro "/>
    <n v="1949"/>
    <s v="MSI"/>
  </r>
  <r>
    <n v="241"/>
    <x v="0"/>
    <x v="5"/>
    <x v="6"/>
    <s v=" MSI GP72VR 7RF-261NL Leopard Pro "/>
    <n v="1599"/>
    <s v="MSI"/>
  </r>
  <r>
    <n v="242"/>
    <x v="0"/>
    <x v="4"/>
    <x v="7"/>
    <s v=" MSI GP72 7RD-055NL Leopard "/>
    <n v="1399"/>
    <s v="MSI"/>
  </r>
  <r>
    <n v="243"/>
    <x v="0"/>
    <x v="5"/>
    <x v="8"/>
    <s v=" MSI GP62MVR 7RF-285NL Leopard Pro "/>
    <n v="1599"/>
    <s v="MSI"/>
  </r>
  <r>
    <n v="244"/>
    <x v="0"/>
    <x v="0"/>
    <x v="9"/>
    <s v=" MSI GL72 6QD-213NL "/>
    <n v="899"/>
    <s v="MSI"/>
  </r>
  <r>
    <n v="245"/>
    <x v="0"/>
    <x v="2"/>
    <x v="10"/>
    <s v=" Medion Erazer X6601 30020944 "/>
    <n v="1099"/>
    <s v="Medion"/>
  </r>
  <r>
    <n v="246"/>
    <x v="0"/>
    <x v="5"/>
    <x v="11"/>
    <s v=" Medion Chromebook S2013 "/>
    <n v="229"/>
    <s v="Medion"/>
  </r>
  <r>
    <n v="247"/>
    <x v="0"/>
    <x v="4"/>
    <x v="12"/>
    <s v=" Medion Akoya X7847-HQ-256 "/>
    <n v="1699"/>
    <s v="Medion"/>
  </r>
  <r>
    <n v="248"/>
    <x v="0"/>
    <x v="3"/>
    <x v="0"/>
    <s v=" Medion Akoya S6219 Zilver 628 "/>
    <n v="399"/>
    <s v="Medion"/>
  </r>
  <r>
    <n v="249"/>
    <x v="0"/>
    <x v="3"/>
    <x v="1"/>
    <s v=" Medion Akoya S6219 Wit 628 "/>
    <n v="399"/>
    <s v="Medion"/>
  </r>
  <r>
    <n v="250"/>
    <x v="0"/>
    <x v="4"/>
    <x v="2"/>
    <s v=" Medion Akoya S3409 F5 "/>
    <n v="749"/>
    <s v="Medion"/>
  </r>
  <r>
    <n v="251"/>
    <x v="0"/>
    <x v="2"/>
    <x v="3"/>
    <s v=" Medion Akoya S3409 F3 "/>
    <n v="629"/>
    <s v="Medion"/>
  </r>
  <r>
    <n v="252"/>
    <x v="0"/>
    <x v="0"/>
    <x v="4"/>
    <s v=" Medion Akoya E7419 "/>
    <n v="499"/>
    <s v="Medion"/>
  </r>
  <r>
    <n v="253"/>
    <x v="0"/>
    <x v="4"/>
    <x v="5"/>
    <s v=" Medion Akoya E6435-i5-1128 "/>
    <n v="729"/>
    <s v="Medion"/>
  </r>
  <r>
    <n v="254"/>
    <x v="0"/>
    <x v="2"/>
    <x v="6"/>
    <s v=" Medion Akoya E6415-i3-256 "/>
    <n v="549"/>
    <s v="Medion"/>
  </r>
  <r>
    <n v="255"/>
    <x v="0"/>
    <x v="4"/>
    <x v="7"/>
    <s v=" Medion Akoya E2215T 32GB Wit "/>
    <n v="289"/>
    <s v="Medion"/>
  </r>
  <r>
    <n v="256"/>
    <x v="0"/>
    <x v="0"/>
    <x v="8"/>
    <s v=" Lenovo Yoga 900s-12ISK 80ML0073MH "/>
    <n v="1099"/>
    <s v="Lenovo"/>
  </r>
  <r>
    <n v="257"/>
    <x v="0"/>
    <x v="0"/>
    <x v="9"/>
    <s v=" Lenovo ThinkPad Yoga 260 20FD001XMH "/>
    <n v="1513.26"/>
    <s v="Lenovo"/>
  </r>
  <r>
    <n v="258"/>
    <x v="0"/>
    <x v="2"/>
    <x v="10"/>
    <s v=" Lenovo IdeaPad Y910-17ISK 80V10019MH "/>
    <n v="2999"/>
    <s v="Lenovo"/>
  </r>
  <r>
    <n v="259"/>
    <x v="0"/>
    <x v="4"/>
    <x v="11"/>
    <s v=" Lenovo IdeaPad Y900-17ISK 80Q1004LMH "/>
    <n v="2499"/>
    <s v="Lenovo"/>
  </r>
  <r>
    <n v="260"/>
    <x v="0"/>
    <x v="0"/>
    <x v="12"/>
    <s v=" Lenovo Ideapad Y700-15ISK 80NV010LMH "/>
    <n v="999"/>
    <s v="Lenovo"/>
  </r>
  <r>
    <n v="261"/>
    <x v="0"/>
    <x v="3"/>
    <x v="0"/>
    <s v=" Lenovo IdeaPad 700-15ISK 80RU00CLMH "/>
    <n v="899"/>
    <s v="Lenovo"/>
  </r>
  <r>
    <n v="262"/>
    <x v="0"/>
    <x v="0"/>
    <x v="1"/>
    <s v=" Lenovo IdeaPad 510S-13IKB 80V0006AMH "/>
    <n v="749"/>
    <s v="Lenovo"/>
  </r>
  <r>
    <n v="263"/>
    <x v="0"/>
    <x v="4"/>
    <x v="2"/>
    <s v=" HP ProBook 650 G2 Y3B07ET "/>
    <n v="1249"/>
    <s v="HP"/>
  </r>
  <r>
    <n v="264"/>
    <x v="0"/>
    <x v="0"/>
    <x v="3"/>
    <s v=" HP ProBook 650 G2 T4J06ET "/>
    <n v="1136.19"/>
    <s v="HP"/>
  </r>
  <r>
    <n v="265"/>
    <x v="0"/>
    <x v="4"/>
    <x v="4"/>
    <s v=" HP ProBook 640 G3 Z2W32EA "/>
    <n v="1303.17"/>
    <s v="HP"/>
  </r>
  <r>
    <n v="266"/>
    <x v="0"/>
    <x v="1"/>
    <x v="5"/>
    <s v=" HP Probook 440 G3 W4N88ET "/>
    <n v="945.01"/>
    <s v="HP"/>
  </r>
  <r>
    <n v="267"/>
    <x v="0"/>
    <x v="1"/>
    <x v="6"/>
    <s v=" HP Probook 430 G4 Y7Z27ET "/>
    <n v="849"/>
    <s v="HP"/>
  </r>
  <r>
    <n v="268"/>
    <x v="0"/>
    <x v="1"/>
    <x v="7"/>
    <s v=" HP ProBook 430 G3 W4N73ET "/>
    <n v="899"/>
    <s v="HP"/>
  </r>
  <r>
    <n v="269"/>
    <x v="0"/>
    <x v="3"/>
    <x v="8"/>
    <s v=" HP Omen 17-w210nd "/>
    <n v="1399"/>
    <s v="HP"/>
  </r>
  <r>
    <n v="270"/>
    <x v="0"/>
    <x v="3"/>
    <x v="9"/>
    <s v=" HP EliteBook Folio G1 X2F49EA "/>
    <n v="2299"/>
    <s v="HP"/>
  </r>
  <r>
    <n v="271"/>
    <x v="0"/>
    <x v="1"/>
    <x v="10"/>
    <s v=" HP EliteBook Folio G1 X2F46EA "/>
    <n v="1995.29"/>
    <s v="HP"/>
  </r>
  <r>
    <n v="272"/>
    <x v="0"/>
    <x v="0"/>
    <x v="11"/>
    <s v=" HP EliteBook Folio 1040 G3 V1A81EA "/>
    <n v="1749"/>
    <s v="HP"/>
  </r>
  <r>
    <n v="273"/>
    <x v="0"/>
    <x v="5"/>
    <x v="12"/>
    <s v=" HP EliteBook Folio 1040 G2 N6Q10EA "/>
    <n v="1999"/>
    <s v="HP"/>
  </r>
  <r>
    <n v="274"/>
    <x v="0"/>
    <x v="2"/>
    <x v="0"/>
    <s v=" HP EliteBook Folio 1040 G2 H9W00EA "/>
    <n v="1399"/>
    <s v="HP"/>
  </r>
  <r>
    <n v="275"/>
    <x v="0"/>
    <x v="3"/>
    <x v="1"/>
    <s v=" HP EliteBook 840 G4 Z2V49ET "/>
    <n v="1697.63"/>
    <s v="HP"/>
  </r>
  <r>
    <n v="276"/>
    <x v="0"/>
    <x v="5"/>
    <x v="2"/>
    <s v=" HP EliteBook 840 G3 T9X26EA "/>
    <n v="1799"/>
    <s v="HP"/>
  </r>
  <r>
    <n v="277"/>
    <x v="0"/>
    <x v="0"/>
    <x v="3"/>
    <s v=" HP EliteBook 840 G3 T9X24EA "/>
    <n v="1699"/>
    <s v="HP"/>
  </r>
  <r>
    <n v="278"/>
    <x v="0"/>
    <x v="4"/>
    <x v="4"/>
    <s v=" HP Elitebook 840 G3 i5-8gb-256ssd "/>
    <n v="1833.15"/>
    <s v="HP"/>
  </r>
  <r>
    <n v="279"/>
    <x v="0"/>
    <x v="4"/>
    <x v="5"/>
    <s v=" HP EliteBook 820 G4 Z2V73EA "/>
    <n v="1960.2"/>
    <s v="HP"/>
  </r>
  <r>
    <n v="280"/>
    <x v="0"/>
    <x v="1"/>
    <x v="6"/>
    <s v=" HP EliteBook 820 G3 T9X50EA "/>
    <n v="1934.79"/>
    <s v="HP"/>
  </r>
  <r>
    <n v="281"/>
    <x v="0"/>
    <x v="2"/>
    <x v="7"/>
    <s v=" HP EliteBook 820 G3 T9X47EA "/>
    <n v="1599"/>
    <s v="HP"/>
  </r>
  <r>
    <n v="282"/>
    <x v="0"/>
    <x v="2"/>
    <x v="8"/>
    <s v=" HP EliteBook 820 G3 T9X42EA "/>
    <n v="1571.79"/>
    <s v="HP"/>
  </r>
  <r>
    <n v="283"/>
    <x v="0"/>
    <x v="4"/>
    <x v="9"/>
    <s v=" HP EliteBook 820 G2 Z2V91ET "/>
    <n v="1646.81"/>
    <s v="HP"/>
  </r>
  <r>
    <n v="284"/>
    <x v="0"/>
    <x v="3"/>
    <x v="10"/>
    <s v=" HP EliteBook 1030 G1 X2F07EA "/>
    <n v="1998.92"/>
    <s v="HP"/>
  </r>
  <r>
    <n v="285"/>
    <x v="0"/>
    <x v="2"/>
    <x v="11"/>
    <s v=" HP Elite x2 1012 G1 L5H07EA "/>
    <n v="999"/>
    <s v="HP"/>
  </r>
  <r>
    <n v="286"/>
    <x v="0"/>
    <x v="4"/>
    <x v="12"/>
    <s v=" HP Chromebook 13 Pro G1 W4M19EA "/>
    <n v="680.02"/>
    <s v="HP"/>
  </r>
  <r>
    <n v="287"/>
    <x v="0"/>
    <x v="4"/>
    <x v="0"/>
    <s v=" HP Chromebook 11 G5 X0N97EA "/>
    <n v="306.13"/>
    <s v="HP"/>
  </r>
  <r>
    <n v="288"/>
    <x v="0"/>
    <x v="5"/>
    <x v="1"/>
    <s v=" Asus ZenBook 3 UX390UA-GS036R "/>
    <n v="1899"/>
    <s v="Asus"/>
  </r>
  <r>
    <n v="289"/>
    <x v="0"/>
    <x v="1"/>
    <x v="2"/>
    <s v=" Asus VivoBook R558UV-DM350T "/>
    <n v="799"/>
    <s v="Asus"/>
  </r>
  <r>
    <n v="290"/>
    <x v="0"/>
    <x v="3"/>
    <x v="3"/>
    <s v=" Asus Transformer Book T302CA-FL014R "/>
    <n v="849"/>
    <s v="Asus"/>
  </r>
  <r>
    <n v="291"/>
    <x v="0"/>
    <x v="3"/>
    <x v="4"/>
    <s v=" Asus ROG Strix GL753VD-GC097T "/>
    <n v="1099"/>
    <s v="Asus"/>
  </r>
  <r>
    <n v="292"/>
    <x v="0"/>
    <x v="3"/>
    <x v="5"/>
    <s v=" Asus ROG G752VS-GC310T "/>
    <n v="2399"/>
    <s v="Asus"/>
  </r>
  <r>
    <n v="293"/>
    <x v="0"/>
    <x v="3"/>
    <x v="6"/>
    <s v=" Apple MacBook Pro 13'' Touch Bar MNQG2N/A Silver "/>
    <n v="2199"/>
    <s v="Apple"/>
  </r>
  <r>
    <n v="294"/>
    <x v="0"/>
    <x v="5"/>
    <x v="7"/>
    <s v=" Acer Spin 7 SP714-51-M0U6 "/>
    <n v="1399"/>
    <s v="Acer"/>
  </r>
  <r>
    <n v="295"/>
    <x v="0"/>
    <x v="2"/>
    <x v="8"/>
    <s v=" Acer Spin 3 SP315-51-39L3 "/>
    <n v="649"/>
    <s v="Acer"/>
  </r>
  <r>
    <n v="296"/>
    <x v="0"/>
    <x v="4"/>
    <x v="9"/>
    <s v=" Acer Predator GX-792-76H8 "/>
    <n v="3199"/>
    <s v="Acer"/>
  </r>
  <r>
    <n v="297"/>
    <x v="0"/>
    <x v="4"/>
    <x v="10"/>
    <s v=" Acer Predator GX-792-70JL "/>
    <n v="3599"/>
    <s v="Acer"/>
  </r>
  <r>
    <n v="298"/>
    <x v="0"/>
    <x v="2"/>
    <x v="11"/>
    <s v=" Acer Predator G9-593-778F "/>
    <n v="2099"/>
    <s v="Acer"/>
  </r>
  <r>
    <n v="299"/>
    <x v="0"/>
    <x v="1"/>
    <x v="12"/>
    <s v=" Acer Predator G5-793-76E3 "/>
    <n v="1999"/>
    <s v="Acer"/>
  </r>
  <r>
    <n v="300"/>
    <x v="0"/>
    <x v="3"/>
    <x v="0"/>
    <s v=" Acer Aspire R3-131T-C9R5 "/>
    <n v="299"/>
    <s v="Acer"/>
  </r>
  <r>
    <n v="301"/>
    <x v="0"/>
    <x v="2"/>
    <x v="1"/>
    <s v=" Acer Aspire R3-131T-C282 "/>
    <n v="299"/>
    <s v="Acer"/>
  </r>
  <r>
    <n v="302"/>
    <x v="0"/>
    <x v="4"/>
    <x v="2"/>
    <s v=" Acer Aspire E5-523-98LZ "/>
    <n v="529"/>
    <s v="Acer"/>
  </r>
  <r>
    <n v="303"/>
    <x v="0"/>
    <x v="1"/>
    <x v="3"/>
    <s v=" Forza MacBook 12'' 512 GB Zilver (Refurbished) "/>
    <n v="1299"/>
    <s v="Forza"/>
  </r>
  <r>
    <n v="304"/>
    <x v="0"/>
    <x v="4"/>
    <x v="4"/>
    <s v=" Asus ZenBook 3 UX390UA-GS032T "/>
    <n v="1199"/>
    <s v="Asus"/>
  </r>
  <r>
    <n v="305"/>
    <x v="1"/>
    <x v="3"/>
    <x v="5"/>
    <s v=" Samsung Galaxy Tab A 10.1 Wifi Zwart "/>
    <n v="237"/>
    <s v="Samsung"/>
  </r>
  <r>
    <n v="306"/>
    <x v="1"/>
    <x v="4"/>
    <x v="6"/>
    <s v=" Apple iPad Air 2 Wifi 32 GB Space Gray "/>
    <n v="439"/>
    <s v="Apple"/>
  </r>
  <r>
    <n v="307"/>
    <x v="1"/>
    <x v="4"/>
    <x v="7"/>
    <s v=" Apple iPad Air 2 Wifi 32 GB Zilver "/>
    <n v="439"/>
    <s v="Apple"/>
  </r>
  <r>
    <n v="308"/>
    <x v="1"/>
    <x v="3"/>
    <x v="8"/>
    <s v=" Samsung Galaxy Tab A 10.1 Wifi Wit "/>
    <n v="237"/>
    <s v="Samsung"/>
  </r>
  <r>
    <n v="309"/>
    <x v="1"/>
    <x v="0"/>
    <x v="9"/>
    <s v=" NVIDIA Shield Tablet K1 "/>
    <n v="199"/>
    <s v="NVIDIA"/>
  </r>
  <r>
    <n v="310"/>
    <x v="1"/>
    <x v="0"/>
    <x v="10"/>
    <s v=" Samsung Galaxy Tab S2 9,7 inch 32GB Zwart 2016 "/>
    <n v="439"/>
    <s v="Samsung"/>
  </r>
  <r>
    <n v="311"/>
    <x v="1"/>
    <x v="4"/>
    <x v="11"/>
    <s v=" Samsung Galaxy Tab A 10.1 Wifi + 4G Zwart "/>
    <n v="319"/>
    <s v="Samsung"/>
  </r>
  <r>
    <n v="312"/>
    <x v="1"/>
    <x v="5"/>
    <x v="12"/>
    <s v=" Apple iPad Air 2 Wifi 32 GB Goud "/>
    <n v="439"/>
    <s v="Apple"/>
  </r>
  <r>
    <n v="313"/>
    <x v="1"/>
    <x v="4"/>
    <x v="0"/>
    <s v=" Samsung Galaxy Tab E 9.6 Zwart "/>
    <n v="164"/>
    <s v="Samsung"/>
  </r>
  <r>
    <n v="314"/>
    <x v="1"/>
    <x v="5"/>
    <x v="1"/>
    <s v=" Apple iPad Air 2 Wifi 128 GB Zilver "/>
    <n v="529"/>
    <s v="Apple"/>
  </r>
  <r>
    <n v="315"/>
    <x v="1"/>
    <x v="5"/>
    <x v="2"/>
    <s v=" Samsung Galaxy Tab A 7.0 Wifi Zwart "/>
    <n v="144"/>
    <s v="Samsung"/>
  </r>
  <r>
    <n v="316"/>
    <x v="1"/>
    <x v="4"/>
    <x v="3"/>
    <s v=" Apple iPad Air 2 Wifi 128 GB Goud "/>
    <n v="539"/>
    <s v="Apple"/>
  </r>
  <r>
    <n v="317"/>
    <x v="1"/>
    <x v="2"/>
    <x v="4"/>
    <s v=" Lenovo Tab 2 A10-30 16 GB Blauw "/>
    <n v="159"/>
    <s v="Lenovo"/>
  </r>
  <r>
    <n v="318"/>
    <x v="1"/>
    <x v="3"/>
    <x v="5"/>
    <s v=" Microsoft Surface Pro 4 - i5 - 8 GB - 256 GB "/>
    <n v="1299"/>
    <s v="Microsoft"/>
  </r>
  <r>
    <n v="319"/>
    <x v="1"/>
    <x v="2"/>
    <x v="6"/>
    <s v=" Lenovo Tab 2 A10-30 32 GB Blauw "/>
    <n v="179"/>
    <s v="Lenovo"/>
  </r>
  <r>
    <n v="320"/>
    <x v="1"/>
    <x v="0"/>
    <x v="7"/>
    <s v=" Asus ZenPad S 8.0 Z580C Zwart "/>
    <n v="199"/>
    <s v="Asus"/>
  </r>
  <r>
    <n v="321"/>
    <x v="1"/>
    <x v="1"/>
    <x v="8"/>
    <s v=" Microsoft Surface Pro 4 - i5 - 4 GB - 128 GB "/>
    <n v="1029"/>
    <s v="Microsoft"/>
  </r>
  <r>
    <n v="322"/>
    <x v="1"/>
    <x v="3"/>
    <x v="9"/>
    <s v=" Acer One 10 S1003-14XA "/>
    <n v="219"/>
    <s v="Acer"/>
  </r>
  <r>
    <n v="323"/>
    <x v="1"/>
    <x v="1"/>
    <x v="10"/>
    <s v=" Samsung Galaxy Tab E 9.6 Wit "/>
    <n v="164"/>
    <s v="Samsung"/>
  </r>
  <r>
    <n v="324"/>
    <x v="1"/>
    <x v="3"/>
    <x v="11"/>
    <s v=" Samsung Galaxy Tab S2 8 inch 32GB Zwart 2016 "/>
    <n v="349"/>
    <s v="Samsung"/>
  </r>
  <r>
    <n v="325"/>
    <x v="1"/>
    <x v="2"/>
    <x v="12"/>
    <s v=" Lenovo Tab 3 7 Essential 16 GB "/>
    <n v="99"/>
    <s v="Lenovo"/>
  </r>
  <r>
    <n v="326"/>
    <x v="1"/>
    <x v="0"/>
    <x v="0"/>
    <s v=" Microsoft Surface Pro 4 - Core M - 4 GB - 128 GB "/>
    <n v="899"/>
    <s v="Microsoft"/>
  </r>
  <r>
    <n v="327"/>
    <x v="1"/>
    <x v="4"/>
    <x v="1"/>
    <s v=" Samsung Galaxy Tab S2 9.7 inch 32GB + 4G Zwart VE "/>
    <n v="519"/>
    <s v="Samsung"/>
  </r>
  <r>
    <n v="328"/>
    <x v="1"/>
    <x v="2"/>
    <x v="2"/>
    <s v=" Apple iPad Mini 2 Wifi 32 GB Silver "/>
    <n v="299"/>
    <s v="Apple"/>
  </r>
  <r>
    <n v="329"/>
    <x v="1"/>
    <x v="5"/>
    <x v="3"/>
    <s v=" Samsung Galaxy Tab A 7.0 Wifi Wit "/>
    <n v="144"/>
    <s v="Samsung"/>
  </r>
  <r>
    <n v="330"/>
    <x v="1"/>
    <x v="4"/>
    <x v="4"/>
    <s v=" Apple iPad Mini 2 Wifi + 4G 32 GB Space Gray "/>
    <n v="419"/>
    <s v="Apple"/>
  </r>
  <r>
    <n v="331"/>
    <x v="1"/>
    <x v="3"/>
    <x v="5"/>
    <s v=" Samsung Galaxy Tab S2 8 inch 32GB Wit 2016 "/>
    <n v="344.77"/>
    <s v="Samsung"/>
  </r>
  <r>
    <n v="332"/>
    <x v="1"/>
    <x v="2"/>
    <x v="6"/>
    <s v=" Samsung Galaxy Tab S2 9,7 inch 32GB Goud 2016 "/>
    <n v="429"/>
    <s v="Samsung"/>
  </r>
  <r>
    <n v="333"/>
    <x v="1"/>
    <x v="5"/>
    <x v="7"/>
    <s v=" Apple iPad Pro 12,9 inch 128 GB Wifi Gold "/>
    <n v="1009"/>
    <s v="Apple"/>
  </r>
  <r>
    <n v="334"/>
    <x v="1"/>
    <x v="4"/>
    <x v="8"/>
    <s v=" Apple iPad Air 2 Wifi + 4G 32 GB Zilver "/>
    <n v="549"/>
    <s v="Apple"/>
  </r>
  <r>
    <n v="335"/>
    <x v="1"/>
    <x v="2"/>
    <x v="9"/>
    <s v=" Samsung Galaxy Tab A 7.0 Wifi + 4G Zwart "/>
    <n v="199"/>
    <s v="Samsung"/>
  </r>
  <r>
    <n v="336"/>
    <x v="1"/>
    <x v="1"/>
    <x v="10"/>
    <s v=" Asus ZenPad 3S Z500M Zwart "/>
    <n v="379"/>
    <s v="Asus"/>
  </r>
  <r>
    <n v="337"/>
    <x v="1"/>
    <x v="3"/>
    <x v="11"/>
    <s v=" Kurio Telekids Tab 2 Blauw "/>
    <n v="119"/>
    <s v="Kurio"/>
  </r>
  <r>
    <n v="338"/>
    <x v="1"/>
    <x v="3"/>
    <x v="12"/>
    <s v=" Lenovo Tab 3 7 Essential 8 GB "/>
    <n v="89"/>
    <s v="Lenovo"/>
  </r>
  <r>
    <n v="339"/>
    <x v="1"/>
    <x v="5"/>
    <x v="0"/>
    <s v=" Samsung Galaxy Tab S2 9,7 inch 32GB Wit 2016 "/>
    <n v="439"/>
    <s v="Samsung"/>
  </r>
  <r>
    <n v="340"/>
    <x v="1"/>
    <x v="5"/>
    <x v="1"/>
    <s v=" Lenovo Tab 3 850M LTE Zwart "/>
    <n v="169"/>
    <s v="Lenovo"/>
  </r>
  <r>
    <n v="341"/>
    <x v="1"/>
    <x v="0"/>
    <x v="2"/>
    <s v=" Lenovo Yoga Book YB1-X90F Grijs "/>
    <n v="499"/>
    <s v="Lenovo"/>
  </r>
  <r>
    <n v="342"/>
    <x v="1"/>
    <x v="0"/>
    <x v="3"/>
    <s v=" Samsung Galaxy Tab S2 9,7 inch 32GB + 4G Zwart 2016 "/>
    <n v="511.5"/>
    <s v="Samsung"/>
  </r>
  <r>
    <n v="343"/>
    <x v="1"/>
    <x v="4"/>
    <x v="4"/>
    <s v=" Apple iPad Mini 4 Wifi 128 GB Space Gray "/>
    <n v="549"/>
    <s v="Apple"/>
  </r>
  <r>
    <n v="344"/>
    <x v="1"/>
    <x v="5"/>
    <x v="5"/>
    <s v=" Lenovo Tab 3 10 Plus 32GB Blauw "/>
    <n v="219"/>
    <s v="Lenovo"/>
  </r>
  <r>
    <n v="345"/>
    <x v="1"/>
    <x v="5"/>
    <x v="6"/>
    <s v=" Apple iPad Pro 9,7 inch 128 GB Wifi Silver "/>
    <n v="799"/>
    <s v="Apple"/>
  </r>
  <r>
    <n v="346"/>
    <x v="1"/>
    <x v="4"/>
    <x v="7"/>
    <s v=" ASUS ZenPad 8.0 Z380M Grijs "/>
    <n v="159"/>
    <s v="Asus"/>
  </r>
  <r>
    <n v="347"/>
    <x v="2"/>
    <x v="1"/>
    <x v="8"/>
    <s v=" Acer Iconia One 8 B1-850 Wit "/>
    <n v="129"/>
    <s v="Acer"/>
  </r>
  <r>
    <n v="348"/>
    <x v="1"/>
    <x v="3"/>
    <x v="9"/>
    <s v=" Microsoft Surface Pro 4 - i7 - 8 GB - 256 GB "/>
    <n v="1499"/>
    <s v="Microsoft"/>
  </r>
  <r>
    <n v="349"/>
    <x v="1"/>
    <x v="1"/>
    <x v="10"/>
    <s v=" Lenovo Tab 3 10 Business 32 GB LTE "/>
    <n v="299"/>
    <s v="Lenovo"/>
  </r>
  <r>
    <n v="350"/>
    <x v="1"/>
    <x v="1"/>
    <x v="11"/>
    <s v=" Lenovo Tab 2 A10-70F Blauw "/>
    <n v="189"/>
    <s v="Lenovo"/>
  </r>
  <r>
    <n v="351"/>
    <x v="1"/>
    <x v="3"/>
    <x v="12"/>
    <s v=" ASUS ZenPad C 7.0 Zwart "/>
    <n v="117"/>
    <s v="Asus"/>
  </r>
  <r>
    <n v="352"/>
    <x v="1"/>
    <x v="4"/>
    <x v="0"/>
    <s v=" Apple iPad Mini 2 Wifi + 4G 32 GB Silver "/>
    <n v="419"/>
    <s v="Apple"/>
  </r>
  <r>
    <n v="353"/>
    <x v="1"/>
    <x v="5"/>
    <x v="1"/>
    <s v=" Apple iPad Air 2 Wifi + 4G 128 GB Zilver "/>
    <n v="659"/>
    <s v="Apple"/>
  </r>
  <r>
    <n v="354"/>
    <x v="1"/>
    <x v="1"/>
    <x v="2"/>
    <s v=" Apple iPad Air 2 Wifi + 4G 128 GB Goud "/>
    <n v="659"/>
    <s v="Apple"/>
  </r>
  <r>
    <n v="355"/>
    <x v="1"/>
    <x v="2"/>
    <x v="3"/>
    <s v=" Acer Iconia Tab 10 A3-A40-N9NM "/>
    <n v="199"/>
    <s v="Acer"/>
  </r>
  <r>
    <n v="356"/>
    <x v="1"/>
    <x v="3"/>
    <x v="4"/>
    <s v=" Kurio Telekids Tab 2 Roze "/>
    <n v="119"/>
    <s v="Kurio"/>
  </r>
  <r>
    <n v="357"/>
    <x v="1"/>
    <x v="1"/>
    <x v="5"/>
    <s v=" Lenovo Tab 3 10 Plus 32GB Zwart "/>
    <n v="219"/>
    <s v="Lenovo"/>
  </r>
  <r>
    <n v="358"/>
    <x v="1"/>
    <x v="2"/>
    <x v="6"/>
    <s v=" Denver TAQ-10182MK2 "/>
    <n v="99"/>
    <s v="Denver"/>
  </r>
  <r>
    <n v="359"/>
    <x v="1"/>
    <x v="5"/>
    <x v="7"/>
    <s v=" Apple iPad Mini 4 Wifi 32 GB Space Gray "/>
    <n v="439"/>
    <s v="Apple"/>
  </r>
  <r>
    <n v="360"/>
    <x v="3"/>
    <x v="2"/>
    <x v="8"/>
    <s v=" Acer Iconia One 10 B3-A30 16 GB Wit "/>
    <n v="149"/>
    <s v="Acer"/>
  </r>
  <r>
    <n v="361"/>
    <x v="1"/>
    <x v="2"/>
    <x v="9"/>
    <s v=" Apple iPad Pro 9,7 inch 32 GB Wifi Space Gray "/>
    <n v="649"/>
    <s v="Apple"/>
  </r>
  <r>
    <n v="362"/>
    <x v="1"/>
    <x v="4"/>
    <x v="10"/>
    <s v=" Lenovo Yoga Tab 3 Plus "/>
    <n v="349"/>
    <s v="Lenovo"/>
  </r>
  <r>
    <n v="363"/>
    <x v="1"/>
    <x v="2"/>
    <x v="11"/>
    <s v=" Apple iPad Pro 9,7 inch 128 GB Wifi Gold "/>
    <n v="799"/>
    <s v="Apple"/>
  </r>
  <r>
    <n v="364"/>
    <x v="1"/>
    <x v="3"/>
    <x v="12"/>
    <s v=" Lenovo Tab 2 A10-70F 32 GB Blauw "/>
    <n v="229"/>
    <s v="Lenovo"/>
  </r>
  <r>
    <n v="365"/>
    <x v="1"/>
    <x v="5"/>
    <x v="0"/>
    <s v=" Apple iPad Air 2 Wifi + 4G 32 GB Goud "/>
    <n v="549"/>
    <s v="Apple"/>
  </r>
  <r>
    <n v="366"/>
    <x v="1"/>
    <x v="0"/>
    <x v="1"/>
    <s v=" Apple iPad Pro 9,7 inch 32 GB Wifi Gold "/>
    <n v="649"/>
    <s v="Apple"/>
  </r>
  <r>
    <n v="367"/>
    <x v="1"/>
    <x v="1"/>
    <x v="2"/>
    <s v=" Asus ZenPad 3S Z500M Zilver "/>
    <n v="379"/>
    <s v="Asus"/>
  </r>
  <r>
    <n v="368"/>
    <x v="1"/>
    <x v="5"/>
    <x v="3"/>
    <s v=" Apple iPad Mini 4 Wifi 128 GB Zilver "/>
    <n v="549"/>
    <s v="Apple"/>
  </r>
  <r>
    <n v="369"/>
    <x v="1"/>
    <x v="4"/>
    <x v="4"/>
    <s v=" Lenovo Tab 3 10 Plus 16GB Zwart "/>
    <n v="199"/>
    <s v="Lenovo"/>
  </r>
  <r>
    <n v="370"/>
    <x v="1"/>
    <x v="3"/>
    <x v="5"/>
    <s v=" Apple iPad Pro 9,7 inch 32 GB Wifi Silver "/>
    <n v="649"/>
    <s v="Apple"/>
  </r>
  <r>
    <n v="371"/>
    <x v="1"/>
    <x v="4"/>
    <x v="6"/>
    <s v=" ASUS ZenPad C 7.0 Grijs "/>
    <n v="117"/>
    <s v="Asus"/>
  </r>
  <r>
    <n v="372"/>
    <x v="1"/>
    <x v="0"/>
    <x v="7"/>
    <s v=" Apple iPad Pro 12,9 inch 256 GB Wifi Space Gray "/>
    <n v="1129"/>
    <s v="Apple"/>
  </r>
  <r>
    <n v="373"/>
    <x v="1"/>
    <x v="5"/>
    <x v="8"/>
    <s v=" Apple iPad Pro 12,9 inch 256 GB Wifi + 4G Space Gray "/>
    <n v="1249"/>
    <s v="Apple"/>
  </r>
  <r>
    <n v="374"/>
    <x v="1"/>
    <x v="0"/>
    <x v="9"/>
    <s v=" Apple iPad Pro 12,9 inch 128 GB Wifi Space Gray "/>
    <n v="999"/>
    <s v="Apple"/>
  </r>
  <r>
    <n v="375"/>
    <x v="1"/>
    <x v="5"/>
    <x v="10"/>
    <s v=" Microsoft Surface Pro 4 - i7 - 16 GB - 256 GB "/>
    <n v="1829"/>
    <s v="Microsoft"/>
  </r>
  <r>
    <n v="376"/>
    <x v="1"/>
    <x v="0"/>
    <x v="11"/>
    <s v=" Asus ZenPad 10 Z300M Grijs "/>
    <n v="199"/>
    <s v="Asus"/>
  </r>
  <r>
    <n v="377"/>
    <x v="1"/>
    <x v="1"/>
    <x v="12"/>
    <s v=" Apple iPad Pro 9,7 inch 32 GB Wifi Rose Gold "/>
    <n v="649"/>
    <s v="Apple"/>
  </r>
  <r>
    <n v="378"/>
    <x v="4"/>
    <x v="5"/>
    <x v="0"/>
    <s v=" Acer Iconia One 10 B3-A30 Zwart "/>
    <n v="169"/>
    <s v="Acer"/>
  </r>
  <r>
    <n v="379"/>
    <x v="1"/>
    <x v="2"/>
    <x v="1"/>
    <s v=" Acer Iconia One 8 B1-850 Blauw "/>
    <n v="129"/>
    <s v="Acer"/>
  </r>
  <r>
    <n v="380"/>
    <x v="1"/>
    <x v="3"/>
    <x v="2"/>
    <s v=" Lenovo Tab 2 A10-30 32 GB Wit "/>
    <n v="179"/>
    <s v="Lenovo"/>
  </r>
  <r>
    <n v="381"/>
    <x v="1"/>
    <x v="5"/>
    <x v="3"/>
    <s v=" Lenovo Yoga Book YB1-X90F Goud "/>
    <n v="499"/>
    <s v="Lenovo"/>
  </r>
  <r>
    <n v="382"/>
    <x v="1"/>
    <x v="5"/>
    <x v="4"/>
    <s v=" Lenovo Tab 3 10 Plus 16GB Blauw "/>
    <n v="199"/>
    <s v="Lenovo"/>
  </r>
  <r>
    <n v="383"/>
    <x v="1"/>
    <x v="5"/>
    <x v="5"/>
    <s v=" Lenovo Yoga Book Pro YB1-X91F Zwart "/>
    <n v="599"/>
    <s v="Lenovo"/>
  </r>
  <r>
    <n v="384"/>
    <x v="1"/>
    <x v="2"/>
    <x v="6"/>
    <s v=" Apple iPad Pro 12,9 inch 32 GB Wifi Gold "/>
    <n v="899"/>
    <s v="Apple"/>
  </r>
  <r>
    <n v="385"/>
    <x v="1"/>
    <x v="5"/>
    <x v="7"/>
    <s v=" Samsung Galaxy View Wifi 32GB "/>
    <n v="649"/>
    <s v="Samsung"/>
  </r>
  <r>
    <n v="386"/>
    <x v="1"/>
    <x v="2"/>
    <x v="8"/>
    <s v=" Asus ZenPad 10 Z300M Wit "/>
    <n v="199"/>
    <s v="Asus"/>
  </r>
  <r>
    <n v="387"/>
    <x v="1"/>
    <x v="4"/>
    <x v="9"/>
    <s v=" Apple iPad Mini 4 Wifi 128 GB Goud "/>
    <n v="549"/>
    <s v="Apple"/>
  </r>
  <r>
    <n v="388"/>
    <x v="1"/>
    <x v="2"/>
    <x v="10"/>
    <s v=" Lenovo Tab 3 8 "/>
    <n v="149"/>
    <s v="Lenovo"/>
  </r>
  <r>
    <n v="389"/>
    <x v="1"/>
    <x v="2"/>
    <x v="11"/>
    <s v=" Huawei MediaPad M2 10,1'' 64 GB Zilver "/>
    <n v="449"/>
    <s v="Huawei"/>
  </r>
  <r>
    <n v="390"/>
    <x v="1"/>
    <x v="4"/>
    <x v="12"/>
    <s v=" Asus ZenPad S 8.0 Z580C Wit "/>
    <n v="209"/>
    <s v="Asus"/>
  </r>
  <r>
    <n v="391"/>
    <x v="1"/>
    <x v="2"/>
    <x v="0"/>
    <s v=" Samsung Galaxy Tab 4 Active Wifi + 4G "/>
    <n v="499"/>
    <s v="Samsung"/>
  </r>
  <r>
    <n v="392"/>
    <x v="1"/>
    <x v="2"/>
    <x v="1"/>
    <s v=" Apple iPad Pro 12,9 inch 256 GB Wifi Gold "/>
    <n v="1119"/>
    <s v="Apple"/>
  </r>
  <r>
    <n v="393"/>
    <x v="1"/>
    <x v="4"/>
    <x v="2"/>
    <s v=" Apple iPad Mini 4 Wifi + 4G 128 GB Zilver "/>
    <n v="649"/>
    <s v="Apple"/>
  </r>
  <r>
    <n v="394"/>
    <x v="1"/>
    <x v="1"/>
    <x v="3"/>
    <s v=" Lenovo Yoga Tab 3 Pro "/>
    <n v="499"/>
    <s v="Lenovo"/>
  </r>
  <r>
    <n v="395"/>
    <x v="1"/>
    <x v="1"/>
    <x v="4"/>
    <s v=" Apple iPad Mini 4 Wifi + 4G 128 GB Space Gray "/>
    <n v="669"/>
    <s v="Apple"/>
  </r>
  <r>
    <n v="396"/>
    <x v="1"/>
    <x v="1"/>
    <x v="5"/>
    <s v=" Microsoft Surface Pro 4 - i7 - 16 GB - 512 GB "/>
    <n v="2249"/>
    <s v="Microsoft"/>
  </r>
  <r>
    <n v="397"/>
    <x v="1"/>
    <x v="3"/>
    <x v="6"/>
    <s v=" ASUS ZenPad 8.0 Z380M Rosé Goud "/>
    <n v="159"/>
    <s v="Asus"/>
  </r>
  <r>
    <n v="398"/>
    <x v="1"/>
    <x v="3"/>
    <x v="7"/>
    <s v=" Asus ZenPad 10 Z300M Rosé Goud "/>
    <n v="189"/>
    <s v="Asus"/>
  </r>
  <r>
    <n v="399"/>
    <x v="1"/>
    <x v="5"/>
    <x v="8"/>
    <s v=" Lenovo Tab 3 7 Essential 8 GB + 3G "/>
    <n v="119"/>
    <s v="Lenovo"/>
  </r>
  <r>
    <n v="400"/>
    <x v="1"/>
    <x v="2"/>
    <x v="9"/>
    <s v=" Denver TIQ-11003 "/>
    <n v="119"/>
    <s v="Denver"/>
  </r>
  <r>
    <n v="401"/>
    <x v="1"/>
    <x v="2"/>
    <x v="10"/>
    <s v=" Apple iPad Mini 4 Wifi 32 GB Goud "/>
    <n v="439"/>
    <s v="Apple"/>
  </r>
  <r>
    <n v="402"/>
    <x v="1"/>
    <x v="3"/>
    <x v="11"/>
    <s v=" Acer Switch Alpha 12 SA5-271P-58V8 "/>
    <n v="949"/>
    <s v="Acer"/>
  </r>
  <r>
    <n v="403"/>
    <x v="1"/>
    <x v="0"/>
    <x v="12"/>
    <s v=" Denver TAQ-70262MK3 "/>
    <n v="89.99"/>
    <s v="Denver"/>
  </r>
  <r>
    <n v="404"/>
    <x v="1"/>
    <x v="3"/>
    <x v="0"/>
    <s v=" Apple iPad Pro 9,7 inch 256 GB Wifi + 4G Space Gray "/>
    <n v="999"/>
    <s v="Apple"/>
  </r>
  <r>
    <n v="405"/>
    <x v="1"/>
    <x v="1"/>
    <x v="1"/>
    <s v=" Apple iPad Pro 9,7 inch 256 GB Wifi + 4G Gold "/>
    <n v="999"/>
    <s v="Apple"/>
  </r>
  <r>
    <n v="406"/>
    <x v="1"/>
    <x v="0"/>
    <x v="2"/>
    <s v=" Acer Switch Alpha 12 SA5-271-7333 "/>
    <n v="1099"/>
    <s v="Acer"/>
  </r>
  <r>
    <n v="407"/>
    <x v="1"/>
    <x v="3"/>
    <x v="3"/>
    <s v=" Acer Switch Alpha 12 SA5-271-31JU "/>
    <n v="699"/>
    <s v="Acer"/>
  </r>
  <r>
    <n v="408"/>
    <x v="1"/>
    <x v="3"/>
    <x v="4"/>
    <s v=" Huawei MediaPad M2 10,1'' 16 GB Zilver "/>
    <n v="349"/>
    <s v="Huawei"/>
  </r>
  <r>
    <n v="409"/>
    <x v="1"/>
    <x v="0"/>
    <x v="5"/>
    <s v=" Huawei MediaPad T2 10,1'' Pro 16 GB Zwart "/>
    <n v="259"/>
    <s v="Huawei"/>
  </r>
  <r>
    <n v="410"/>
    <x v="1"/>
    <x v="3"/>
    <x v="6"/>
    <s v=" Asus Transformer 3 Pro T303UA-GN043R "/>
    <n v="1199"/>
    <s v="Asus"/>
  </r>
  <r>
    <n v="411"/>
    <x v="1"/>
    <x v="2"/>
    <x v="7"/>
    <s v=" Apple iPad Pro 12,9 inch 256 GB Wifi Silver "/>
    <n v="1129"/>
    <s v="Apple"/>
  </r>
  <r>
    <n v="412"/>
    <x v="1"/>
    <x v="1"/>
    <x v="8"/>
    <s v=" Apple iPad Pro 9,7 inch 256 GB Wifi Gold "/>
    <n v="899"/>
    <s v="Apple"/>
  </r>
  <r>
    <n v="413"/>
    <x v="1"/>
    <x v="4"/>
    <x v="9"/>
    <s v=" Apple iPad Mini 4 Wifi + 4G 128 GB Goud "/>
    <n v="649"/>
    <s v="Apple"/>
  </r>
  <r>
    <n v="414"/>
    <x v="1"/>
    <x v="0"/>
    <x v="10"/>
    <s v=" Acer Switch Alpha 12 SA5-271-711M "/>
    <n v="1049"/>
    <s v="Acer"/>
  </r>
  <r>
    <n v="415"/>
    <x v="1"/>
    <x v="5"/>
    <x v="11"/>
    <s v=" Microsoft Surface Pro 4 - i7 - 16 GB - 1 TB "/>
    <n v="2749"/>
    <s v="Microsoft"/>
  </r>
  <r>
    <n v="416"/>
    <x v="1"/>
    <x v="0"/>
    <x v="12"/>
    <s v=" Apple iPad Pro 9,7 inch 128 GB Wifi Rose Gold "/>
    <n v="799"/>
    <s v="Apple"/>
  </r>
  <r>
    <n v="417"/>
    <x v="1"/>
    <x v="4"/>
    <x v="0"/>
    <s v=" ASUS ZenPad C 7.0 Wit "/>
    <n v="117"/>
    <s v="Asus"/>
  </r>
  <r>
    <n v="418"/>
    <x v="1"/>
    <x v="4"/>
    <x v="1"/>
    <s v=" Kurio Smart Roze "/>
    <n v="199"/>
    <s v="Kurio"/>
  </r>
  <r>
    <n v="419"/>
    <x v="1"/>
    <x v="2"/>
    <x v="2"/>
    <s v=" Kurio Smart Blauw "/>
    <n v="199"/>
    <s v="Kurio"/>
  </r>
  <r>
    <n v="420"/>
    <x v="1"/>
    <x v="5"/>
    <x v="3"/>
    <s v=" Apple iPad Pro 9,7 inch 128 GB Wifi + 4G Rose Gold "/>
    <n v="899"/>
    <s v="Apple"/>
  </r>
  <r>
    <n v="421"/>
    <x v="1"/>
    <x v="2"/>
    <x v="4"/>
    <s v=" Acer Switch Alpha 12 SA5-271-55K2 "/>
    <n v="999"/>
    <s v="Acer"/>
  </r>
  <r>
    <n v="422"/>
    <x v="1"/>
    <x v="3"/>
    <x v="5"/>
    <s v=" Huawei MediaPad M2 10,1'' 16 GB + 4G Zilver "/>
    <n v="399"/>
    <s v="Huawei"/>
  </r>
  <r>
    <n v="423"/>
    <x v="1"/>
    <x v="2"/>
    <x v="6"/>
    <s v=" Apple iPad Pro 9,7 inch 256 GB Wifi + 4G Rose Gold "/>
    <n v="999"/>
    <s v="Apple"/>
  </r>
  <r>
    <n v="424"/>
    <x v="1"/>
    <x v="4"/>
    <x v="7"/>
    <s v=" Asus ZenPad 10 Z300M 32GB Grijs "/>
    <n v="219"/>
    <s v="Asus"/>
  </r>
  <r>
    <n v="425"/>
    <x v="1"/>
    <x v="0"/>
    <x v="8"/>
    <s v=" Asus Transformer Book T302CA-FL014R "/>
    <n v="849"/>
    <s v="Asus"/>
  </r>
  <r>
    <n v="426"/>
    <x v="1"/>
    <x v="5"/>
    <x v="9"/>
    <s v=" Apple iPad Mini 4 Wifi + 4G 32 GB Zilver "/>
    <n v="549"/>
    <s v="Apple"/>
  </r>
  <r>
    <n v="427"/>
    <x v="1"/>
    <x v="4"/>
    <x v="10"/>
    <s v=" ASUS ZenPad 8.0 Z380M Wit "/>
    <n v="159"/>
    <s v="Asus"/>
  </r>
  <r>
    <n v="428"/>
    <x v="4"/>
    <x v="4"/>
    <x v="11"/>
    <s v=" Acer Aspire XC-230 A3800 NL "/>
    <n v="449"/>
    <s v="Acer"/>
  </r>
  <r>
    <n v="429"/>
    <x v="4"/>
    <x v="3"/>
    <x v="12"/>
    <s v=" Acer Aspire TC-780 I6710 NL "/>
    <n v="649"/>
    <s v="Acer"/>
  </r>
  <r>
    <n v="430"/>
    <x v="4"/>
    <x v="2"/>
    <x v="0"/>
    <s v=" Intel Compute Stick 2016 (Windows 10) "/>
    <n v="151.99"/>
    <s v="Intel"/>
  </r>
  <r>
    <n v="431"/>
    <x v="4"/>
    <x v="3"/>
    <x v="1"/>
    <s v=" Acer Aspire XC-780 I4204 NL "/>
    <n v="499"/>
    <s v="Acer"/>
  </r>
  <r>
    <n v="432"/>
    <x v="4"/>
    <x v="3"/>
    <x v="2"/>
    <s v=" Lenovo IdeaCentre 510S-08ISH 90FN00FHNY "/>
    <n v="599"/>
    <s v="Lenovo"/>
  </r>
  <r>
    <n v="433"/>
    <x v="4"/>
    <x v="0"/>
    <x v="3"/>
    <s v=" HP All-In-One 24-g020nd "/>
    <n v="699"/>
    <s v="HP"/>
  </r>
  <r>
    <n v="434"/>
    <x v="4"/>
    <x v="2"/>
    <x v="4"/>
    <s v=" Lenovo Ideacentre 510s-08ISH 90FN00FFNY "/>
    <n v="699"/>
    <s v="Lenovo"/>
  </r>
  <r>
    <n v="435"/>
    <x v="4"/>
    <x v="0"/>
    <x v="5"/>
    <s v=" HP ProDesk 600 G2 i5 - 4GB - 256SSD "/>
    <n v="649"/>
    <s v="HP"/>
  </r>
  <r>
    <n v="436"/>
    <x v="4"/>
    <x v="4"/>
    <x v="6"/>
    <s v=" HP All-In-One 22-b028nd "/>
    <n v="549"/>
    <s v="HP"/>
  </r>
  <r>
    <n v="437"/>
    <x v="4"/>
    <x v="0"/>
    <x v="7"/>
    <s v=" Asus Chromebit "/>
    <n v="129"/>
    <s v="Asus"/>
  </r>
  <r>
    <n v="438"/>
    <x v="4"/>
    <x v="4"/>
    <x v="8"/>
    <s v=" HP ProDesk 400 G2 P5K20EA "/>
    <n v="699"/>
    <s v="HP"/>
  </r>
  <r>
    <n v="439"/>
    <x v="4"/>
    <x v="0"/>
    <x v="9"/>
    <s v=" Lenovo Ideacentre 510S-08ISH 90FN008ENY "/>
    <n v="499"/>
    <s v="Lenovo"/>
  </r>
  <r>
    <n v="440"/>
    <x v="4"/>
    <x v="5"/>
    <x v="10"/>
    <s v=" HP 260-a105nd "/>
    <n v="369"/>
    <s v="HP"/>
  </r>
  <r>
    <n v="441"/>
    <x v="4"/>
    <x v="2"/>
    <x v="11"/>
    <s v=" Apple iMac 21,5'' 1,6GHz "/>
    <n v="1229"/>
    <s v="Apple"/>
  </r>
  <r>
    <n v="442"/>
    <x v="4"/>
    <x v="1"/>
    <x v="12"/>
    <s v=" HP ProDesk 490 G3 MT P5K10EA "/>
    <n v="899"/>
    <s v="HP"/>
  </r>
  <r>
    <n v="443"/>
    <x v="4"/>
    <x v="3"/>
    <x v="0"/>
    <s v=" HP All-In-One 20-c005nd "/>
    <n v="448.99"/>
    <s v="HP"/>
  </r>
  <r>
    <n v="444"/>
    <x v="4"/>
    <x v="5"/>
    <x v="1"/>
    <s v=" Lenovo Ideacentre 510s-08ISH 90FN008FNY "/>
    <n v="599"/>
    <s v="Lenovo"/>
  </r>
  <r>
    <n v="445"/>
    <x v="4"/>
    <x v="3"/>
    <x v="2"/>
    <s v=" HP 460-a024nd "/>
    <n v="399"/>
    <s v="HP"/>
  </r>
  <r>
    <n v="446"/>
    <x v="4"/>
    <x v="5"/>
    <x v="3"/>
    <s v=" Apple iMac 27'' 3.2GHz Retina 5K "/>
    <n v="2168.75"/>
    <s v="Apple"/>
  </r>
  <r>
    <n v="447"/>
    <x v="4"/>
    <x v="0"/>
    <x v="4"/>
    <s v=" HP Pavilion 27-a241nd "/>
    <n v="1299"/>
    <s v="HP"/>
  </r>
  <r>
    <n v="448"/>
    <x v="4"/>
    <x v="0"/>
    <x v="5"/>
    <s v=" Apple Mac Mini 2,6GHz "/>
    <n v="779"/>
    <s v="Apple"/>
  </r>
  <r>
    <n v="449"/>
    <x v="4"/>
    <x v="1"/>
    <x v="6"/>
    <s v=" Apple iMac 21,5'' 3.1GHz Retina 4K "/>
    <n v="1649"/>
    <s v="Apple"/>
  </r>
  <r>
    <n v="450"/>
    <x v="4"/>
    <x v="2"/>
    <x v="7"/>
    <s v=" Lenovo Ideacentre AIO 510S-23ISU F0C3001JNY All-in-One "/>
    <n v="999"/>
    <s v="Lenovo"/>
  </r>
  <r>
    <n v="451"/>
    <x v="4"/>
    <x v="3"/>
    <x v="8"/>
    <s v=" HP Pavilion AIO 27-a230nd "/>
    <n v="1098.99"/>
    <s v="HP"/>
  </r>
  <r>
    <n v="452"/>
    <x v="4"/>
    <x v="1"/>
    <x v="9"/>
    <s v=" HP Pavilion 510-p138nd "/>
    <n v="669"/>
    <s v="HP"/>
  </r>
  <r>
    <n v="453"/>
    <x v="4"/>
    <x v="1"/>
    <x v="10"/>
    <s v=" HP Omen 870-231nd "/>
    <n v="1199"/>
    <s v="HP"/>
  </r>
  <r>
    <n v="454"/>
    <x v="4"/>
    <x v="3"/>
    <x v="11"/>
    <s v=" HP Pavilion 24-b241nd "/>
    <n v="1199"/>
    <s v="HP"/>
  </r>
  <r>
    <n v="455"/>
    <x v="4"/>
    <x v="1"/>
    <x v="12"/>
    <s v=" HP ProDesk 400 G3PD MT P5K01EA "/>
    <n v="499"/>
    <s v="HP"/>
  </r>
  <r>
    <n v="456"/>
    <x v="4"/>
    <x v="0"/>
    <x v="0"/>
    <s v=" HP All-In-One 24-g039nd "/>
    <n v="999"/>
    <s v="HP"/>
  </r>
  <r>
    <n v="457"/>
    <x v="4"/>
    <x v="1"/>
    <x v="1"/>
    <s v=" Apple iMac 27'' 3.3GHz Retina 5K "/>
    <n v="2459"/>
    <s v="Apple"/>
  </r>
  <r>
    <n v="458"/>
    <x v="4"/>
    <x v="3"/>
    <x v="2"/>
    <s v=" Apple iMac 21,5'' 2.8GHz "/>
    <n v="1419"/>
    <s v="Apple"/>
  </r>
  <r>
    <n v="459"/>
    <x v="4"/>
    <x v="2"/>
    <x v="3"/>
    <s v=" HP ProDesk 400 G3 SFF T4R71EA "/>
    <n v="699"/>
    <s v="HP"/>
  </r>
  <r>
    <n v="460"/>
    <x v="4"/>
    <x v="4"/>
    <x v="4"/>
    <s v=" HP Omen 870-225nd "/>
    <n v="999"/>
    <s v="HP"/>
  </r>
  <r>
    <n v="461"/>
    <x v="4"/>
    <x v="0"/>
    <x v="5"/>
    <s v=" HP Pavilion 560-p143nd "/>
    <n v="1299"/>
    <s v="HP"/>
  </r>
  <r>
    <n v="462"/>
    <x v="4"/>
    <x v="5"/>
    <x v="6"/>
    <s v=" Apple Mac Mini 1.4GHz "/>
    <n v="549"/>
    <s v="Apple"/>
  </r>
  <r>
    <n v="463"/>
    <x v="4"/>
    <x v="3"/>
    <x v="7"/>
    <s v=" HP Omen 870-055nd "/>
    <n v="1499"/>
    <s v="HP"/>
  </r>
  <r>
    <n v="464"/>
    <x v="4"/>
    <x v="5"/>
    <x v="8"/>
    <s v=" HP Prodesk 400 G3 i7-8gb-128SSD+1TB "/>
    <n v="999"/>
    <s v="HP"/>
  </r>
  <r>
    <n v="465"/>
    <x v="4"/>
    <x v="5"/>
    <x v="9"/>
    <s v=" HP Pavilion 560-p040nd "/>
    <n v="945"/>
    <s v="HP"/>
  </r>
  <r>
    <n v="466"/>
    <x v="4"/>
    <x v="0"/>
    <x v="10"/>
    <s v=" HP Omen 870-245nd "/>
    <n v="1999"/>
    <s v="HP"/>
  </r>
  <r>
    <n v="467"/>
    <x v="4"/>
    <x v="4"/>
    <x v="11"/>
    <s v=" MSI Trident-007EU "/>
    <n v="999"/>
    <s v="MSI"/>
  </r>
  <r>
    <n v="468"/>
    <x v="4"/>
    <x v="3"/>
    <x v="12"/>
    <s v=" Medion Erazer P5374 I "/>
    <n v="1199"/>
    <s v="Medion"/>
  </r>
  <r>
    <n v="469"/>
    <x v="4"/>
    <x v="2"/>
    <x v="0"/>
    <s v=" Acer Aspire TC-780 I8712 "/>
    <n v="899"/>
    <s v="Acer"/>
  </r>
  <r>
    <n v="470"/>
    <x v="4"/>
    <x v="4"/>
    <x v="1"/>
    <s v=" HP ProDesk 490 G3 MT P5K17EA "/>
    <n v="759"/>
    <s v="HP"/>
  </r>
  <r>
    <n v="471"/>
    <x v="4"/>
    <x v="3"/>
    <x v="2"/>
    <s v=" Apple iMac 27'' 3.2GHz Retina 5K "/>
    <n v="2053"/>
    <s v="Apple"/>
  </r>
  <r>
    <n v="472"/>
    <x v="4"/>
    <x v="4"/>
    <x v="3"/>
    <s v=" Acer Aspire AC22-760 All-In-One "/>
    <n v="699"/>
    <s v="Acer"/>
  </r>
  <r>
    <n v="473"/>
    <x v="4"/>
    <x v="5"/>
    <x v="4"/>
    <s v=" Lenovo Ideacentre Y710 Cube 90FL004LNY "/>
    <n v="1449"/>
    <s v="Lenovo"/>
  </r>
  <r>
    <n v="474"/>
    <x v="4"/>
    <x v="2"/>
    <x v="5"/>
    <s v=" HP ProDesk 600 G2 SFF P1G87EA "/>
    <n v="999"/>
    <s v="HP"/>
  </r>
  <r>
    <n v="475"/>
    <x v="4"/>
    <x v="3"/>
    <x v="6"/>
    <s v=" Lenovo Ideacentre 300S-11IBR 90DQ007BNY "/>
    <n v="349"/>
    <s v="Lenovo"/>
  </r>
  <r>
    <n v="476"/>
    <x v="4"/>
    <x v="0"/>
    <x v="7"/>
    <s v=" Acer Aspire AC22-720 Silver All-In-One "/>
    <n v="549"/>
    <s v="Acer"/>
  </r>
  <r>
    <n v="477"/>
    <x v="4"/>
    <x v="2"/>
    <x v="8"/>
    <s v=" Medion Akoya E2131 D "/>
    <n v="469"/>
    <s v="Medion"/>
  </r>
  <r>
    <n v="478"/>
    <x v="4"/>
    <x v="2"/>
    <x v="9"/>
    <s v=" HP Pavilion 560-p032nd "/>
    <n v="899"/>
    <s v="HP"/>
  </r>
  <r>
    <n v="479"/>
    <x v="4"/>
    <x v="3"/>
    <x v="10"/>
    <s v=" Apple Mac Mini 2,8GHz "/>
    <n v="1029"/>
    <s v="Apple"/>
  </r>
  <r>
    <n v="480"/>
    <x v="4"/>
    <x v="1"/>
    <x v="11"/>
    <s v=" Medion Akoya P5135 D "/>
    <n v="549"/>
    <s v="Medion"/>
  </r>
  <r>
    <n v="481"/>
    <x v="4"/>
    <x v="0"/>
    <x v="12"/>
    <s v=" HP Pavilion 510-p146nd "/>
    <n v="649"/>
    <s v="HP"/>
  </r>
  <r>
    <n v="482"/>
    <x v="4"/>
    <x v="2"/>
    <x v="0"/>
    <s v=" Asus VivoPC K20CD-NL004T "/>
    <n v="649"/>
    <s v="Asus"/>
  </r>
  <r>
    <n v="483"/>
    <x v="4"/>
    <x v="0"/>
    <x v="1"/>
    <s v=" HP 260-p121nd "/>
    <n v="499"/>
    <s v="HP"/>
  </r>
  <r>
    <n v="484"/>
    <x v="4"/>
    <x v="3"/>
    <x v="2"/>
    <s v=" Acer Aspire AC24-760 I7008 NL Silver All-In-One "/>
    <n v="698"/>
    <s v="Acer"/>
  </r>
  <r>
    <n v="485"/>
    <x v="4"/>
    <x v="2"/>
    <x v="3"/>
    <s v=" MSI Trident-014EU "/>
    <n v="1149"/>
    <s v="MSI"/>
  </r>
  <r>
    <n v="486"/>
    <x v="4"/>
    <x v="3"/>
    <x v="4"/>
    <s v=" Acer Aspire AC-720 I5010 NL NT All-In-One "/>
    <n v="491"/>
    <s v="Acer"/>
  </r>
  <r>
    <n v="487"/>
    <x v="4"/>
    <x v="5"/>
    <x v="5"/>
    <s v=" MSI Aegis X-002EU "/>
    <n v="1999"/>
    <s v="MSI"/>
  </r>
  <r>
    <n v="488"/>
    <x v="4"/>
    <x v="2"/>
    <x v="6"/>
    <s v=" Medion Akoya P5021 D "/>
    <n v="599"/>
    <s v="Medion"/>
  </r>
  <r>
    <n v="489"/>
    <x v="4"/>
    <x v="3"/>
    <x v="7"/>
    <s v=" MSI Aegis 3-002EU "/>
    <n v="1899"/>
    <s v="MSI"/>
  </r>
  <r>
    <n v="490"/>
    <x v="4"/>
    <x v="5"/>
    <x v="8"/>
    <s v=" Medion Akoya E2005 F "/>
    <n v="379"/>
    <s v="Medion"/>
  </r>
  <r>
    <n v="491"/>
    <x v="4"/>
    <x v="2"/>
    <x v="9"/>
    <s v=" Lenovo Ideacentre 710-25ISH 90FB0053NY "/>
    <n v="999"/>
    <s v="Lenovo"/>
  </r>
  <r>
    <n v="492"/>
    <x v="4"/>
    <x v="2"/>
    <x v="10"/>
    <s v=" MSI Aegis X3-011EU "/>
    <n v="2199"/>
    <s v="MSI"/>
  </r>
  <r>
    <n v="493"/>
    <x v="4"/>
    <x v="4"/>
    <x v="11"/>
    <s v=" Medion Akoya P5312 J "/>
    <n v="849"/>
    <s v="Medion"/>
  </r>
  <r>
    <n v="494"/>
    <x v="4"/>
    <x v="3"/>
    <x v="12"/>
    <s v=" Lenovo Ideacentre AIO 910-27ISH F0C2002ENY All-in-One "/>
    <n v="1999"/>
    <s v="Lenovo"/>
  </r>
  <r>
    <n v="495"/>
    <x v="4"/>
    <x v="4"/>
    <x v="0"/>
    <s v=" HP ProOne 400 G2 All-in-One "/>
    <n v="919"/>
    <s v="HP"/>
  </r>
  <r>
    <n v="496"/>
    <x v="4"/>
    <x v="5"/>
    <x v="1"/>
    <s v=" Asus All-In-One ZN270IEUK-RA009T "/>
    <n v="1249"/>
    <s v="Asus"/>
  </r>
  <r>
    <n v="497"/>
    <x v="4"/>
    <x v="0"/>
    <x v="2"/>
    <s v=" Apple iMac 27'' MK482N/A 4,0GHz 16GB - 512GB "/>
    <n v="3409"/>
    <s v="Apple"/>
  </r>
  <r>
    <n v="498"/>
    <x v="4"/>
    <x v="2"/>
    <x v="3"/>
    <s v=" HP Prodesk 400 G3 i5-8gb-128SSD+1TB "/>
    <n v="889"/>
    <s v="HP"/>
  </r>
  <r>
    <n v="499"/>
    <x v="4"/>
    <x v="2"/>
    <x v="4"/>
    <s v=" HP Pavilion 560-p043nd "/>
    <n v="1299"/>
    <s v="HP"/>
  </r>
  <r>
    <n v="500"/>
    <x v="4"/>
    <x v="3"/>
    <x v="5"/>
    <s v=" Medion Erazer X5346 G "/>
    <n v="1699"/>
    <s v="Medion"/>
  </r>
  <r>
    <n v="501"/>
    <x v="4"/>
    <x v="2"/>
    <x v="6"/>
    <s v=" Lenovo Ideacentre Y710 Cube 90FL004MNY "/>
    <n v="1699"/>
    <s v="Lenovo"/>
  </r>
  <r>
    <n v="502"/>
    <x v="4"/>
    <x v="0"/>
    <x v="7"/>
    <s v=" HP ProDesk 400 G2PD DM P5K21EA "/>
    <n v="679"/>
    <s v="HP"/>
  </r>
  <r>
    <n v="503"/>
    <x v="4"/>
    <x v="5"/>
    <x v="8"/>
    <s v=" MSI Aegis Ti3-011EU "/>
    <n v="3999"/>
    <s v="MSI"/>
  </r>
  <r>
    <n v="504"/>
    <x v="4"/>
    <x v="5"/>
    <x v="9"/>
    <s v=" MSI Aegis 3-004EU "/>
    <n v="1399"/>
    <s v="MSI"/>
  </r>
  <r>
    <n v="505"/>
    <x v="4"/>
    <x v="2"/>
    <x v="10"/>
    <s v=" HP ProDesk 400 G3 SFF T4R70EA "/>
    <n v="729"/>
    <s v="HP"/>
  </r>
  <r>
    <n v="506"/>
    <x v="4"/>
    <x v="1"/>
    <x v="11"/>
    <s v=" Apple iMac 27'' MK482N/A 4,0GHz 8GB - 2TB "/>
    <n v="2929"/>
    <s v="Apple"/>
  </r>
  <r>
    <n v="507"/>
    <x v="4"/>
    <x v="0"/>
    <x v="12"/>
    <s v=" MSI Vortex G65 6QF-033NL "/>
    <n v="1599"/>
    <s v="MSI"/>
  </r>
  <r>
    <n v="508"/>
    <x v="4"/>
    <x v="4"/>
    <x v="0"/>
    <s v=" MSI Vortex G65 6QD-022NL "/>
    <n v="1399"/>
    <s v="MSI"/>
  </r>
  <r>
    <n v="509"/>
    <x v="4"/>
    <x v="2"/>
    <x v="1"/>
    <s v=" MSI Nightblade X2B-276EU "/>
    <n v="1399"/>
    <s v="MSI"/>
  </r>
  <r>
    <n v="510"/>
    <x v="4"/>
    <x v="1"/>
    <x v="2"/>
    <s v=" MSI Nightblade X2-230EU "/>
    <n v="1849"/>
    <s v="MSI"/>
  </r>
  <r>
    <n v="511"/>
    <x v="4"/>
    <x v="3"/>
    <x v="3"/>
    <s v=" MSI Nightblade MIB-243EU "/>
    <n v="1099"/>
    <s v="MSI"/>
  </r>
  <r>
    <n v="512"/>
    <x v="4"/>
    <x v="5"/>
    <x v="4"/>
    <s v=" MSI Nightblade MI3-006EU "/>
    <n v="999"/>
    <s v="MSI"/>
  </r>
  <r>
    <n v="513"/>
    <x v="4"/>
    <x v="4"/>
    <x v="5"/>
    <s v=" MSI Nightblade MI2C-220EU "/>
    <n v="999"/>
    <s v="MSI"/>
  </r>
  <r>
    <n v="514"/>
    <x v="4"/>
    <x v="0"/>
    <x v="6"/>
    <s v=" MSI Aegis-060EU "/>
    <n v="1449"/>
    <s v="MSI"/>
  </r>
  <r>
    <n v="515"/>
    <x v="4"/>
    <x v="1"/>
    <x v="7"/>
    <s v=" MSI Aegis 3-003EU "/>
    <n v="1699"/>
    <s v="MSI"/>
  </r>
  <r>
    <n v="516"/>
    <x v="4"/>
    <x v="3"/>
    <x v="8"/>
    <s v=" MSI Aegis 3-001EU "/>
    <n v="1699"/>
    <s v="MSI"/>
  </r>
  <r>
    <n v="517"/>
    <x v="4"/>
    <x v="2"/>
    <x v="9"/>
    <s v=" Medion Erazer X5387 F "/>
    <n v="1899"/>
    <s v="Medion"/>
  </r>
  <r>
    <n v="518"/>
    <x v="4"/>
    <x v="3"/>
    <x v="10"/>
    <s v=" Medion Erazer X5373 G "/>
    <n v="1799"/>
    <s v="Medion"/>
  </r>
  <r>
    <n v="519"/>
    <x v="4"/>
    <x v="2"/>
    <x v="11"/>
    <s v=" Medion Erazer X5351 "/>
    <n v="1799"/>
    <s v="Medion"/>
  </r>
  <r>
    <n v="520"/>
    <x v="4"/>
    <x v="0"/>
    <x v="12"/>
    <s v=" Medion Erazer X5337 G "/>
    <n v="2199"/>
    <s v="Medion"/>
  </r>
  <r>
    <n v="521"/>
    <x v="4"/>
    <x v="5"/>
    <x v="0"/>
    <s v=" Medion Erazer X5319 G "/>
    <n v="1499"/>
    <s v="Medion"/>
  </r>
  <r>
    <n v="522"/>
    <x v="4"/>
    <x v="3"/>
    <x v="1"/>
    <s v=" Medion Erazer P5317 J "/>
    <n v="1299"/>
    <s v="Medion"/>
  </r>
  <r>
    <n v="523"/>
    <x v="4"/>
    <x v="4"/>
    <x v="2"/>
    <s v=" Medion Erazer P5316 J "/>
    <n v="1699"/>
    <s v="Medion"/>
  </r>
  <r>
    <n v="524"/>
    <x v="4"/>
    <x v="5"/>
    <x v="3"/>
    <s v=" Medion Erazer P5314 J "/>
    <n v="1049"/>
    <s v="Medion"/>
  </r>
  <r>
    <n v="525"/>
    <x v="4"/>
    <x v="5"/>
    <x v="4"/>
    <s v=" Medion Erazer P5313 J "/>
    <n v="949"/>
    <s v="Medion"/>
  </r>
  <r>
    <n v="526"/>
    <x v="4"/>
    <x v="0"/>
    <x v="5"/>
    <s v=" Medion Akoya P5315 J "/>
    <n v="1099"/>
    <s v="Medion"/>
  </r>
  <r>
    <n v="527"/>
    <x v="4"/>
    <x v="0"/>
    <x v="6"/>
    <s v=" Medion Akoya P5238 F "/>
    <n v="749"/>
    <s v="Medion"/>
  </r>
  <r>
    <n v="528"/>
    <x v="4"/>
    <x v="4"/>
    <x v="7"/>
    <s v=" Medion Akoya P5138 D "/>
    <n v="749"/>
    <s v="Medion"/>
  </r>
  <r>
    <n v="529"/>
    <x v="4"/>
    <x v="0"/>
    <x v="8"/>
    <s v=" Medion Akoya P5036 D AIO NL "/>
    <n v="599"/>
    <s v="Medion"/>
  </r>
  <r>
    <n v="530"/>
    <x v="4"/>
    <x v="3"/>
    <x v="9"/>
    <s v=" Medion Akoya E5138 D "/>
    <n v="599"/>
    <s v="Medion"/>
  </r>
  <r>
    <n v="531"/>
    <x v="4"/>
    <x v="0"/>
    <x v="10"/>
    <s v=" Lenovo Ideacentre Y700 90DF003HNY "/>
    <n v="1599"/>
    <s v="Lenovo"/>
  </r>
  <r>
    <n v="532"/>
    <x v="4"/>
    <x v="3"/>
    <x v="11"/>
    <s v=" HP Omen 870-145nd "/>
    <n v="1999"/>
    <s v="HP"/>
  </r>
  <r>
    <n v="533"/>
    <x v="4"/>
    <x v="2"/>
    <x v="12"/>
    <s v=" HP Omen 870-130nd "/>
    <n v="999"/>
    <s v="HP"/>
  </r>
  <r>
    <n v="534"/>
    <x v="4"/>
    <x v="2"/>
    <x v="0"/>
    <s v=" Asus ROGG20CB-NL027T "/>
    <n v="1799"/>
    <s v="Asus"/>
  </r>
  <r>
    <n v="535"/>
    <x v="4"/>
    <x v="4"/>
    <x v="1"/>
    <s v=" Asus ROG GR8 II-T022Z "/>
    <n v="1149"/>
    <s v="Asus"/>
  </r>
  <r>
    <n v="536"/>
    <x v="4"/>
    <x v="1"/>
    <x v="2"/>
    <s v=" Asus ROG GR8 II-T005Z "/>
    <n v="1399"/>
    <s v="Asus"/>
  </r>
  <r>
    <n v="537"/>
    <x v="4"/>
    <x v="1"/>
    <x v="3"/>
    <s v=" Asus All-In-One ZN270IEGT-RA011T "/>
    <n v="1499"/>
    <s v="Asus"/>
  </r>
  <r>
    <n v="538"/>
    <x v="4"/>
    <x v="0"/>
    <x v="4"/>
    <s v=" Asus All-In-One Z240ICGT-GJ234X "/>
    <n v="1789"/>
    <s v="Asus"/>
  </r>
  <r>
    <n v="539"/>
    <x v="4"/>
    <x v="4"/>
    <x v="5"/>
    <s v=" Asus All-In-One Z240ICGT-GJ233X "/>
    <n v="1499"/>
    <s v="Asus"/>
  </r>
  <r>
    <n v="540"/>
    <x v="4"/>
    <x v="5"/>
    <x v="6"/>
    <s v=" Apple iMac 27'' MK482N/A 3.3GHz 8GB - 512GB "/>
    <n v="2869"/>
    <s v="Apple"/>
  </r>
  <r>
    <n v="541"/>
    <x v="4"/>
    <x v="3"/>
    <x v="7"/>
    <s v=" Apple iMac 27'' MK482N/A 3.3GHz 8GB - 3TB "/>
    <n v="2749"/>
    <s v="Apple"/>
  </r>
  <r>
    <n v="542"/>
    <x v="5"/>
    <x v="1"/>
    <x v="8"/>
    <s v=" Samsung UE32J5200 "/>
    <n v="299"/>
    <s v="Samsung"/>
  </r>
  <r>
    <n v="543"/>
    <x v="5"/>
    <x v="1"/>
    <x v="9"/>
    <s v=" Samsung UE40J6240 "/>
    <n v="429"/>
    <s v="Samsung"/>
  </r>
  <r>
    <n v="544"/>
    <x v="5"/>
    <x v="2"/>
    <x v="10"/>
    <s v=" Philips 40PFK4101 "/>
    <n v="339"/>
    <s v="Philips"/>
  </r>
  <r>
    <n v="545"/>
    <x v="5"/>
    <x v="5"/>
    <x v="11"/>
    <s v=" Samsung UE50J6240 "/>
    <n v="544"/>
    <s v="Samsung"/>
  </r>
  <r>
    <n v="546"/>
    <x v="5"/>
    <x v="1"/>
    <x v="12"/>
    <s v=" Philips 32PFK4101 "/>
    <n v="219"/>
    <s v="Philips"/>
  </r>
  <r>
    <n v="547"/>
    <x v="5"/>
    <x v="0"/>
    <x v="0"/>
    <s v=" Philips 43PUS6101 "/>
    <n v="449"/>
    <s v="Philips"/>
  </r>
  <r>
    <n v="548"/>
    <x v="5"/>
    <x v="4"/>
    <x v="1"/>
    <s v=" Philips 32PFK5300 "/>
    <n v="319"/>
    <s v="Philips"/>
  </r>
  <r>
    <n v="549"/>
    <x v="5"/>
    <x v="0"/>
    <x v="2"/>
    <s v=" Panasonic TX-40DSW404 "/>
    <n v="369"/>
    <s v="Panasonic"/>
  </r>
  <r>
    <n v="550"/>
    <x v="5"/>
    <x v="1"/>
    <x v="3"/>
    <s v=" Samsung UE43KU6000 "/>
    <n v="549"/>
    <s v="Samsung"/>
  </r>
  <r>
    <n v="551"/>
    <x v="5"/>
    <x v="4"/>
    <x v="4"/>
    <s v=" Samsung UE55J6240 "/>
    <n v="649"/>
    <s v="Samsung"/>
  </r>
  <r>
    <n v="552"/>
    <x v="5"/>
    <x v="5"/>
    <x v="5"/>
    <s v=" Philips 49PUS6101 "/>
    <n v="499"/>
    <s v="Philips"/>
  </r>
  <r>
    <n v="553"/>
    <x v="5"/>
    <x v="0"/>
    <x v="6"/>
    <s v=" Samsung LT32E310EW "/>
    <n v="239"/>
    <s v="Samsung"/>
  </r>
  <r>
    <n v="554"/>
    <x v="5"/>
    <x v="2"/>
    <x v="7"/>
    <s v=" Samsung UE55KU6000 "/>
    <n v="722"/>
    <s v="Samsung"/>
  </r>
  <r>
    <n v="555"/>
    <x v="5"/>
    <x v="5"/>
    <x v="8"/>
    <s v=" Samsung UE22H5600 "/>
    <n v="219"/>
    <s v="Samsung"/>
  </r>
  <r>
    <n v="556"/>
    <x v="5"/>
    <x v="5"/>
    <x v="9"/>
    <s v=" LG 28MT41DF "/>
    <n v="169"/>
    <s v="LG"/>
  </r>
  <r>
    <n v="557"/>
    <x v="5"/>
    <x v="4"/>
    <x v="10"/>
    <s v=" LG 49UH610V "/>
    <n v="545"/>
    <s v="LG"/>
  </r>
  <r>
    <n v="558"/>
    <x v="5"/>
    <x v="2"/>
    <x v="11"/>
    <s v=" Toshiba 40L1533DG "/>
    <n v="299"/>
    <s v="Toshiba"/>
  </r>
  <r>
    <n v="559"/>
    <x v="5"/>
    <x v="2"/>
    <x v="12"/>
    <s v=" Samsung UE50KU6000 "/>
    <n v="649"/>
    <s v="Samsung"/>
  </r>
  <r>
    <n v="560"/>
    <x v="5"/>
    <x v="0"/>
    <x v="0"/>
    <s v=" Samsung UE75H6400 "/>
    <n v="1777"/>
    <s v="Samsung"/>
  </r>
  <r>
    <n v="561"/>
    <x v="5"/>
    <x v="1"/>
    <x v="1"/>
    <s v=" Samsung UE22H5610 "/>
    <n v="219"/>
    <s v="Samsung"/>
  </r>
  <r>
    <n v="562"/>
    <x v="5"/>
    <x v="2"/>
    <x v="2"/>
    <s v=" LG 43UH610V "/>
    <n v="499"/>
    <s v="LG"/>
  </r>
  <r>
    <n v="563"/>
    <x v="5"/>
    <x v="0"/>
    <x v="3"/>
    <s v=" Samsung UE40J5100 "/>
    <n v="379"/>
    <s v="Samsung"/>
  </r>
  <r>
    <n v="564"/>
    <x v="5"/>
    <x v="2"/>
    <x v="4"/>
    <s v=" LG 32LH530V "/>
    <n v="240"/>
    <s v="LG"/>
  </r>
  <r>
    <n v="565"/>
    <x v="5"/>
    <x v="4"/>
    <x v="5"/>
    <s v=" Samsung UE40J5200 "/>
    <n v="379"/>
    <s v="Samsung"/>
  </r>
  <r>
    <n v="566"/>
    <x v="5"/>
    <x v="1"/>
    <x v="6"/>
    <s v=" Philips 32PHK4101 "/>
    <n v="229"/>
    <s v="Philips"/>
  </r>
  <r>
    <n v="567"/>
    <x v="5"/>
    <x v="1"/>
    <x v="7"/>
    <s v=" Philips 43PUS6201 - Ambilight "/>
    <n v="469"/>
    <s v="Philips"/>
  </r>
  <r>
    <n v="568"/>
    <x v="5"/>
    <x v="1"/>
    <x v="8"/>
    <s v=" Samsung UE49K5600 "/>
    <n v="589"/>
    <s v="Samsung"/>
  </r>
  <r>
    <n v="569"/>
    <x v="5"/>
    <x v="3"/>
    <x v="9"/>
    <s v=" Samsung UE32K5600 "/>
    <n v="449"/>
    <s v="Samsung"/>
  </r>
  <r>
    <n v="570"/>
    <x v="5"/>
    <x v="5"/>
    <x v="10"/>
    <s v=" LG 32LH570U "/>
    <n v="279"/>
    <s v="LG"/>
  </r>
  <r>
    <n v="571"/>
    <x v="5"/>
    <x v="1"/>
    <x v="11"/>
    <s v=" Philips 40PFS5501 "/>
    <n v="409"/>
    <s v="Philips"/>
  </r>
  <r>
    <n v="572"/>
    <x v="5"/>
    <x v="3"/>
    <x v="12"/>
    <s v=" Samsung UE40K5600 "/>
    <n v="499"/>
    <s v="Samsung"/>
  </r>
  <r>
    <n v="573"/>
    <x v="5"/>
    <x v="0"/>
    <x v="0"/>
    <s v=" Samsung UE32J5100 "/>
    <n v="299"/>
    <s v="Samsung"/>
  </r>
  <r>
    <n v="574"/>
    <x v="5"/>
    <x v="1"/>
    <x v="1"/>
    <s v=" Samsung LT24E310EW "/>
    <n v="179"/>
    <s v="Samsung"/>
  </r>
  <r>
    <n v="575"/>
    <x v="5"/>
    <x v="5"/>
    <x v="2"/>
    <s v=" Philips 55PUS6101 "/>
    <n v="649"/>
    <s v="Philips"/>
  </r>
  <r>
    <n v="576"/>
    <x v="5"/>
    <x v="4"/>
    <x v="3"/>
    <s v=" Salora 32LED1500 "/>
    <n v="199"/>
    <s v="Salora"/>
  </r>
  <r>
    <n v="577"/>
    <x v="5"/>
    <x v="0"/>
    <x v="4"/>
    <s v=" Samsung UE58J5200 "/>
    <n v="629"/>
    <s v="Samsung"/>
  </r>
  <r>
    <n v="578"/>
    <x v="5"/>
    <x v="1"/>
    <x v="5"/>
    <s v=" Philips 65PUS6121 "/>
    <n v="1079"/>
    <s v="Philips"/>
  </r>
  <r>
    <n v="579"/>
    <x v="5"/>
    <x v="1"/>
    <x v="6"/>
    <s v=" Samsung UE48J5200 "/>
    <n v="449"/>
    <s v="Samsung"/>
  </r>
  <r>
    <n v="580"/>
    <x v="5"/>
    <x v="0"/>
    <x v="7"/>
    <s v=" LG 43LH604V "/>
    <n v="419"/>
    <s v="LG"/>
  </r>
  <r>
    <n v="581"/>
    <x v="5"/>
    <x v="3"/>
    <x v="8"/>
    <s v=" Sony KDL-40WD650 "/>
    <n v="419"/>
    <s v="Sony"/>
  </r>
  <r>
    <n v="582"/>
    <x v="5"/>
    <x v="3"/>
    <x v="9"/>
    <s v=" Samsung UE32J4500 "/>
    <n v="279"/>
    <s v="Samsung"/>
  </r>
  <r>
    <n v="583"/>
    <x v="5"/>
    <x v="3"/>
    <x v="10"/>
    <s v=" Philips 24PFS5231 "/>
    <n v="249"/>
    <s v="Philips"/>
  </r>
  <r>
    <n v="584"/>
    <x v="5"/>
    <x v="1"/>
    <x v="11"/>
    <s v=" Samsung UE32K4100 "/>
    <n v="229"/>
    <s v="Samsung"/>
  </r>
  <r>
    <n v="585"/>
    <x v="5"/>
    <x v="3"/>
    <x v="12"/>
    <s v=" Salora 43LED9132CS "/>
    <n v="329"/>
    <s v="Salora"/>
  </r>
  <r>
    <n v="586"/>
    <x v="5"/>
    <x v="0"/>
    <x v="0"/>
    <s v=" LG 43LH570V "/>
    <n v="399"/>
    <s v="LG"/>
  </r>
  <r>
    <n v="587"/>
    <x v="5"/>
    <x v="4"/>
    <x v="1"/>
    <s v=" Samsung UE55KS7000 "/>
    <n v="1499"/>
    <s v="Samsung"/>
  </r>
  <r>
    <n v="588"/>
    <x v="5"/>
    <x v="1"/>
    <x v="2"/>
    <s v=" Salora 24LED1500 "/>
    <n v="149"/>
    <s v="Salora"/>
  </r>
  <r>
    <n v="589"/>
    <x v="5"/>
    <x v="3"/>
    <x v="3"/>
    <s v=" LG 60UH615V "/>
    <n v="959"/>
    <s v="LG"/>
  </r>
  <r>
    <n v="590"/>
    <x v="5"/>
    <x v="3"/>
    <x v="4"/>
    <s v=" LG 32LH510B "/>
    <n v="215"/>
    <s v="LG"/>
  </r>
  <r>
    <n v="591"/>
    <x v="5"/>
    <x v="2"/>
    <x v="5"/>
    <s v=" Samsung LT28E310EW "/>
    <n v="179"/>
    <s v="Samsung"/>
  </r>
  <r>
    <n v="592"/>
    <x v="5"/>
    <x v="4"/>
    <x v="6"/>
    <s v=" Salora 24LED9105CD "/>
    <n v="179"/>
    <s v="Salora"/>
  </r>
  <r>
    <n v="593"/>
    <x v="5"/>
    <x v="1"/>
    <x v="7"/>
    <s v=" Samsung UE65KU6000 "/>
    <n v="1299"/>
    <s v="Samsung"/>
  </r>
  <r>
    <n v="594"/>
    <x v="5"/>
    <x v="5"/>
    <x v="8"/>
    <s v=" Salora 24LED9112CSW "/>
    <n v="179"/>
    <s v="Salora"/>
  </r>
  <r>
    <n v="595"/>
    <x v="5"/>
    <x v="5"/>
    <x v="9"/>
    <s v=" Samsung UE28J4100 "/>
    <n v="249"/>
    <s v="Samsung"/>
  </r>
  <r>
    <n v="596"/>
    <x v="5"/>
    <x v="1"/>
    <x v="10"/>
    <s v=" Philips 43PUS6401 - Ambilight "/>
    <n v="649"/>
    <s v="Philips"/>
  </r>
  <r>
    <n v="597"/>
    <x v="5"/>
    <x v="4"/>
    <x v="11"/>
    <s v=" LG 43UH650V "/>
    <n v="529"/>
    <s v="LG"/>
  </r>
  <r>
    <n v="598"/>
    <x v="5"/>
    <x v="4"/>
    <x v="12"/>
    <s v=" Samsung UE40KU6400 "/>
    <n v="611"/>
    <s v="Samsung"/>
  </r>
  <r>
    <n v="599"/>
    <x v="5"/>
    <x v="3"/>
    <x v="0"/>
    <s v=" Philips 49PUK7100 - Ambilight "/>
    <n v="699"/>
    <s v="Philips"/>
  </r>
  <r>
    <n v="600"/>
    <x v="5"/>
    <x v="3"/>
    <x v="1"/>
    <s v=" Finlux FLD2222 "/>
    <n v="179"/>
    <s v="Finlux"/>
  </r>
  <r>
    <n v="601"/>
    <x v="5"/>
    <x v="4"/>
    <x v="2"/>
    <s v=" Sony KDL-43WD750 "/>
    <n v="477"/>
    <s v="Sony"/>
  </r>
  <r>
    <n v="602"/>
    <x v="5"/>
    <x v="3"/>
    <x v="3"/>
    <s v=" Samsung UE40K5510 "/>
    <n v="499"/>
    <s v="Samsung"/>
  </r>
  <r>
    <n v="603"/>
    <x v="5"/>
    <x v="5"/>
    <x v="4"/>
    <s v=" Samsung UE49K6300 "/>
    <n v="649"/>
    <s v="Samsung"/>
  </r>
  <r>
    <n v="604"/>
    <x v="5"/>
    <x v="2"/>
    <x v="5"/>
    <s v=" Salora 42LED1500 "/>
    <n v="299"/>
    <s v="Salora"/>
  </r>
  <r>
    <n v="605"/>
    <x v="5"/>
    <x v="0"/>
    <x v="6"/>
    <s v=" Sony KDL-32WD750 "/>
    <n v="399"/>
    <s v="Sony"/>
  </r>
  <r>
    <n v="606"/>
    <x v="5"/>
    <x v="3"/>
    <x v="7"/>
    <s v=" Samsung UE49KU6400 "/>
    <n v="899"/>
    <s v="Samsung"/>
  </r>
  <r>
    <n v="607"/>
    <x v="5"/>
    <x v="3"/>
    <x v="8"/>
    <s v=" Sony KDL-55W809C "/>
    <n v="829"/>
    <s v="Sony"/>
  </r>
  <r>
    <n v="608"/>
    <x v="5"/>
    <x v="3"/>
    <x v="9"/>
    <s v=" Samsung UE49KS7000 "/>
    <n v="1299"/>
    <s v="Samsung"/>
  </r>
  <r>
    <n v="609"/>
    <x v="5"/>
    <x v="3"/>
    <x v="10"/>
    <s v=" Salora 49LED9132CS "/>
    <n v="399"/>
    <s v="Salora"/>
  </r>
  <r>
    <n v="610"/>
    <x v="5"/>
    <x v="0"/>
    <x v="11"/>
    <s v=" Philips 49PFS5301 "/>
    <n v="499"/>
    <s v="Philips"/>
  </r>
  <r>
    <n v="611"/>
    <x v="5"/>
    <x v="3"/>
    <x v="12"/>
    <s v=" Panasonic TX-40DX600E "/>
    <n v="489"/>
    <s v="Panasonic"/>
  </r>
  <r>
    <n v="612"/>
    <x v="5"/>
    <x v="1"/>
    <x v="0"/>
    <s v=" Samsung UE19H4000 "/>
    <n v="179"/>
    <s v="Samsung"/>
  </r>
  <r>
    <n v="613"/>
    <x v="5"/>
    <x v="4"/>
    <x v="1"/>
    <s v=" Samsung UE70KU6000 "/>
    <n v="1799"/>
    <s v="Samsung"/>
  </r>
  <r>
    <n v="614"/>
    <x v="5"/>
    <x v="2"/>
    <x v="2"/>
    <s v=" Samsung UE49KS8000 "/>
    <n v="1599"/>
    <s v="Samsung"/>
  </r>
  <r>
    <n v="615"/>
    <x v="5"/>
    <x v="0"/>
    <x v="3"/>
    <s v=" Finlux FLD2422 "/>
    <n v="179"/>
    <s v="Finlux"/>
  </r>
  <r>
    <n v="616"/>
    <x v="5"/>
    <x v="1"/>
    <x v="4"/>
    <s v=" Philips 49PUS6501 - Ambilight "/>
    <n v="789"/>
    <s v="Philips"/>
  </r>
  <r>
    <n v="617"/>
    <x v="5"/>
    <x v="5"/>
    <x v="5"/>
    <s v=" Sony KDL-40RD450 "/>
    <n v="379"/>
    <s v="Sony"/>
  </r>
  <r>
    <n v="618"/>
    <x v="5"/>
    <x v="5"/>
    <x v="6"/>
    <s v=" Philips 49PUS6401 - Ambilight "/>
    <n v="689"/>
    <s v="Philips"/>
  </r>
  <r>
    <n v="619"/>
    <x v="5"/>
    <x v="4"/>
    <x v="7"/>
    <s v=" LG 49UH850V "/>
    <n v="1169"/>
    <s v="LG"/>
  </r>
  <r>
    <n v="620"/>
    <x v="5"/>
    <x v="1"/>
    <x v="8"/>
    <s v=" Philips 32PFS6401 - Ambilight "/>
    <n v="399"/>
    <s v="Philips"/>
  </r>
  <r>
    <n v="621"/>
    <x v="5"/>
    <x v="1"/>
    <x v="9"/>
    <s v=" Salora 22LED9112CSW "/>
    <n v="169"/>
    <s v="Salora"/>
  </r>
  <r>
    <n v="622"/>
    <x v="5"/>
    <x v="5"/>
    <x v="10"/>
    <s v=" Samsung UE49K5500 "/>
    <n v="599"/>
    <s v="Samsung"/>
  </r>
  <r>
    <n v="623"/>
    <x v="5"/>
    <x v="0"/>
    <x v="11"/>
    <s v=" Samsung UE43KS7500 "/>
    <n v="1199"/>
    <s v="Samsung"/>
  </r>
  <r>
    <n v="624"/>
    <x v="5"/>
    <x v="0"/>
    <x v="12"/>
    <s v=" LG 28LF491U "/>
    <n v="359"/>
    <s v="LG"/>
  </r>
  <r>
    <n v="625"/>
    <x v="5"/>
    <x v="0"/>
    <x v="0"/>
    <s v=" Sony KD-43XD8005 "/>
    <n v="759"/>
    <s v="Sony"/>
  </r>
  <r>
    <n v="626"/>
    <x v="5"/>
    <x v="1"/>
    <x v="1"/>
    <s v=" Samsung UE40K6300 "/>
    <n v="549"/>
    <s v="Samsung"/>
  </r>
  <r>
    <n v="627"/>
    <x v="5"/>
    <x v="1"/>
    <x v="2"/>
    <s v=" LG 65EF950V - OLED "/>
    <n v="2995"/>
    <s v="LG"/>
  </r>
  <r>
    <n v="628"/>
    <x v="5"/>
    <x v="4"/>
    <x v="3"/>
    <s v=" Sony KDL-32WD600 "/>
    <n v="324"/>
    <s v="Sony"/>
  </r>
  <r>
    <n v="629"/>
    <x v="5"/>
    <x v="3"/>
    <x v="4"/>
    <s v=" Sony KD-43X8309C "/>
    <n v="799"/>
    <s v="Sony"/>
  </r>
  <r>
    <n v="630"/>
    <x v="5"/>
    <x v="3"/>
    <x v="5"/>
    <s v=" Philips 55PUS6201 - Ambilight "/>
    <n v="759"/>
    <s v="Philips"/>
  </r>
  <r>
    <n v="631"/>
    <x v="5"/>
    <x v="3"/>
    <x v="6"/>
    <s v=" Sony KDL-49WD750 "/>
    <n v="577"/>
    <s v="Sony"/>
  </r>
  <r>
    <n v="632"/>
    <x v="5"/>
    <x v="3"/>
    <x v="7"/>
    <s v=" Samsung UE55KU6400 "/>
    <n v="1099"/>
    <s v="Samsung"/>
  </r>
  <r>
    <n v="633"/>
    <x v="5"/>
    <x v="4"/>
    <x v="8"/>
    <s v=" Sony KDL-32RD430 "/>
    <n v="269"/>
    <s v="Sony"/>
  </r>
  <r>
    <n v="634"/>
    <x v="5"/>
    <x v="2"/>
    <x v="9"/>
    <s v=" Salora 32LED9102CS "/>
    <n v="239"/>
    <s v="Salora"/>
  </r>
  <r>
    <n v="635"/>
    <x v="5"/>
    <x v="4"/>
    <x v="10"/>
    <s v=" LG 55UH850V "/>
    <n v="1479"/>
    <s v="LG"/>
  </r>
  <r>
    <n v="636"/>
    <x v="5"/>
    <x v="3"/>
    <x v="11"/>
    <s v=" Salora 32LED9112CSW "/>
    <n v="236"/>
    <s v="Salora"/>
  </r>
  <r>
    <n v="637"/>
    <x v="5"/>
    <x v="0"/>
    <x v="12"/>
    <s v=" Finlux FL2222 "/>
    <n v="149"/>
    <s v="Finlux"/>
  </r>
  <r>
    <n v="638"/>
    <x v="5"/>
    <x v="2"/>
    <x v="0"/>
    <s v=" Samsung UE55K6300 "/>
    <n v="799"/>
    <s v="Samsung"/>
  </r>
  <r>
    <n v="639"/>
    <x v="5"/>
    <x v="2"/>
    <x v="1"/>
    <s v=" Samsung UE43KU6500 "/>
    <n v="649"/>
    <s v="Samsung"/>
  </r>
  <r>
    <n v="640"/>
    <x v="5"/>
    <x v="5"/>
    <x v="2"/>
    <s v=" Sony KD-55XD8505 "/>
    <n v="1299"/>
    <s v="Sony"/>
  </r>
  <r>
    <n v="641"/>
    <x v="5"/>
    <x v="5"/>
    <x v="3"/>
    <s v=" Finlux FL3224 "/>
    <n v="199"/>
    <s v="Finlux"/>
  </r>
  <r>
    <n v="642"/>
    <x v="5"/>
    <x v="0"/>
    <x v="4"/>
    <s v=" Sony KD-43XD8305 "/>
    <n v="851"/>
    <s v="Sony"/>
  </r>
  <r>
    <n v="643"/>
    <x v="5"/>
    <x v="2"/>
    <x v="5"/>
    <s v=" Philips 49PFS4131 "/>
    <n v="429"/>
    <s v="Philips"/>
  </r>
  <r>
    <n v="644"/>
    <x v="5"/>
    <x v="5"/>
    <x v="6"/>
    <s v=" Philips 32PHS5301 "/>
    <n v="299"/>
    <s v="Philips"/>
  </r>
  <r>
    <n v="645"/>
    <x v="5"/>
    <x v="1"/>
    <x v="7"/>
    <s v=" Finlux FL3222 "/>
    <n v="249"/>
    <s v="Finlux"/>
  </r>
  <r>
    <n v="646"/>
    <x v="5"/>
    <x v="0"/>
    <x v="8"/>
    <s v=" Salora 24LED9102CS "/>
    <n v="189"/>
    <s v="Salora"/>
  </r>
  <r>
    <n v="647"/>
    <x v="5"/>
    <x v="2"/>
    <x v="9"/>
    <s v=" LG 49UH661V "/>
    <n v="749"/>
    <s v="LG"/>
  </r>
  <r>
    <n v="648"/>
    <x v="5"/>
    <x v="2"/>
    <x v="10"/>
    <s v=" Sony KD-55XD7004 "/>
    <n v="799"/>
    <s v="Sony"/>
  </r>
  <r>
    <n v="649"/>
    <x v="5"/>
    <x v="0"/>
    <x v="11"/>
    <s v=" Samsung UE55KS8000 "/>
    <n v="1999"/>
    <s v="Samsung"/>
  </r>
  <r>
    <n v="650"/>
    <x v="5"/>
    <x v="4"/>
    <x v="12"/>
    <s v=" Panasonic TX-50DXW704 "/>
    <n v="999"/>
    <s v="Panasonic"/>
  </r>
  <r>
    <n v="651"/>
    <x v="5"/>
    <x v="0"/>
    <x v="0"/>
    <s v=" Finlux FL2422 "/>
    <n v="144"/>
    <s v="Finlux"/>
  </r>
  <r>
    <n v="652"/>
    <x v="5"/>
    <x v="3"/>
    <x v="1"/>
    <s v=" Samsung UE55KU6500 "/>
    <n v="999"/>
    <s v="Samsung"/>
  </r>
  <r>
    <n v="653"/>
    <x v="5"/>
    <x v="1"/>
    <x v="2"/>
    <s v=" Salora 55UHL2500 "/>
    <n v="589"/>
    <s v="Salora"/>
  </r>
  <r>
    <n v="654"/>
    <x v="5"/>
    <x v="3"/>
    <x v="3"/>
    <s v=" LG 24MT48DF "/>
    <n v="169"/>
    <s v="LG"/>
  </r>
  <r>
    <n v="655"/>
    <x v="5"/>
    <x v="5"/>
    <x v="4"/>
    <s v=" Sony KD-49XD7005 "/>
    <n v="749"/>
    <s v="Sony"/>
  </r>
  <r>
    <n v="656"/>
    <x v="5"/>
    <x v="5"/>
    <x v="5"/>
    <s v=" Samsung UE65KU6400 "/>
    <n v="1499"/>
    <s v="Samsung"/>
  </r>
  <r>
    <n v="657"/>
    <x v="5"/>
    <x v="2"/>
    <x v="6"/>
    <s v=" Panasonic TX-24DS500E "/>
    <n v="279"/>
    <s v="Panasonic"/>
  </r>
  <r>
    <n v="658"/>
    <x v="5"/>
    <x v="4"/>
    <x v="7"/>
    <s v=" Panasonic TX-58DX730 "/>
    <n v="999"/>
    <s v="Panasonic"/>
  </r>
  <r>
    <n v="659"/>
    <x v="5"/>
    <x v="3"/>
    <x v="8"/>
    <s v=" Samsung UE32K5100 "/>
    <n v="299"/>
    <s v="Samsung"/>
  </r>
  <r>
    <n v="660"/>
    <x v="5"/>
    <x v="0"/>
    <x v="9"/>
    <s v=" Salora 28LED9112CSW "/>
    <n v="229"/>
    <s v="Salora"/>
  </r>
  <r>
    <n v="661"/>
    <x v="5"/>
    <x v="0"/>
    <x v="10"/>
    <s v=" Philips 55PUS6401 - Ambilight "/>
    <n v="769"/>
    <s v="Philips"/>
  </r>
  <r>
    <n v="662"/>
    <x v="5"/>
    <x v="1"/>
    <x v="11"/>
    <s v=" Sony KD-65XD8505 "/>
    <n v="2199"/>
    <s v="Sony"/>
  </r>
  <r>
    <n v="663"/>
    <x v="5"/>
    <x v="2"/>
    <x v="12"/>
    <s v=" Samsung UE65KS7000 "/>
    <n v="2299"/>
    <s v="Samsung"/>
  </r>
  <r>
    <n v="664"/>
    <x v="5"/>
    <x v="2"/>
    <x v="0"/>
    <s v=" Samsung UE55KS9000 "/>
    <n v="2099"/>
    <s v="Samsung"/>
  </r>
  <r>
    <n v="665"/>
    <x v="5"/>
    <x v="2"/>
    <x v="1"/>
    <s v=" Samsung UE49KU6100 "/>
    <n v="749"/>
    <s v="Samsung"/>
  </r>
  <r>
    <n v="666"/>
    <x v="5"/>
    <x v="0"/>
    <x v="2"/>
    <s v=" Samsung UE49K5510 "/>
    <n v="719"/>
    <s v="Samsung"/>
  </r>
  <r>
    <n v="667"/>
    <x v="5"/>
    <x v="5"/>
    <x v="3"/>
    <s v=" Panasonic TX-50DXW784 "/>
    <n v="1199"/>
    <s v="Panasonic"/>
  </r>
  <r>
    <n v="668"/>
    <x v="5"/>
    <x v="2"/>
    <x v="4"/>
    <s v=" LG OLED55E6V "/>
    <n v="2999"/>
    <s v="LG"/>
  </r>
  <r>
    <n v="669"/>
    <x v="5"/>
    <x v="0"/>
    <x v="5"/>
    <s v=" Finlux FLD2022 "/>
    <n v="178.95"/>
    <s v="Finlux"/>
  </r>
  <r>
    <n v="670"/>
    <x v="5"/>
    <x v="4"/>
    <x v="6"/>
    <s v=" Sony KD-65XD7505 "/>
    <n v="1589"/>
    <s v="Sony"/>
  </r>
  <r>
    <n v="671"/>
    <x v="5"/>
    <x v="5"/>
    <x v="7"/>
    <s v=" Samsung UE49KU6500 "/>
    <n v="749"/>
    <s v="Samsung"/>
  </r>
  <r>
    <n v="672"/>
    <x v="5"/>
    <x v="0"/>
    <x v="8"/>
    <s v=" Panasonic TX-58DXW784 "/>
    <n v="1449"/>
    <s v="Panasonic"/>
  </r>
  <r>
    <n v="673"/>
    <x v="5"/>
    <x v="4"/>
    <x v="9"/>
    <s v=" LG 55UH661V "/>
    <n v="939"/>
    <s v="LG"/>
  </r>
  <r>
    <n v="674"/>
    <x v="5"/>
    <x v="0"/>
    <x v="10"/>
    <s v=" Finlux FL2022 "/>
    <n v="147.99"/>
    <s v="Finlux"/>
  </r>
  <r>
    <n v="675"/>
    <x v="5"/>
    <x v="5"/>
    <x v="11"/>
    <s v=" Finlux FL4322 Smart "/>
    <n v="319"/>
    <s v="Finlux"/>
  </r>
  <r>
    <n v="676"/>
    <x v="5"/>
    <x v="0"/>
    <x v="12"/>
    <s v=" Salora 28LED9102CS "/>
    <n v="229"/>
    <s v="Salora"/>
  </r>
  <r>
    <n v="677"/>
    <x v="5"/>
    <x v="3"/>
    <x v="0"/>
    <s v=" Salora 24LED9115CDW "/>
    <n v="189"/>
    <s v="Salora"/>
  </r>
  <r>
    <n v="678"/>
    <x v="5"/>
    <x v="0"/>
    <x v="1"/>
    <s v=" Sony KD-49XD8305 "/>
    <n v="1019"/>
    <s v="Sony"/>
  </r>
  <r>
    <n v="679"/>
    <x v="5"/>
    <x v="0"/>
    <x v="2"/>
    <s v=" Salora 20LED9105CD "/>
    <n v="179"/>
    <s v="Salora"/>
  </r>
  <r>
    <n v="680"/>
    <x v="5"/>
    <x v="1"/>
    <x v="3"/>
    <s v=" Salora 20LED9100C "/>
    <n v="144"/>
    <s v="Salora"/>
  </r>
  <r>
    <n v="681"/>
    <x v="5"/>
    <x v="2"/>
    <x v="4"/>
    <s v=" Panasonic TX-49DXW604 "/>
    <n v="629"/>
    <s v="Panasonic"/>
  </r>
  <r>
    <n v="682"/>
    <x v="5"/>
    <x v="1"/>
    <x v="5"/>
    <s v=" LG 43UH668V "/>
    <n v="749"/>
    <s v="LG"/>
  </r>
  <r>
    <n v="683"/>
    <x v="5"/>
    <x v="0"/>
    <x v="6"/>
    <s v=" Hitachi 43HGW69 "/>
    <n v="499"/>
    <s v="Hitachi"/>
  </r>
  <r>
    <n v="684"/>
    <x v="5"/>
    <x v="3"/>
    <x v="7"/>
    <s v=" Salora 32LED9105CD "/>
    <n v="249"/>
    <s v="Salora"/>
  </r>
  <r>
    <n v="685"/>
    <x v="5"/>
    <x v="2"/>
    <x v="8"/>
    <s v=" Philips 49PUS7101 - Ambilight "/>
    <n v="1099"/>
    <s v="Philips"/>
  </r>
  <r>
    <n v="686"/>
    <x v="5"/>
    <x v="2"/>
    <x v="9"/>
    <s v=" Samsung UE65KS8000 "/>
    <n v="2999"/>
    <s v="Samsung"/>
  </r>
  <r>
    <n v="687"/>
    <x v="5"/>
    <x v="0"/>
    <x v="10"/>
    <s v=" Philips 65PUS6521 - Ambilight "/>
    <n v="1799"/>
    <s v="Philips"/>
  </r>
  <r>
    <n v="688"/>
    <x v="5"/>
    <x v="2"/>
    <x v="11"/>
    <s v=" Panasonic TX-32DSW504S "/>
    <n v="379"/>
    <s v="Panasonic"/>
  </r>
  <r>
    <n v="689"/>
    <x v="5"/>
    <x v="2"/>
    <x v="12"/>
    <s v=" LG 28MT48DF "/>
    <n v="229"/>
    <s v="LG"/>
  </r>
  <r>
    <n v="690"/>
    <x v="5"/>
    <x v="1"/>
    <x v="0"/>
    <s v=" Philips 32PHS4131 "/>
    <n v="239"/>
    <s v="Philips"/>
  </r>
  <r>
    <n v="691"/>
    <x v="5"/>
    <x v="2"/>
    <x v="1"/>
    <s v=" Finlux FL4926UHD "/>
    <n v="449"/>
    <s v="Finlux"/>
  </r>
  <r>
    <n v="692"/>
    <x v="5"/>
    <x v="0"/>
    <x v="2"/>
    <s v=" Finlux FL4922SMART "/>
    <n v="419"/>
    <s v="Finlux"/>
  </r>
  <r>
    <n v="693"/>
    <x v="5"/>
    <x v="2"/>
    <x v="3"/>
    <s v=" Sony KDL-48WD650 "/>
    <n v="529"/>
    <s v="Sony"/>
  </r>
  <r>
    <n v="694"/>
    <x v="5"/>
    <x v="2"/>
    <x v="4"/>
    <s v=" Sony KD-49XD8005 "/>
    <n v="899"/>
    <s v="Sony"/>
  </r>
  <r>
    <n v="695"/>
    <x v="5"/>
    <x v="1"/>
    <x v="5"/>
    <s v=" Samsung UE75KS8000 "/>
    <n v="4999"/>
    <s v="Samsung"/>
  </r>
  <r>
    <n v="696"/>
    <x v="5"/>
    <x v="4"/>
    <x v="6"/>
    <s v=" Samsung UE49KS9000 "/>
    <n v="1699"/>
    <s v="Samsung"/>
  </r>
  <r>
    <n v="697"/>
    <x v="5"/>
    <x v="1"/>
    <x v="7"/>
    <s v=" Panasonic TX-32DS600E "/>
    <n v="399"/>
    <s v="Panasonic"/>
  </r>
  <r>
    <n v="698"/>
    <x v="5"/>
    <x v="1"/>
    <x v="8"/>
    <s v=" LG OLED55B6V "/>
    <n v="2499"/>
    <s v="LG"/>
  </r>
  <r>
    <n v="699"/>
    <x v="5"/>
    <x v="1"/>
    <x v="9"/>
    <s v=" Hitachi 49HGW69 "/>
    <n v="549"/>
    <s v="Hitachi"/>
  </r>
  <r>
    <n v="700"/>
    <x v="5"/>
    <x v="4"/>
    <x v="10"/>
    <s v=" Samsung UE55KS7500 "/>
    <n v="1699"/>
    <s v="Samsung"/>
  </r>
  <r>
    <n v="701"/>
    <x v="5"/>
    <x v="4"/>
    <x v="11"/>
    <s v=" Salora 43LED9102CS "/>
    <n v="379"/>
    <s v="Salora"/>
  </r>
  <r>
    <n v="702"/>
    <x v="5"/>
    <x v="4"/>
    <x v="12"/>
    <s v=" Salora 32LED9115CDW "/>
    <n v="259"/>
    <s v="Salora"/>
  </r>
  <r>
    <n v="703"/>
    <x v="5"/>
    <x v="5"/>
    <x v="0"/>
    <s v=" Salora 20LED1500 "/>
    <n v="119"/>
    <s v="Salora"/>
  </r>
  <r>
    <n v="704"/>
    <x v="5"/>
    <x v="0"/>
    <x v="1"/>
    <s v=" Panasonic TX-50DXW804 "/>
    <n v="1699"/>
    <s v="Panasonic"/>
  </r>
  <r>
    <n v="705"/>
    <x v="5"/>
    <x v="3"/>
    <x v="2"/>
    <s v=" LG 65EG960V - OLED "/>
    <n v="2999"/>
    <s v="LG"/>
  </r>
  <r>
    <n v="706"/>
    <x v="5"/>
    <x v="0"/>
    <x v="3"/>
    <s v=" Humax Pure Vision UHD-05516 "/>
    <n v="849"/>
    <s v="Humax"/>
  </r>
  <r>
    <n v="707"/>
    <x v="5"/>
    <x v="0"/>
    <x v="4"/>
    <s v=" Finlux FL4922 "/>
    <n v="399"/>
    <s v="Finlux"/>
  </r>
  <r>
    <n v="708"/>
    <x v="5"/>
    <x v="2"/>
    <x v="5"/>
    <s v=" Samsung UE55KU6510 "/>
    <n v="1129"/>
    <s v="Samsung"/>
  </r>
  <r>
    <n v="709"/>
    <x v="5"/>
    <x v="2"/>
    <x v="6"/>
    <s v=" Samsung UE43KU6510 "/>
    <n v="749"/>
    <s v="Samsung"/>
  </r>
  <r>
    <n v="710"/>
    <x v="5"/>
    <x v="2"/>
    <x v="7"/>
    <s v=" Salora 40UHS3500 "/>
    <n v="419"/>
    <s v="Salora"/>
  </r>
  <r>
    <n v="711"/>
    <x v="5"/>
    <x v="0"/>
    <x v="8"/>
    <s v=" Philips 32PFS4131 "/>
    <n v="259"/>
    <s v="Philips"/>
  </r>
  <r>
    <n v="712"/>
    <x v="5"/>
    <x v="1"/>
    <x v="9"/>
    <s v=" Sony KD-55SD8505 "/>
    <n v="1399"/>
    <s v="Sony"/>
  </r>
  <r>
    <n v="713"/>
    <x v="5"/>
    <x v="5"/>
    <x v="10"/>
    <s v=" Samsung UE78KU6500 "/>
    <n v="3999"/>
    <s v="Samsung"/>
  </r>
  <r>
    <n v="714"/>
    <x v="5"/>
    <x v="3"/>
    <x v="11"/>
    <s v=" Samsung UE78KS9000 "/>
    <n v="5499"/>
    <s v="Samsung"/>
  </r>
  <r>
    <n v="715"/>
    <x v="5"/>
    <x v="3"/>
    <x v="12"/>
    <s v=" Samsung UE55K5600 "/>
    <n v="777"/>
    <s v="Samsung"/>
  </r>
  <r>
    <n v="716"/>
    <x v="5"/>
    <x v="1"/>
    <x v="0"/>
    <s v=" Samsung UE55K5510 "/>
    <n v="849"/>
    <s v="Samsung"/>
  </r>
  <r>
    <n v="717"/>
    <x v="5"/>
    <x v="3"/>
    <x v="1"/>
    <s v=" Salora 55UHS3500 "/>
    <n v="639"/>
    <s v="Salora"/>
  </r>
  <r>
    <n v="718"/>
    <x v="5"/>
    <x v="2"/>
    <x v="2"/>
    <s v=" Salora 43LED9112CSW "/>
    <n v="375"/>
    <s v="Salora"/>
  </r>
  <r>
    <n v="719"/>
    <x v="5"/>
    <x v="1"/>
    <x v="3"/>
    <s v=" Philips 49PUS6561 - Ambilight "/>
    <n v="949"/>
    <s v="Philips"/>
  </r>
  <r>
    <n v="720"/>
    <x v="5"/>
    <x v="3"/>
    <x v="4"/>
    <s v=" Panasonic TX-65DXW784 "/>
    <n v="2199"/>
    <s v="Panasonic"/>
  </r>
  <r>
    <n v="721"/>
    <x v="5"/>
    <x v="5"/>
    <x v="5"/>
    <s v=" LG OLED65C6V "/>
    <n v="4299"/>
    <s v="LG"/>
  </r>
  <r>
    <n v="722"/>
    <x v="5"/>
    <x v="2"/>
    <x v="6"/>
    <s v=" LG OLED55C6V "/>
    <n v="2599"/>
    <s v="LG"/>
  </r>
  <r>
    <n v="723"/>
    <x v="5"/>
    <x v="1"/>
    <x v="7"/>
    <s v=" Salora 22LED9102CS "/>
    <n v="177.9"/>
    <s v="Salora"/>
  </r>
  <r>
    <n v="724"/>
    <x v="5"/>
    <x v="1"/>
    <x v="8"/>
    <s v=" Finlux FLD2022BK12 "/>
    <n v="179"/>
    <s v="Finlux"/>
  </r>
  <r>
    <n v="725"/>
    <x v="5"/>
    <x v="5"/>
    <x v="9"/>
    <s v=" Sony KD-55XD9305 "/>
    <n v="1999"/>
    <s v="Sony"/>
  </r>
  <r>
    <n v="726"/>
    <x v="5"/>
    <x v="1"/>
    <x v="10"/>
    <s v=" Samsung UE65KS9500 "/>
    <n v="3999"/>
    <s v="Samsung"/>
  </r>
  <r>
    <n v="727"/>
    <x v="5"/>
    <x v="0"/>
    <x v="11"/>
    <s v=" Samsung UE65KS7500 "/>
    <n v="2399"/>
    <s v="Samsung"/>
  </r>
  <r>
    <n v="728"/>
    <x v="5"/>
    <x v="5"/>
    <x v="12"/>
    <s v=" Samsung UE49KS7500 "/>
    <n v="1399"/>
    <s v="Samsung"/>
  </r>
  <r>
    <n v="729"/>
    <x v="5"/>
    <x v="1"/>
    <x v="0"/>
    <s v=" Salora 49LED9102CS "/>
    <n v="439"/>
    <s v="Salora"/>
  </r>
  <r>
    <n v="730"/>
    <x v="5"/>
    <x v="2"/>
    <x v="1"/>
    <s v=" LG 75UH855V "/>
    <n v="4139"/>
    <s v="LG"/>
  </r>
  <r>
    <n v="731"/>
    <x v="5"/>
    <x v="5"/>
    <x v="2"/>
    <s v=" LG 65UH850V "/>
    <n v="2499"/>
    <s v="LG"/>
  </r>
  <r>
    <n v="732"/>
    <x v="5"/>
    <x v="0"/>
    <x v="3"/>
    <s v=" Sony KD-75ZD9 "/>
    <n v="7999"/>
    <s v="Sony"/>
  </r>
  <r>
    <n v="733"/>
    <x v="5"/>
    <x v="5"/>
    <x v="4"/>
    <s v=" Sony KD-75XD9405 "/>
    <n v="6499"/>
    <s v="Sony"/>
  </r>
  <r>
    <n v="734"/>
    <x v="5"/>
    <x v="4"/>
    <x v="5"/>
    <s v=" Sony KD-75XD8505 "/>
    <n v="3999"/>
    <s v="Sony"/>
  </r>
  <r>
    <n v="735"/>
    <x v="5"/>
    <x v="0"/>
    <x v="6"/>
    <s v=" Sony KD-65ZD9 "/>
    <n v="4699"/>
    <s v="Sony"/>
  </r>
  <r>
    <n v="736"/>
    <x v="5"/>
    <x v="0"/>
    <x v="7"/>
    <s v=" Sony KD-65XE9305 "/>
    <n v="3699"/>
    <s v="Sony"/>
  </r>
  <r>
    <n v="737"/>
    <x v="5"/>
    <x v="0"/>
    <x v="8"/>
    <s v=" Sony KD-65XE9005 "/>
    <n v="2999"/>
    <s v="Sony"/>
  </r>
  <r>
    <n v="738"/>
    <x v="5"/>
    <x v="2"/>
    <x v="9"/>
    <s v=" Sony KD-65XD7504 "/>
    <n v="1599"/>
    <s v="Sony"/>
  </r>
  <r>
    <n v="739"/>
    <x v="5"/>
    <x v="1"/>
    <x v="10"/>
    <s v=" Sony KD-55XE9305 "/>
    <n v="2599"/>
    <s v="Sony"/>
  </r>
  <r>
    <n v="740"/>
    <x v="5"/>
    <x v="4"/>
    <x v="11"/>
    <s v=" Sony KD-55XE9005 "/>
    <n v="2099"/>
    <s v="Sony"/>
  </r>
  <r>
    <n v="741"/>
    <x v="5"/>
    <x v="1"/>
    <x v="12"/>
    <s v=" Samsung UE78KS9500 "/>
    <n v="6999"/>
    <s v="Samsung"/>
  </r>
  <r>
    <n v="742"/>
    <x v="5"/>
    <x v="1"/>
    <x v="0"/>
    <s v=" Samsung UE65KU6500 "/>
    <n v="1499"/>
    <s v="Samsung"/>
  </r>
  <r>
    <n v="743"/>
    <x v="5"/>
    <x v="4"/>
    <x v="1"/>
    <s v=" Samsung UE49KU6510 "/>
    <n v="969"/>
    <s v="Samsung"/>
  </r>
  <r>
    <n v="744"/>
    <x v="5"/>
    <x v="2"/>
    <x v="2"/>
    <s v=" Salora 49LED9112CSW "/>
    <n v="439"/>
    <s v="Salora"/>
  </r>
  <r>
    <n v="745"/>
    <x v="5"/>
    <x v="1"/>
    <x v="3"/>
    <s v=" Salora 32LED9100C "/>
    <n v="219"/>
    <s v="Salora"/>
  </r>
  <r>
    <n v="746"/>
    <x v="5"/>
    <x v="4"/>
    <x v="4"/>
    <s v=" Philips 65PUS7601 - Ambilight "/>
    <n v="2999"/>
    <s v="Philips"/>
  </r>
  <r>
    <n v="747"/>
    <x v="5"/>
    <x v="2"/>
    <x v="5"/>
    <s v=" Philips 55POS901F "/>
    <n v="3499"/>
    <s v="Philips"/>
  </r>
  <r>
    <n v="748"/>
    <x v="5"/>
    <x v="3"/>
    <x v="6"/>
    <s v=" Panasonic TX-65DXW904 "/>
    <n v="3699"/>
    <s v="Panasonic"/>
  </r>
  <r>
    <n v="749"/>
    <x v="5"/>
    <x v="1"/>
    <x v="7"/>
    <s v=" Panasonic TX-65DX780E "/>
    <n v="2399"/>
    <s v="Panasonic"/>
  </r>
  <r>
    <n v="750"/>
    <x v="5"/>
    <x v="3"/>
    <x v="8"/>
    <s v=" Panasonic TX-58DXW904 "/>
    <n v="2879"/>
    <s v="Panasonic"/>
  </r>
  <r>
    <n v="751"/>
    <x v="5"/>
    <x v="4"/>
    <x v="9"/>
    <s v=" Panasonic TX-58DXW804 "/>
    <n v="1899"/>
    <s v="Panasonic"/>
  </r>
  <r>
    <n v="752"/>
    <x v="5"/>
    <x v="0"/>
    <x v="10"/>
    <s v=" Panasonic TX-58DXW704 "/>
    <n v="1299"/>
    <s v="Panasonic"/>
  </r>
  <r>
    <n v="753"/>
    <x v="5"/>
    <x v="5"/>
    <x v="11"/>
    <s v=" Panasonic TX-58DX800E "/>
    <n v="2149"/>
    <s v="Panasonic"/>
  </r>
  <r>
    <n v="754"/>
    <x v="5"/>
    <x v="0"/>
    <x v="12"/>
    <s v=" Panasonic TX-58DX700F "/>
    <n v="1199"/>
    <s v="Panasonic"/>
  </r>
  <r>
    <n v="755"/>
    <x v="5"/>
    <x v="1"/>
    <x v="0"/>
    <s v=" Panasonic TX-55DXW604 "/>
    <n v="949"/>
    <s v="Panasonic"/>
  </r>
  <r>
    <n v="756"/>
    <x v="5"/>
    <x v="0"/>
    <x v="1"/>
    <s v=" Panasonic TX-55DX600E "/>
    <n v="849"/>
    <s v="Panasonic"/>
  </r>
  <r>
    <n v="757"/>
    <x v="5"/>
    <x v="0"/>
    <x v="2"/>
    <s v=" Panasonic TX-55DS500E "/>
    <n v="849"/>
    <s v="Panasonic"/>
  </r>
  <r>
    <n v="758"/>
    <x v="5"/>
    <x v="5"/>
    <x v="3"/>
    <s v=" Panasonic TX-50DS630E "/>
    <n v="799"/>
    <s v="Panasonic"/>
  </r>
  <r>
    <n v="759"/>
    <x v="5"/>
    <x v="3"/>
    <x v="4"/>
    <s v=" Panasonic TX-49DX650E "/>
    <n v="669"/>
    <s v="Panasonic"/>
  </r>
  <r>
    <n v="760"/>
    <x v="5"/>
    <x v="3"/>
    <x v="5"/>
    <s v=" LG OLED65G6V "/>
    <n v="6999"/>
    <s v="LG"/>
  </r>
  <r>
    <n v="761"/>
    <x v="5"/>
    <x v="2"/>
    <x v="6"/>
    <s v=" LG OLED65E6V "/>
    <n v="4999"/>
    <s v="LG"/>
  </r>
  <r>
    <n v="762"/>
    <x v="5"/>
    <x v="2"/>
    <x v="7"/>
    <s v=" LG OLED65B6V "/>
    <n v="3999"/>
    <s v="LG"/>
  </r>
  <r>
    <n v="763"/>
    <x v="5"/>
    <x v="1"/>
    <x v="8"/>
    <s v=" LG 86UH955V "/>
    <n v="7999"/>
    <s v="LG"/>
  </r>
  <r>
    <n v="764"/>
    <x v="5"/>
    <x v="3"/>
    <x v="9"/>
    <s v=" LG 55EG910V - OLED "/>
    <n v="1799"/>
    <s v="LG"/>
  </r>
  <r>
    <n v="765"/>
    <x v="5"/>
    <x v="0"/>
    <x v="10"/>
    <s v=" Humax Pure Vision UHD-04916 "/>
    <n v="699"/>
    <s v="Humax"/>
  </r>
  <r>
    <n v="766"/>
    <x v="5"/>
    <x v="2"/>
    <x v="11"/>
    <s v=" Humax Pure Vision UHD-04316 "/>
    <n v="499"/>
    <s v="Humax"/>
  </r>
  <r>
    <n v="767"/>
    <x v="5"/>
    <x v="0"/>
    <x v="12"/>
    <s v=" Hitachi 49HBT62 "/>
    <n v="499"/>
    <s v="Hitachi"/>
  </r>
  <r>
    <n v="768"/>
    <x v="5"/>
    <x v="2"/>
    <x v="0"/>
    <s v=" Hitachi 40HB6T62 "/>
    <n v="399"/>
    <s v="Hitachi"/>
  </r>
  <r>
    <n v="769"/>
    <x v="3"/>
    <x v="1"/>
    <x v="1"/>
    <s v=" Optoma HD142X "/>
    <n v="599"/>
    <s v="Optoma"/>
  </r>
  <r>
    <n v="770"/>
    <x v="3"/>
    <x v="4"/>
    <x v="2"/>
    <s v=" Philips PicoPix 3414 "/>
    <n v="299"/>
    <s v="Philips"/>
  </r>
  <r>
    <n v="771"/>
    <x v="3"/>
    <x v="4"/>
    <x v="3"/>
    <s v=" BenQ TW529 "/>
    <n v="429"/>
    <s v="BenQ"/>
  </r>
  <r>
    <n v="772"/>
    <x v="3"/>
    <x v="3"/>
    <x v="4"/>
    <s v=" Epson EB-U04 "/>
    <n v="599"/>
    <s v="Epson"/>
  </r>
  <r>
    <n v="773"/>
    <x v="3"/>
    <x v="4"/>
    <x v="5"/>
    <s v=" Salora 58BHD2500 "/>
    <n v="299"/>
    <s v="Salora"/>
  </r>
  <r>
    <n v="774"/>
    <x v="3"/>
    <x v="0"/>
    <x v="6"/>
    <s v=" Philips PicoPix 4935 "/>
    <n v="589"/>
    <s v="Philips"/>
  </r>
  <r>
    <n v="775"/>
    <x v="3"/>
    <x v="4"/>
    <x v="7"/>
    <s v=" Acer P1500 "/>
    <n v="589"/>
    <s v="Acer"/>
  </r>
  <r>
    <n v="776"/>
    <x v="3"/>
    <x v="2"/>
    <x v="8"/>
    <s v=" Epson EB-S04 "/>
    <n v="329"/>
    <s v="Epson"/>
  </r>
  <r>
    <n v="777"/>
    <x v="3"/>
    <x v="5"/>
    <x v="9"/>
    <s v=" Optoma HD27 "/>
    <n v="649"/>
    <s v="Optoma"/>
  </r>
  <r>
    <n v="778"/>
    <x v="3"/>
    <x v="4"/>
    <x v="10"/>
    <s v=" Optoma GT1080e "/>
    <n v="739"/>
    <s v="Optoma"/>
  </r>
  <r>
    <n v="779"/>
    <x v="3"/>
    <x v="3"/>
    <x v="11"/>
    <s v=" Optoma H183X "/>
    <n v="409"/>
    <s v="Optoma"/>
  </r>
  <r>
    <n v="780"/>
    <x v="3"/>
    <x v="4"/>
    <x v="12"/>
    <s v=" Optoma DH400 "/>
    <n v="849"/>
    <s v="Optoma"/>
  </r>
  <r>
    <n v="781"/>
    <x v="3"/>
    <x v="4"/>
    <x v="0"/>
    <s v=" BenQ MH741 "/>
    <n v="799"/>
    <s v="BenQ"/>
  </r>
  <r>
    <n v="782"/>
    <x v="3"/>
    <x v="4"/>
    <x v="1"/>
    <s v=" Epson EH-TW5300 "/>
    <n v="649"/>
    <s v="Epson"/>
  </r>
  <r>
    <n v="783"/>
    <x v="3"/>
    <x v="5"/>
    <x v="2"/>
    <s v=" Epson EB-W31 "/>
    <n v="479"/>
    <s v="Epson"/>
  </r>
  <r>
    <n v="784"/>
    <x v="3"/>
    <x v="5"/>
    <x v="3"/>
    <s v=" Optoma GT1070Xe "/>
    <n v="679"/>
    <s v="Optoma"/>
  </r>
  <r>
    <n v="785"/>
    <x v="3"/>
    <x v="5"/>
    <x v="4"/>
    <s v=" Philips PicoPix 4010 "/>
    <n v="279"/>
    <s v="Philips"/>
  </r>
  <r>
    <n v="786"/>
    <x v="3"/>
    <x v="4"/>
    <x v="5"/>
    <s v=" LG PF1000U "/>
    <n v="1129"/>
    <s v="LG"/>
  </r>
  <r>
    <n v="787"/>
    <x v="3"/>
    <x v="1"/>
    <x v="6"/>
    <s v=" Acer P1185 "/>
    <n v="339"/>
    <s v="Acer"/>
  </r>
  <r>
    <n v="788"/>
    <x v="3"/>
    <x v="3"/>
    <x v="7"/>
    <s v=" Acer P5515 "/>
    <n v="789"/>
    <s v="Acer"/>
  </r>
  <r>
    <n v="789"/>
    <x v="3"/>
    <x v="0"/>
    <x v="8"/>
    <s v=" Philips PicoPix 4835 "/>
    <n v="449"/>
    <s v="Philips"/>
  </r>
  <r>
    <n v="790"/>
    <x v="3"/>
    <x v="2"/>
    <x v="9"/>
    <s v=" BenQ MS527 "/>
    <n v="309"/>
    <s v="BenQ"/>
  </r>
  <r>
    <n v="791"/>
    <x v="3"/>
    <x v="5"/>
    <x v="10"/>
    <s v=" Epson EH-TW5350 "/>
    <n v="749"/>
    <s v="Epson"/>
  </r>
  <r>
    <n v="792"/>
    <x v="3"/>
    <x v="0"/>
    <x v="11"/>
    <s v=" LG PH150G "/>
    <n v="349"/>
    <s v="LG"/>
  </r>
  <r>
    <n v="793"/>
    <x v="3"/>
    <x v="2"/>
    <x v="12"/>
    <s v=" Epson EH-TW6700 "/>
    <n v="1199"/>
    <s v="Epson"/>
  </r>
  <r>
    <n v="794"/>
    <x v="3"/>
    <x v="3"/>
    <x v="0"/>
    <s v=" BenQ TH683 "/>
    <n v="629"/>
    <s v="BenQ"/>
  </r>
  <r>
    <n v="795"/>
    <x v="3"/>
    <x v="0"/>
    <x v="1"/>
    <s v=" Philips PicoPix 3417W "/>
    <n v="399"/>
    <s v="Philips"/>
  </r>
  <r>
    <n v="796"/>
    <x v="3"/>
    <x v="1"/>
    <x v="2"/>
    <s v=" Optoma ML750e "/>
    <n v="479"/>
    <s v="Optoma"/>
  </r>
  <r>
    <n v="797"/>
    <x v="3"/>
    <x v="0"/>
    <x v="3"/>
    <s v=" Optoma DH1017 "/>
    <n v="969"/>
    <s v="Optoma"/>
  </r>
  <r>
    <n v="798"/>
    <x v="3"/>
    <x v="5"/>
    <x v="4"/>
    <s v=" Epson EH-TW570 "/>
    <n v="549"/>
    <s v="Epson"/>
  </r>
  <r>
    <n v="799"/>
    <x v="3"/>
    <x v="1"/>
    <x v="5"/>
    <s v=" Ricoh PJ X2240 "/>
    <n v="319"/>
    <s v="Ricoh"/>
  </r>
  <r>
    <n v="800"/>
    <x v="3"/>
    <x v="4"/>
    <x v="6"/>
    <s v=" LG PF1500G "/>
    <n v="899"/>
    <s v="LG"/>
  </r>
  <r>
    <n v="801"/>
    <x v="3"/>
    <x v="2"/>
    <x v="7"/>
    <s v=" Rif6 Cube "/>
    <n v="269"/>
    <s v="Rif6"/>
  </r>
  <r>
    <n v="802"/>
    <x v="3"/>
    <x v="2"/>
    <x v="8"/>
    <s v=" Optoma EH400 "/>
    <n v="869"/>
    <s v="Optoma"/>
  </r>
  <r>
    <n v="803"/>
    <x v="3"/>
    <x v="1"/>
    <x v="9"/>
    <s v=" BenQ W2000 "/>
    <n v="949"/>
    <s v="BenQ"/>
  </r>
  <r>
    <n v="804"/>
    <x v="3"/>
    <x v="1"/>
    <x v="10"/>
    <s v=" Optoma W402 "/>
    <n v="749"/>
    <s v="Optoma"/>
  </r>
  <r>
    <n v="805"/>
    <x v="3"/>
    <x v="3"/>
    <x v="11"/>
    <s v=" Optoma W340 "/>
    <n v="489"/>
    <s v="Optoma"/>
  </r>
  <r>
    <n v="806"/>
    <x v="3"/>
    <x v="5"/>
    <x v="12"/>
    <s v=" Optoma HD151X "/>
    <n v="849"/>
    <s v="Optoma"/>
  </r>
  <r>
    <n v="807"/>
    <x v="3"/>
    <x v="4"/>
    <x v="0"/>
    <s v=" LG PH450UG "/>
    <n v="649"/>
    <s v="LG"/>
  </r>
  <r>
    <n v="808"/>
    <x v="3"/>
    <x v="3"/>
    <x v="1"/>
    <s v=" BenQ W1070+ "/>
    <n v="729"/>
    <s v="BenQ"/>
  </r>
  <r>
    <n v="809"/>
    <x v="3"/>
    <x v="2"/>
    <x v="2"/>
    <s v=" BenQ W1070 "/>
    <n v="629"/>
    <s v="BenQ"/>
  </r>
  <r>
    <n v="810"/>
    <x v="3"/>
    <x v="3"/>
    <x v="3"/>
    <s v=" BenQ TH670 "/>
    <n v="569"/>
    <s v="BenQ"/>
  </r>
  <r>
    <n v="811"/>
    <x v="3"/>
    <x v="3"/>
    <x v="4"/>
    <s v=" Optoma GT5000 "/>
    <n v="1249"/>
    <s v="Optoma"/>
  </r>
  <r>
    <n v="812"/>
    <x v="3"/>
    <x v="4"/>
    <x v="5"/>
    <s v=" Epson EB-W04 "/>
    <n v="449"/>
    <s v="Epson"/>
  </r>
  <r>
    <n v="813"/>
    <x v="3"/>
    <x v="4"/>
    <x v="6"/>
    <s v=" BenQ W1080ST+ "/>
    <n v="999"/>
    <s v="BenQ"/>
  </r>
  <r>
    <n v="814"/>
    <x v="3"/>
    <x v="2"/>
    <x v="7"/>
    <s v=" Optoma GT760 "/>
    <n v="549"/>
    <s v="Optoma"/>
  </r>
  <r>
    <n v="815"/>
    <x v="3"/>
    <x v="3"/>
    <x v="8"/>
    <s v=" LG PW1000G "/>
    <n v="589"/>
    <s v="LG"/>
  </r>
  <r>
    <n v="816"/>
    <x v="3"/>
    <x v="4"/>
    <x v="9"/>
    <s v=" Epson EB-U32 "/>
    <n v="749"/>
    <s v="Epson"/>
  </r>
  <r>
    <n v="817"/>
    <x v="3"/>
    <x v="4"/>
    <x v="10"/>
    <s v=" BenQ W1110 "/>
    <n v="829"/>
    <s v="BenQ"/>
  </r>
  <r>
    <n v="818"/>
    <x v="3"/>
    <x v="0"/>
    <x v="11"/>
    <s v=" BenQ W1090 "/>
    <n v="699"/>
    <s v="BenQ"/>
  </r>
  <r>
    <n v="819"/>
    <x v="3"/>
    <x v="2"/>
    <x v="12"/>
    <s v=" Optoma ML750ST "/>
    <n v="579"/>
    <s v="Optoma"/>
  </r>
  <r>
    <n v="820"/>
    <x v="3"/>
    <x v="5"/>
    <x v="0"/>
    <s v=" Optoma HD36 "/>
    <n v="939"/>
    <s v="Optoma"/>
  </r>
  <r>
    <n v="821"/>
    <x v="3"/>
    <x v="2"/>
    <x v="1"/>
    <s v=" Beam Labs Beam "/>
    <n v="499"/>
    <s v="Beam"/>
  </r>
  <r>
    <n v="822"/>
    <x v="3"/>
    <x v="1"/>
    <x v="2"/>
    <s v=" Salora 50BHD2000 "/>
    <n v="249"/>
    <s v="Salora"/>
  </r>
  <r>
    <n v="823"/>
    <x v="3"/>
    <x v="4"/>
    <x v="3"/>
    <s v=" Optoma W400 "/>
    <n v="669"/>
    <s v="Optoma"/>
  </r>
  <r>
    <n v="824"/>
    <x v="3"/>
    <x v="2"/>
    <x v="4"/>
    <s v=" Optoma W330 "/>
    <n v="399"/>
    <s v="Optoma"/>
  </r>
  <r>
    <n v="825"/>
    <x v="3"/>
    <x v="1"/>
    <x v="5"/>
    <s v=" Optoma DH1009i "/>
    <n v="629"/>
    <s v="Optoma"/>
  </r>
  <r>
    <n v="826"/>
    <x v="3"/>
    <x v="3"/>
    <x v="6"/>
    <s v=" LG PW1500G "/>
    <n v="739"/>
    <s v="LG"/>
  </r>
  <r>
    <n v="827"/>
    <x v="3"/>
    <x v="3"/>
    <x v="7"/>
    <s v=" Epson EH-TW5210 "/>
    <n v="659"/>
    <s v="Epson"/>
  </r>
  <r>
    <n v="828"/>
    <x v="3"/>
    <x v="5"/>
    <x v="8"/>
    <s v=" BenQ TH530 "/>
    <n v="579"/>
    <s v="BenQ"/>
  </r>
  <r>
    <n v="829"/>
    <x v="3"/>
    <x v="2"/>
    <x v="9"/>
    <s v=" Acer K135i "/>
    <n v="509"/>
    <s v="Acer"/>
  </r>
  <r>
    <n v="830"/>
    <x v="3"/>
    <x v="2"/>
    <x v="10"/>
    <s v=" Acer C120 "/>
    <n v="259"/>
    <s v="Acer"/>
  </r>
  <r>
    <n v="831"/>
    <x v="3"/>
    <x v="5"/>
    <x v="11"/>
    <s v=" Optoma H114 "/>
    <n v="459"/>
    <s v="Optoma"/>
  </r>
  <r>
    <n v="832"/>
    <x v="3"/>
    <x v="1"/>
    <x v="12"/>
    <s v=" Acer C205 "/>
    <n v="319"/>
    <s v="Acer"/>
  </r>
  <r>
    <n v="833"/>
    <x v="3"/>
    <x v="2"/>
    <x v="0"/>
    <s v=" Philips PicoPix 4350 "/>
    <n v="299"/>
    <s v="Philips"/>
  </r>
  <r>
    <n v="834"/>
    <x v="3"/>
    <x v="3"/>
    <x v="1"/>
    <s v=" Optoma W341 "/>
    <n v="559"/>
    <s v="Optoma"/>
  </r>
  <r>
    <n v="835"/>
    <x v="3"/>
    <x v="5"/>
    <x v="2"/>
    <s v=" LG PV150G "/>
    <n v="299"/>
    <s v="LG"/>
  </r>
  <r>
    <n v="836"/>
    <x v="3"/>
    <x v="1"/>
    <x v="3"/>
    <s v=" Epson EB-1960 "/>
    <n v="1049"/>
    <s v="Epson"/>
  </r>
  <r>
    <n v="837"/>
    <x v="3"/>
    <x v="1"/>
    <x v="4"/>
    <s v=" BenQ MX528 "/>
    <n v="469"/>
    <s v="BenQ"/>
  </r>
  <r>
    <n v="838"/>
    <x v="3"/>
    <x v="2"/>
    <x v="5"/>
    <s v=" BenQ TH682ST "/>
    <n v="789"/>
    <s v="BenQ"/>
  </r>
  <r>
    <n v="839"/>
    <x v="3"/>
    <x v="4"/>
    <x v="6"/>
    <s v=" Optoma W305ST "/>
    <n v="749"/>
    <s v="Optoma"/>
  </r>
  <r>
    <n v="840"/>
    <x v="3"/>
    <x v="3"/>
    <x v="7"/>
    <s v=" LG PH550G "/>
    <n v="489"/>
    <s v="LG"/>
  </r>
  <r>
    <n v="841"/>
    <x v="3"/>
    <x v="2"/>
    <x v="8"/>
    <s v=" JVC DLA-X5000 Wit "/>
    <n v="3499"/>
    <s v="JVC"/>
  </r>
  <r>
    <n v="842"/>
    <x v="3"/>
    <x v="0"/>
    <x v="9"/>
    <s v=" BenQ MX631ST "/>
    <n v="599"/>
    <s v="BenQ"/>
  </r>
  <r>
    <n v="843"/>
    <x v="3"/>
    <x v="3"/>
    <x v="10"/>
    <s v=" BenQ MW632ST "/>
    <n v="659"/>
    <s v="BenQ"/>
  </r>
  <r>
    <n v="844"/>
    <x v="3"/>
    <x v="4"/>
    <x v="11"/>
    <s v=" BenQ MH856UST "/>
    <n v="1799"/>
    <s v="BenQ"/>
  </r>
  <r>
    <n v="845"/>
    <x v="3"/>
    <x v="1"/>
    <x v="12"/>
    <s v=" Optoma X340 "/>
    <n v="449"/>
    <s v="Optoma"/>
  </r>
  <r>
    <n v="846"/>
    <x v="3"/>
    <x v="1"/>
    <x v="0"/>
    <s v=" Optoma W344 "/>
    <n v="579"/>
    <s v="Optoma"/>
  </r>
  <r>
    <n v="847"/>
    <x v="3"/>
    <x v="5"/>
    <x v="1"/>
    <s v=" Optoma W331 "/>
    <n v="459"/>
    <s v="Optoma"/>
  </r>
  <r>
    <n v="848"/>
    <x v="3"/>
    <x v="1"/>
    <x v="2"/>
    <s v=" Optoma S331 "/>
    <n v="319"/>
    <s v="Optoma"/>
  </r>
  <r>
    <n v="849"/>
    <x v="3"/>
    <x v="1"/>
    <x v="3"/>
    <s v=" Optoma HD28DSE "/>
    <n v="829"/>
    <s v="Optoma"/>
  </r>
  <r>
    <n v="850"/>
    <x v="3"/>
    <x v="5"/>
    <x v="4"/>
    <s v=" Optoma HD161X "/>
    <n v="1199"/>
    <s v="Optoma"/>
  </r>
  <r>
    <n v="851"/>
    <x v="3"/>
    <x v="2"/>
    <x v="5"/>
    <s v=" Optoma HD140X "/>
    <n v="589"/>
    <s v="Optoma"/>
  </r>
  <r>
    <n v="852"/>
    <x v="3"/>
    <x v="3"/>
    <x v="6"/>
    <s v=" Optoma EH341 "/>
    <n v="849"/>
    <s v="Optoma"/>
  </r>
  <r>
    <n v="853"/>
    <x v="3"/>
    <x v="1"/>
    <x v="7"/>
    <s v=" Optoma EH330 "/>
    <n v="649"/>
    <s v="Optoma"/>
  </r>
  <r>
    <n v="854"/>
    <x v="3"/>
    <x v="3"/>
    <x v="8"/>
    <s v=" Optoma EH200ST "/>
    <n v="939"/>
    <s v="Optoma"/>
  </r>
  <r>
    <n v="855"/>
    <x v="3"/>
    <x v="3"/>
    <x v="9"/>
    <s v=" Optoma DH1020 "/>
    <n v="699"/>
    <s v="Optoma"/>
  </r>
  <r>
    <n v="856"/>
    <x v="3"/>
    <x v="2"/>
    <x v="10"/>
    <s v=" JVC LX-WX50 "/>
    <n v="1799"/>
    <s v="JVC"/>
  </r>
  <r>
    <n v="857"/>
    <x v="3"/>
    <x v="3"/>
    <x v="11"/>
    <s v=" JVC LX-FH50 "/>
    <n v="2249"/>
    <s v="JVC"/>
  </r>
  <r>
    <n v="858"/>
    <x v="3"/>
    <x v="5"/>
    <x v="12"/>
    <s v=" JVC DLA-X7500 Zwart "/>
    <n v="6849"/>
    <s v="JVC"/>
  </r>
  <r>
    <n v="859"/>
    <x v="3"/>
    <x v="4"/>
    <x v="0"/>
    <s v=" JVC DLA-X5500 Zwart "/>
    <n v="4549"/>
    <s v="JVC"/>
  </r>
  <r>
    <n v="860"/>
    <x v="3"/>
    <x v="4"/>
    <x v="1"/>
    <s v=" JVC DLA-X5500 Wit "/>
    <n v="4549"/>
    <s v="JVC"/>
  </r>
  <r>
    <n v="861"/>
    <x v="3"/>
    <x v="0"/>
    <x v="2"/>
    <s v=" Epson EB-W29 "/>
    <n v="609"/>
    <s v="Epson"/>
  </r>
  <r>
    <n v="862"/>
    <x v="3"/>
    <x v="2"/>
    <x v="3"/>
    <s v=" Epson EB-S27 "/>
    <n v="379"/>
    <s v="Epson"/>
  </r>
  <r>
    <n v="863"/>
    <x v="3"/>
    <x v="1"/>
    <x v="4"/>
    <s v=" BenQ W2000W "/>
    <n v="1489"/>
    <s v="BenQ"/>
  </r>
  <r>
    <n v="864"/>
    <x v="3"/>
    <x v="5"/>
    <x v="5"/>
    <s v=" BenQ W1210ST "/>
    <n v="1049"/>
    <s v="BenQ"/>
  </r>
  <r>
    <n v="865"/>
    <x v="3"/>
    <x v="1"/>
    <x v="6"/>
    <s v=" BenQ MX819ST "/>
    <n v="949"/>
    <s v="BenQ"/>
  </r>
  <r>
    <n v="866"/>
    <x v="3"/>
    <x v="4"/>
    <x v="7"/>
    <s v=" Acer P6600 "/>
    <n v="1659"/>
    <s v="Acer"/>
  </r>
  <r>
    <n v="867"/>
    <x v="3"/>
    <x v="0"/>
    <x v="8"/>
    <s v=" Acer H7550ST "/>
    <n v="969"/>
    <s v="Acer"/>
  </r>
  <r>
    <n v="868"/>
    <x v="3"/>
    <x v="0"/>
    <x v="9"/>
    <s v=" Acer H7550BD "/>
    <n v="729"/>
    <s v="Acer"/>
  </r>
  <r>
    <n v="869"/>
    <x v="3"/>
    <x v="3"/>
    <x v="10"/>
    <s v=" Acer H6518BD "/>
    <n v="749"/>
    <s v="Acer"/>
  </r>
  <r>
    <n v="870"/>
    <x v="3"/>
    <x v="1"/>
    <x v="11"/>
    <s v=" Epson EB-X27 "/>
    <n v="479"/>
    <s v="Epson"/>
  </r>
  <r>
    <n v="871"/>
    <x v="2"/>
    <x v="4"/>
    <x v="12"/>
    <s v=" JBL Charge 2 Plus Zwart "/>
    <n v="99"/>
    <s v="JBL"/>
  </r>
  <r>
    <n v="872"/>
    <x v="2"/>
    <x v="5"/>
    <x v="0"/>
    <s v=" SONOS PLAY:1 Wit "/>
    <n v="229"/>
    <s v="SONOS"/>
  </r>
  <r>
    <n v="873"/>
    <x v="2"/>
    <x v="0"/>
    <x v="1"/>
    <s v=" JBL Charge 3 Squad Special Edition "/>
    <n v="179"/>
    <s v="JBL"/>
  </r>
  <r>
    <n v="874"/>
    <x v="2"/>
    <x v="4"/>
    <x v="2"/>
    <s v=" JBL Go Zwart "/>
    <n v="29"/>
    <s v="JBL"/>
  </r>
  <r>
    <n v="875"/>
    <x v="2"/>
    <x v="3"/>
    <x v="3"/>
    <s v=" SONOS PLAY:1 Zwart "/>
    <n v="229"/>
    <s v="SONOS"/>
  </r>
  <r>
    <n v="876"/>
    <x v="2"/>
    <x v="4"/>
    <x v="4"/>
    <s v=" JBL Flip 3 Black Edition "/>
    <n v="79"/>
    <s v="JBL"/>
  </r>
  <r>
    <n v="877"/>
    <x v="2"/>
    <x v="4"/>
    <x v="5"/>
    <s v=" Caliber HPG407BT "/>
    <n v="33.99"/>
    <s v="Caliber"/>
  </r>
  <r>
    <n v="878"/>
    <x v="2"/>
    <x v="5"/>
    <x v="6"/>
    <s v=" UE BOOM 2 Zwart "/>
    <n v="129"/>
    <s v="UE"/>
  </r>
  <r>
    <n v="879"/>
    <x v="2"/>
    <x v="5"/>
    <x v="7"/>
    <s v=" JBL Charge 3 Zwart "/>
    <n v="175"/>
    <s v="JBL"/>
  </r>
  <r>
    <n v="880"/>
    <x v="2"/>
    <x v="0"/>
    <x v="8"/>
    <s v=" House of Marley Get Together Grijs "/>
    <n v="135"/>
    <s v="House"/>
  </r>
  <r>
    <n v="881"/>
    <x v="2"/>
    <x v="3"/>
    <x v="9"/>
    <s v=" JBL Go Mintgroen "/>
    <n v="29"/>
    <s v="JBL"/>
  </r>
  <r>
    <n v="882"/>
    <x v="2"/>
    <x v="5"/>
    <x v="10"/>
    <s v=" JBL Flip 3 Zwart "/>
    <n v="99"/>
    <s v="JBL"/>
  </r>
  <r>
    <n v="883"/>
    <x v="2"/>
    <x v="2"/>
    <x v="11"/>
    <s v=" Fresh 'n Rebel Rockbox Brick Fabriq Edition Black Limited Edition "/>
    <n v="49.99"/>
    <s v="Fresh"/>
  </r>
  <r>
    <n v="884"/>
    <x v="2"/>
    <x v="2"/>
    <x v="12"/>
    <s v=" Bose SoundLink Mini II Zwart "/>
    <n v="189"/>
    <s v="Bose"/>
  </r>
  <r>
    <n v="885"/>
    <x v="2"/>
    <x v="0"/>
    <x v="0"/>
    <s v=" iDance Audio Sing Cube BC100 Wit "/>
    <n v="69.989999999999995"/>
    <s v="iDance"/>
  </r>
  <r>
    <n v="886"/>
    <x v="2"/>
    <x v="3"/>
    <x v="1"/>
    <s v=" JBL Go Grijs "/>
    <n v="29"/>
    <s v="JBL"/>
  </r>
  <r>
    <n v="887"/>
    <x v="2"/>
    <x v="3"/>
    <x v="2"/>
    <s v=" JBL Xtreme Zwart "/>
    <n v="249"/>
    <s v="JBL"/>
  </r>
  <r>
    <n v="888"/>
    <x v="2"/>
    <x v="5"/>
    <x v="3"/>
    <s v=" SONOS PLAY:3 Wit "/>
    <n v="349"/>
    <s v="SONOS"/>
  </r>
  <r>
    <n v="889"/>
    <x v="2"/>
    <x v="1"/>
    <x v="4"/>
    <s v=" UE MEGABOOM Zwart "/>
    <n v="199"/>
    <s v="UE"/>
  </r>
  <r>
    <n v="890"/>
    <x v="2"/>
    <x v="0"/>
    <x v="5"/>
    <s v=" SONOS PLAY:5 Wit "/>
    <n v="579"/>
    <s v="SONOS"/>
  </r>
  <r>
    <n v="891"/>
    <x v="2"/>
    <x v="4"/>
    <x v="6"/>
    <s v=" Bose SoundLink III "/>
    <n v="279"/>
    <s v="Bose"/>
  </r>
  <r>
    <n v="892"/>
    <x v="2"/>
    <x v="5"/>
    <x v="7"/>
    <s v=" JBL Go Blauw "/>
    <n v="29"/>
    <s v="JBL"/>
  </r>
  <r>
    <n v="893"/>
    <x v="2"/>
    <x v="3"/>
    <x v="8"/>
    <s v=" ION Block Rocker 2016 "/>
    <n v="179"/>
    <s v="ION"/>
  </r>
  <r>
    <n v="894"/>
    <x v="2"/>
    <x v="3"/>
    <x v="9"/>
    <s v=" Bose SoundLink Mini II Zilver "/>
    <n v="189"/>
    <s v="Bose"/>
  </r>
  <r>
    <n v="895"/>
    <x v="2"/>
    <x v="3"/>
    <x v="10"/>
    <s v=" Nikkei Bigboxx "/>
    <n v="139"/>
    <s v="Nikkei"/>
  </r>
  <r>
    <n v="896"/>
    <x v="2"/>
    <x v="4"/>
    <x v="11"/>
    <s v=" JBL Clip 2 Zwart "/>
    <n v="51"/>
    <s v="JBL"/>
  </r>
  <r>
    <n v="897"/>
    <x v="2"/>
    <x v="2"/>
    <x v="12"/>
    <s v=" Bose SoundTouch 20 III Zwart "/>
    <n v="389"/>
    <s v="Bose"/>
  </r>
  <r>
    <n v="898"/>
    <x v="2"/>
    <x v="2"/>
    <x v="0"/>
    <s v=" Bose SoundTouch 10 Zwart "/>
    <n v="219"/>
    <s v="Bose"/>
  </r>
  <r>
    <n v="899"/>
    <x v="2"/>
    <x v="0"/>
    <x v="1"/>
    <s v=" SONOS PLAY:5 Zwart "/>
    <n v="579"/>
    <s v="SONOS"/>
  </r>
  <r>
    <n v="900"/>
    <x v="2"/>
    <x v="2"/>
    <x v="2"/>
    <s v=" Philips BT6000 Zwart "/>
    <n v="79"/>
    <s v="Philips"/>
  </r>
  <r>
    <n v="901"/>
    <x v="2"/>
    <x v="4"/>
    <x v="3"/>
    <s v=" JBL Go Rood "/>
    <n v="29"/>
    <s v="JBL"/>
  </r>
  <r>
    <n v="902"/>
    <x v="2"/>
    <x v="5"/>
    <x v="4"/>
    <s v=" UE ROLL 2 Zwart "/>
    <n v="79"/>
    <s v="UE"/>
  </r>
  <r>
    <n v="903"/>
    <x v="2"/>
    <x v="1"/>
    <x v="5"/>
    <s v=" Samsung R1 WAM1500 "/>
    <n v="149"/>
    <s v="Samsung"/>
  </r>
  <r>
    <n v="904"/>
    <x v="2"/>
    <x v="1"/>
    <x v="6"/>
    <s v=" UE BOOM 2 Rood "/>
    <n v="129"/>
    <s v="UE"/>
  </r>
  <r>
    <n v="905"/>
    <x v="2"/>
    <x v="2"/>
    <x v="7"/>
    <s v=" Marshall Kilburn Zwart "/>
    <n v="199"/>
    <s v="Marshall"/>
  </r>
  <r>
    <n v="906"/>
    <x v="2"/>
    <x v="4"/>
    <x v="8"/>
    <s v=" JBL Flip 3 Squad Special Edition "/>
    <n v="99"/>
    <s v="JBL"/>
  </r>
  <r>
    <n v="907"/>
    <x v="2"/>
    <x v="4"/>
    <x v="9"/>
    <s v=" HEOS 1 HS2 Duo Pack Zwart "/>
    <n v="375"/>
    <s v="HEOS"/>
  </r>
  <r>
    <n v="908"/>
    <x v="2"/>
    <x v="1"/>
    <x v="10"/>
    <s v=" UE BOOM 2 Blauw "/>
    <n v="129"/>
    <s v="UE"/>
  </r>
  <r>
    <n v="909"/>
    <x v="2"/>
    <x v="5"/>
    <x v="11"/>
    <s v=" JBL Flip 3 Turquoise "/>
    <n v="99"/>
    <s v="JBL"/>
  </r>
  <r>
    <n v="910"/>
    <x v="2"/>
    <x v="5"/>
    <x v="12"/>
    <s v=" JBL Flip 3 Rood "/>
    <n v="99"/>
    <s v="JBL"/>
  </r>
  <r>
    <n v="911"/>
    <x v="2"/>
    <x v="0"/>
    <x v="0"/>
    <s v=" UE MEGABOOM Blauw "/>
    <n v="199"/>
    <s v="UE"/>
  </r>
  <r>
    <n v="912"/>
    <x v="2"/>
    <x v="4"/>
    <x v="1"/>
    <s v=" UE BOOM 2 Wit "/>
    <n v="129"/>
    <s v="UE"/>
  </r>
  <r>
    <n v="913"/>
    <x v="2"/>
    <x v="0"/>
    <x v="2"/>
    <s v=" Fresh 'n Rebel Rockbox Brick Fabriq Edition Zwart "/>
    <n v="52"/>
    <s v="Fresh"/>
  </r>
  <r>
    <n v="914"/>
    <x v="2"/>
    <x v="2"/>
    <x v="3"/>
    <s v=" iDance Audio Sing Cube BC100 Roze "/>
    <n v="89.95"/>
    <s v="iDance"/>
  </r>
  <r>
    <n v="915"/>
    <x v="2"/>
    <x v="1"/>
    <x v="4"/>
    <s v=" JBL Flip 3 Grijs "/>
    <n v="99"/>
    <s v="JBL"/>
  </r>
  <r>
    <n v="916"/>
    <x v="2"/>
    <x v="2"/>
    <x v="5"/>
    <s v=" JBL Go Oranje "/>
    <n v="29"/>
    <s v="JBL"/>
  </r>
  <r>
    <n v="917"/>
    <x v="2"/>
    <x v="4"/>
    <x v="6"/>
    <s v=" Bose SoundTouch 30 III Zwart "/>
    <n v="599"/>
    <s v="Bose"/>
  </r>
  <r>
    <n v="918"/>
    <x v="2"/>
    <x v="1"/>
    <x v="7"/>
    <s v=" JBL Go Roze "/>
    <n v="29"/>
    <s v="JBL"/>
  </r>
  <r>
    <n v="919"/>
    <x v="2"/>
    <x v="2"/>
    <x v="8"/>
    <s v=" JBL Flip 3 Blauw "/>
    <n v="93"/>
    <s v="JBL"/>
  </r>
  <r>
    <n v="920"/>
    <x v="2"/>
    <x v="4"/>
    <x v="9"/>
    <s v=" Samsung R3 WAM3501 "/>
    <n v="199"/>
    <s v="Samsung"/>
  </r>
  <r>
    <n v="921"/>
    <x v="2"/>
    <x v="0"/>
    <x v="10"/>
    <s v=" Philips BT110B "/>
    <n v="34.99"/>
    <s v="Philips"/>
  </r>
  <r>
    <n v="922"/>
    <x v="2"/>
    <x v="2"/>
    <x v="11"/>
    <s v=" JBL Charge 3 Grijs "/>
    <n v="174"/>
    <s v="JBL"/>
  </r>
  <r>
    <n v="923"/>
    <x v="2"/>
    <x v="4"/>
    <x v="12"/>
    <s v=" Bose SoundTouch 20 III Wit "/>
    <n v="389"/>
    <s v="Bose"/>
  </r>
  <r>
    <n v="924"/>
    <x v="2"/>
    <x v="1"/>
    <x v="0"/>
    <s v=" Trust Urban Deci Blauw "/>
    <n v="39.99"/>
    <s v="Trust"/>
  </r>
  <r>
    <n v="925"/>
    <x v="2"/>
    <x v="2"/>
    <x v="1"/>
    <s v=" JBL Pulse 2 Zwart "/>
    <n v="179"/>
    <s v="JBL"/>
  </r>
  <r>
    <n v="926"/>
    <x v="2"/>
    <x v="4"/>
    <x v="2"/>
    <s v=" Jabra Solemate zwart "/>
    <n v="79.989999999999995"/>
    <s v="Jabra"/>
  </r>
  <r>
    <n v="927"/>
    <x v="2"/>
    <x v="4"/>
    <x v="3"/>
    <s v=" Bose SoundLink Colour Zwart "/>
    <n v="139"/>
    <s v="Bose"/>
  </r>
  <r>
    <n v="928"/>
    <x v="2"/>
    <x v="2"/>
    <x v="4"/>
    <s v=" Philips SD700B "/>
    <n v="49.99"/>
    <s v="Philips"/>
  </r>
  <r>
    <n v="929"/>
    <x v="2"/>
    <x v="4"/>
    <x v="5"/>
    <s v=" ION Block Party Live "/>
    <n v="199"/>
    <s v="ION"/>
  </r>
  <r>
    <n v="930"/>
    <x v="2"/>
    <x v="5"/>
    <x v="6"/>
    <s v=" Trust Urban Deci Oranje "/>
    <n v="39.99"/>
    <s v="Trust"/>
  </r>
  <r>
    <n v="931"/>
    <x v="2"/>
    <x v="5"/>
    <x v="7"/>
    <s v=" Samsung R3 WAM3500 "/>
    <n v="239"/>
    <s v="Samsung"/>
  </r>
  <r>
    <n v="932"/>
    <x v="2"/>
    <x v="5"/>
    <x v="8"/>
    <s v=" Libratone Zipp Donkergrijs "/>
    <n v="269"/>
    <s v="Libratone"/>
  </r>
  <r>
    <n v="933"/>
    <x v="2"/>
    <x v="0"/>
    <x v="9"/>
    <s v=" Philips BT2200B "/>
    <n v="39.99"/>
    <s v="Philips"/>
  </r>
  <r>
    <n v="934"/>
    <x v="2"/>
    <x v="2"/>
    <x v="10"/>
    <s v=" Caliber HPG507BT "/>
    <n v="52.99"/>
    <s v="Caliber"/>
  </r>
  <r>
    <n v="935"/>
    <x v="2"/>
    <x v="1"/>
    <x v="11"/>
    <s v=" Sony SRS-XB3 Zwart "/>
    <n v="99"/>
    <s v="Sony"/>
  </r>
  <r>
    <n v="936"/>
    <x v="2"/>
    <x v="5"/>
    <x v="12"/>
    <s v=" JBL Clip 2 Squad "/>
    <n v="51"/>
    <s v="JBL"/>
  </r>
  <r>
    <n v="937"/>
    <x v="2"/>
    <x v="4"/>
    <x v="0"/>
    <s v=" Bose SoundTouch 10 Wit "/>
    <n v="219"/>
    <s v="Bose"/>
  </r>
  <r>
    <n v="938"/>
    <x v="2"/>
    <x v="0"/>
    <x v="1"/>
    <s v=" Fresh 'n Rebel Rockbox Brick Fabriq Edition Mintgroen "/>
    <n v="59"/>
    <s v="Fresh"/>
  </r>
  <r>
    <n v="939"/>
    <x v="2"/>
    <x v="3"/>
    <x v="2"/>
    <s v=" Veho 360 Mode Retro "/>
    <n v="49.99"/>
    <s v="Veho"/>
  </r>
  <r>
    <n v="940"/>
    <x v="2"/>
    <x v="3"/>
    <x v="3"/>
    <s v=" UE ROLL 2 Paars "/>
    <n v="79"/>
    <s v="UE"/>
  </r>
  <r>
    <n v="941"/>
    <x v="2"/>
    <x v="0"/>
    <x v="4"/>
    <s v=" Samsung R1 WAM1501 "/>
    <n v="149"/>
    <s v="Samsung"/>
  </r>
  <r>
    <n v="942"/>
    <x v="2"/>
    <x v="3"/>
    <x v="5"/>
    <s v=" JBL Charge 3 Blauw "/>
    <n v="169"/>
    <s v="JBL"/>
  </r>
  <r>
    <n v="943"/>
    <x v="2"/>
    <x v="0"/>
    <x v="6"/>
    <s v=" Yamaha WX-010 MusicCast Zwart "/>
    <n v="160"/>
    <s v="Yamaha"/>
  </r>
  <r>
    <n v="944"/>
    <x v="2"/>
    <x v="5"/>
    <x v="7"/>
    <s v=" SONOS PLAY:3 Zwart "/>
    <n v="349"/>
    <s v="SONOS"/>
  </r>
  <r>
    <n v="945"/>
    <x v="2"/>
    <x v="4"/>
    <x v="8"/>
    <s v=" Libratone Zipp Mini Turquoise "/>
    <n v="199"/>
    <s v="Libratone"/>
  </r>
  <r>
    <n v="946"/>
    <x v="2"/>
    <x v="0"/>
    <x v="9"/>
    <s v=" Harman Kardon Aura Studio "/>
    <n v="299"/>
    <s v="Harman"/>
  </r>
  <r>
    <n v="947"/>
    <x v="2"/>
    <x v="5"/>
    <x v="10"/>
    <s v=" Yamaha WX-010 MusicCast Wit "/>
    <n v="163"/>
    <s v="Yamaha"/>
  </r>
  <r>
    <n v="948"/>
    <x v="2"/>
    <x v="3"/>
    <x v="11"/>
    <s v=" Libratone Zipp Mini Donkergrijs "/>
    <n v="189"/>
    <s v="Libratone"/>
  </r>
  <r>
    <n v="949"/>
    <x v="2"/>
    <x v="1"/>
    <x v="12"/>
    <s v=" Harman Kardon Onyx Mini Zwart "/>
    <n v="99"/>
    <s v="Harman"/>
  </r>
  <r>
    <n v="950"/>
    <x v="2"/>
    <x v="1"/>
    <x v="0"/>
    <s v=" UE BOOM 2 Groen "/>
    <n v="129"/>
    <s v="UE"/>
  </r>
  <r>
    <n v="951"/>
    <x v="2"/>
    <x v="0"/>
    <x v="1"/>
    <s v=" JBL Xtreme Squad Special Edition "/>
    <n v="289"/>
    <s v="JBL"/>
  </r>
  <r>
    <n v="952"/>
    <x v="2"/>
    <x v="5"/>
    <x v="2"/>
    <s v=" JBL Go Geel "/>
    <n v="29"/>
    <s v="JBL"/>
  </r>
  <r>
    <n v="953"/>
    <x v="2"/>
    <x v="0"/>
    <x v="3"/>
    <s v=" UE ROLL 2 Blauw "/>
    <n v="79"/>
    <s v="UE"/>
  </r>
  <r>
    <n v="954"/>
    <x v="2"/>
    <x v="0"/>
    <x v="4"/>
    <s v=" Caliber HPG415BT Grijs "/>
    <n v="34.950000000000003"/>
    <s v="Caliber"/>
  </r>
  <r>
    <n v="955"/>
    <x v="2"/>
    <x v="0"/>
    <x v="5"/>
    <s v=" Bose SoundTouch 10 Duo Pack Zwart "/>
    <n v="399"/>
    <s v="Bose"/>
  </r>
  <r>
    <n v="956"/>
    <x v="2"/>
    <x v="1"/>
    <x v="6"/>
    <s v=" Philips Shoqbox SB300 "/>
    <n v="49"/>
    <s v="Philips"/>
  </r>
  <r>
    <n v="957"/>
    <x v="2"/>
    <x v="3"/>
    <x v="7"/>
    <s v=" Marshall Woburn Zwart "/>
    <n v="399"/>
    <s v="Marshall"/>
  </r>
  <r>
    <n v="958"/>
    <x v="2"/>
    <x v="1"/>
    <x v="8"/>
    <s v=" Marshall Kilburn Creme "/>
    <n v="229"/>
    <s v="Marshall"/>
  </r>
  <r>
    <n v="959"/>
    <x v="2"/>
    <x v="1"/>
    <x v="9"/>
    <s v=" Libratone Zipp Turquoise "/>
    <n v="269"/>
    <s v="Libratone"/>
  </r>
  <r>
    <n v="960"/>
    <x v="2"/>
    <x v="4"/>
    <x v="10"/>
    <s v=" Libratone Zipp Lichtgrijs "/>
    <n v="269"/>
    <s v="Libratone"/>
  </r>
  <r>
    <n v="961"/>
    <x v="2"/>
    <x v="4"/>
    <x v="11"/>
    <s v=" JBL Charge 3 Rood "/>
    <n v="174"/>
    <s v="JBL"/>
  </r>
  <r>
    <n v="962"/>
    <x v="2"/>
    <x v="1"/>
    <x v="12"/>
    <s v=" ION Plunge "/>
    <n v="69"/>
    <s v="ION"/>
  </r>
  <r>
    <n v="963"/>
    <x v="2"/>
    <x v="3"/>
    <x v="0"/>
    <s v=" Idance Audio Mini Cube 3 CM-3 Zwart "/>
    <n v="47.95"/>
    <s v="Idance"/>
  </r>
  <r>
    <n v="964"/>
    <x v="2"/>
    <x v="4"/>
    <x v="1"/>
    <s v=" HEOS 5 HS2 Zwart "/>
    <n v="449"/>
    <s v="HEOS"/>
  </r>
  <r>
    <n v="965"/>
    <x v="2"/>
    <x v="4"/>
    <x v="2"/>
    <s v=" HEOS 1 HS2 Duo Pack Wit "/>
    <n v="375"/>
    <s v="HEOS"/>
  </r>
  <r>
    <n v="966"/>
    <x v="2"/>
    <x v="5"/>
    <x v="3"/>
    <s v=" Fresh 'n Rebel Rockbox Cube Fabriq Edition Zwart "/>
    <n v="29.95"/>
    <s v="Fresh"/>
  </r>
  <r>
    <n v="967"/>
    <x v="2"/>
    <x v="4"/>
    <x v="4"/>
    <s v=" Libratone Zipp Rood "/>
    <n v="269"/>
    <s v="Libratone"/>
  </r>
  <r>
    <n v="968"/>
    <x v="2"/>
    <x v="5"/>
    <x v="5"/>
    <s v=" JBL Clip 2 Turquoise "/>
    <n v="51"/>
    <s v="JBL"/>
  </r>
  <r>
    <n v="969"/>
    <x v="2"/>
    <x v="3"/>
    <x v="6"/>
    <s v=" JAM Heavy Metal "/>
    <n v="79"/>
    <s v="JAM"/>
  </r>
  <r>
    <n v="970"/>
    <x v="2"/>
    <x v="6"/>
    <x v="7"/>
    <s v=" JBL Xtreme Blauw "/>
    <n v="249"/>
    <s v="JBL"/>
  </r>
  <r>
    <n v="971"/>
    <x v="2"/>
    <x v="4"/>
    <x v="8"/>
    <s v=" House of Marley Get Together Denim "/>
    <n v="149"/>
    <s v="House"/>
  </r>
  <r>
    <n v="972"/>
    <x v="2"/>
    <x v="1"/>
    <x v="9"/>
    <s v=" Trust Urban Yzo Oranje "/>
    <n v="24.99"/>
    <s v="Trust"/>
  </r>
  <r>
    <n v="973"/>
    <x v="2"/>
    <x v="3"/>
    <x v="10"/>
    <s v=" Samsung R6 WAM6500 "/>
    <n v="299"/>
    <s v="Samsung"/>
  </r>
  <r>
    <n v="974"/>
    <x v="2"/>
    <x v="5"/>
    <x v="11"/>
    <s v=" JBL Charge 3 Turquoise "/>
    <n v="175"/>
    <s v="JBL"/>
  </r>
  <r>
    <n v="975"/>
    <x v="2"/>
    <x v="2"/>
    <x v="12"/>
    <s v=" JAMOJI Winking tongue out "/>
    <n v="24.99"/>
    <s v="JAMOJI"/>
  </r>
  <r>
    <n v="976"/>
    <x v="3"/>
    <x v="2"/>
    <x v="0"/>
    <s v=" ION Cornerstone "/>
    <n v="99"/>
    <s v="ION"/>
  </r>
  <r>
    <n v="977"/>
    <x v="3"/>
    <x v="5"/>
    <x v="1"/>
    <s v=" HEOS 3 HS2 Wit "/>
    <n v="349"/>
    <s v="HEOS"/>
  </r>
  <r>
    <n v="978"/>
    <x v="3"/>
    <x v="1"/>
    <x v="2"/>
    <s v=" Caliber HPG510BT Zwart "/>
    <n v="43.99"/>
    <s v="Caliber"/>
  </r>
  <r>
    <n v="979"/>
    <x v="3"/>
    <x v="1"/>
    <x v="3"/>
    <s v=" JBL Clip 2 Blauw "/>
    <n v="51"/>
    <s v="JBL"/>
  </r>
  <r>
    <n v="980"/>
    <x v="3"/>
    <x v="3"/>
    <x v="4"/>
    <s v=" iDance Audio Mini Blaster BM-1 Wit "/>
    <n v="24.99"/>
    <s v="iDance"/>
  </r>
  <r>
    <n v="981"/>
    <x v="3"/>
    <x v="5"/>
    <x v="5"/>
    <s v=" Harman Kardon Go+Play Zwart "/>
    <n v="299"/>
    <s v="Harman"/>
  </r>
  <r>
    <n v="982"/>
    <x v="3"/>
    <x v="6"/>
    <x v="6"/>
    <s v=" Sony SRS-X11 Zwart "/>
    <n v="79.989999999999995"/>
    <s v="Sony"/>
  </r>
  <r>
    <n v="983"/>
    <x v="3"/>
    <x v="3"/>
    <x v="7"/>
    <s v=" Philips SD700A "/>
    <n v="49.99"/>
    <s v="Philips"/>
  </r>
  <r>
    <n v="984"/>
    <x v="3"/>
    <x v="3"/>
    <x v="8"/>
    <s v=" Philips izzy BM5 Zwart "/>
    <n v="129"/>
    <s v="Philips"/>
  </r>
  <r>
    <n v="985"/>
    <x v="3"/>
    <x v="4"/>
    <x v="9"/>
    <s v=" House of Marley Get Together Blauw "/>
    <n v="149"/>
    <s v="House"/>
  </r>
  <r>
    <n v="986"/>
    <x v="3"/>
    <x v="4"/>
    <x v="10"/>
    <s v=" Hercules WAE Outdoor 04Plus Blauw "/>
    <n v="59.99"/>
    <s v="Hercules"/>
  </r>
  <r>
    <n v="987"/>
    <x v="3"/>
    <x v="6"/>
    <x v="11"/>
    <s v=" Fugoo Sport "/>
    <n v="169.99"/>
    <s v="Fugoo"/>
  </r>
  <r>
    <n v="988"/>
    <x v="3"/>
    <x v="4"/>
    <x v="12"/>
    <s v=" Caliber HPG415BT Zwart "/>
    <n v="34.950000000000003"/>
    <s v="Caliber"/>
  </r>
  <r>
    <n v="989"/>
    <x v="2"/>
    <x v="3"/>
    <x v="0"/>
    <s v=" Bose SoundLink Colour Wit "/>
    <n v="139"/>
    <s v="Bose"/>
  </r>
  <r>
    <n v="990"/>
    <x v="2"/>
    <x v="5"/>
    <x v="1"/>
    <s v=" UE MEGABOOM Rood "/>
    <n v="199"/>
    <s v="UE"/>
  </r>
  <r>
    <n v="991"/>
    <x v="2"/>
    <x v="4"/>
    <x v="2"/>
    <s v=" UE MEGABOOM Paars "/>
    <n v="199"/>
    <s v="UE"/>
  </r>
  <r>
    <n v="992"/>
    <x v="2"/>
    <x v="6"/>
    <x v="3"/>
    <s v=" Sony SRS-X99 "/>
    <n v="599"/>
    <s v="Sony"/>
  </r>
  <r>
    <n v="993"/>
    <x v="2"/>
    <x v="1"/>
    <x v="4"/>
    <s v=" Samsung R5 WAM5500 "/>
    <n v="319"/>
    <s v="Samsung"/>
  </r>
  <r>
    <n v="994"/>
    <x v="2"/>
    <x v="2"/>
    <x v="5"/>
    <s v=" Philips izzy BM5 + BM50 "/>
    <n v="349"/>
    <s v="Philips"/>
  </r>
  <r>
    <n v="995"/>
    <x v="2"/>
    <x v="5"/>
    <x v="6"/>
    <s v=" Libratone Zipp Mini Rood "/>
    <n v="199"/>
    <s v="Libratone"/>
  </r>
  <r>
    <n v="996"/>
    <x v="2"/>
    <x v="2"/>
    <x v="7"/>
    <s v=" JBL Flip 4 Zwart "/>
    <n v="139"/>
    <s v="JBL"/>
  </r>
  <r>
    <n v="997"/>
    <x v="2"/>
    <x v="6"/>
    <x v="8"/>
    <s v=" Fresh 'n Rebel Rockbox Fold Fabriq Edition Blauw "/>
    <n v="79"/>
    <s v="Fresh"/>
  </r>
  <r>
    <n v="998"/>
    <x v="2"/>
    <x v="5"/>
    <x v="9"/>
    <s v=" Dali Katch Blauw "/>
    <n v="399"/>
    <s v="Dali"/>
  </r>
  <r>
    <n v="999"/>
    <x v="2"/>
    <x v="6"/>
    <x v="10"/>
    <s v=" Bang &amp; Olufsen BeoPlay A1 Groen "/>
    <n v="249"/>
    <s v="Bang"/>
  </r>
  <r>
    <n v="1000"/>
    <x v="2"/>
    <x v="5"/>
    <x v="11"/>
    <s v=" Bang &amp; Olufsen Beolit 15 Zwart "/>
    <n v="399"/>
    <s v="Bang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72">
  <r>
    <s v="Bakker"/>
    <s v="Sem"/>
    <s v="Sem Bakker"/>
    <s v="Geuzert"/>
    <n v="24"/>
    <n v="575"/>
    <x v="0"/>
    <x v="0"/>
    <d v="1974-01-20T00:00:00"/>
    <n v="50"/>
    <s v="Ja"/>
    <d v="1957-08-02T00:00:00"/>
    <n v="59"/>
    <n v="187595862"/>
  </r>
  <r>
    <s v="Boer"/>
    <m/>
    <s v=" Boer"/>
    <s v="Dorpsstraat"/>
    <n v="23"/>
    <n v="1425"/>
    <x v="0"/>
    <x v="1"/>
    <d v="1984-01-15T00:00:00"/>
    <n v="50"/>
    <s v="Ja"/>
    <d v="1973-03-06T00:00:00"/>
    <n v="44"/>
    <n v="187595807"/>
  </r>
  <r>
    <s v="Bos"/>
    <s v="Thijs"/>
    <s v="Thijs Bos"/>
    <s v="Parken"/>
    <n v="35"/>
    <n v="775"/>
    <x v="1"/>
    <x v="2"/>
    <d v="1978-04-09T00:00:00"/>
    <n v="50"/>
    <s v="Ja"/>
    <d v="1967-01-17T00:00:00"/>
    <n v="50"/>
    <n v="187595422"/>
  </r>
  <r>
    <s v="Brouwer"/>
    <s v="Lieke"/>
    <s v="Lieke Brouwer"/>
    <s v="Kloosterstraat"/>
    <n v="21"/>
    <n v="925"/>
    <x v="2"/>
    <x v="2"/>
    <d v="1998-02-08T00:00:00"/>
    <n v="50"/>
    <s v="Nee"/>
    <d v="1984-08-19T00:00:00"/>
    <n v="32"/>
    <n v="187595312"/>
  </r>
  <r>
    <s v="de Boer"/>
    <s v="Bram"/>
    <s v="Bram de Boer"/>
    <s v="Tuinstraat"/>
    <n v="22"/>
    <n v="700"/>
    <x v="0"/>
    <x v="2"/>
    <d v="2014-09-16T00:00:00"/>
    <n v="25"/>
    <s v="Nee"/>
    <d v="2007-05-16T00:00:00"/>
    <n v="9"/>
    <n v="187595488"/>
  </r>
  <r>
    <s v="de Bruijn / de Bruyn"/>
    <m/>
    <s v=" de Bruijn / de Bruyn"/>
    <s v="Klooster"/>
    <n v="3"/>
    <n v="500"/>
    <x v="0"/>
    <x v="2"/>
    <d v="1961-08-06T00:00:00"/>
    <n v="50"/>
    <s v="Nee"/>
    <d v="1951-05-08T00:00:00"/>
    <n v="65"/>
    <n v="187595884"/>
  </r>
  <r>
    <s v="de Bruin"/>
    <m/>
    <s v=" de Bruin"/>
    <s v="Park laan"/>
    <n v="8"/>
    <n v="525"/>
    <x v="2"/>
    <x v="2"/>
    <d v="2014-05-01T00:00:00"/>
    <n v="50"/>
    <s v="Nee"/>
    <d v="1992-09-14T00:00:00"/>
    <n v="24"/>
    <n v="187595356"/>
  </r>
  <r>
    <s v="de Graaf"/>
    <s v="Fenna"/>
    <s v="Fenna de Graaf"/>
    <s v="Geuzert"/>
    <n v="30"/>
    <n v="250"/>
    <x v="0"/>
    <x v="0"/>
    <d v="2000-03-16T00:00:00"/>
    <n v="50"/>
    <s v="Nee"/>
    <d v="1976-07-24T00:00:00"/>
    <n v="40"/>
    <n v="187595268"/>
  </r>
  <r>
    <s v="de Groot"/>
    <s v="Max"/>
    <s v="Max de Groot"/>
    <s v="Dorpweg"/>
    <n v="11"/>
    <n v="750"/>
    <x v="2"/>
    <x v="0"/>
    <d v="1987-03-03T00:00:00"/>
    <n v="50"/>
    <s v="Nee"/>
    <d v="1960-06-02T00:00:00"/>
    <n v="56"/>
    <n v="537187889"/>
  </r>
  <r>
    <s v="de Haan"/>
    <s v="Lotte"/>
    <s v="Lotte de Haan"/>
    <s v="Dorpsstraat"/>
    <n v="29"/>
    <n v="375"/>
    <x v="0"/>
    <x v="0"/>
    <d v="1989-05-03T00:00:00"/>
    <n v="50"/>
    <s v="Nee"/>
    <d v="1970-01-22T00:00:00"/>
    <n v="47"/>
    <n v="187595818"/>
  </r>
  <r>
    <s v="de Jonge"/>
    <m/>
    <s v=" de Jonge"/>
    <s v="Vlasstraat"/>
    <n v="31"/>
    <n v="950"/>
    <x v="1"/>
    <x v="0"/>
    <d v="2004-03-09T00:00:00"/>
    <n v="50"/>
    <s v="Nee"/>
    <d v="1993-09-08T00:00:00"/>
    <n v="23"/>
    <n v="187595554"/>
  </r>
  <r>
    <s v="de Lange"/>
    <m/>
    <s v=" de Lange"/>
    <s v="Geuzert"/>
    <n v="12"/>
    <n v="1525"/>
    <x v="2"/>
    <x v="0"/>
    <d v="1978-06-11T00:00:00"/>
    <n v="50"/>
    <s v="Nee"/>
    <d v="1963-10-28T00:00:00"/>
    <n v="53"/>
    <n v="187595840"/>
  </r>
  <r>
    <s v="de Ruiter"/>
    <m/>
    <s v=" de Ruiter"/>
    <s v="Kloter"/>
    <n v="27"/>
    <n v="1275"/>
    <x v="0"/>
    <x v="0"/>
    <d v="2006-12-25T00:00:00"/>
    <n v="50"/>
    <s v="Ja"/>
    <d v="1984-07-25T00:00:00"/>
    <n v="32"/>
    <n v="187595598"/>
  </r>
  <r>
    <s v="de Vries"/>
    <s v="Theo"/>
    <s v="Theo de Vries"/>
    <s v="Vlamstraat"/>
    <n v="13"/>
    <n v="500"/>
    <x v="2"/>
    <x v="1"/>
    <d v="2010-08-05T00:00:00"/>
    <n v="35"/>
    <s v="Ja"/>
    <d v="2000-07-12T00:00:00"/>
    <n v="16"/>
    <n v="187595521"/>
  </r>
  <r>
    <s v="de Wit"/>
    <s v="Lisa"/>
    <s v="Lisa de Wit"/>
    <s v="Kluster"/>
    <n v="21"/>
    <n v="950"/>
    <x v="2"/>
    <x v="0"/>
    <d v="2002-06-25T00:00:00"/>
    <n v="50"/>
    <s v="Ja"/>
    <d v="1986-11-05T00:00:00"/>
    <n v="30"/>
    <n v="187595587"/>
  </r>
  <r>
    <s v="Dekker"/>
    <s v="Sophie"/>
    <s v="Sophie Dekker"/>
    <s v="Tuinstraat"/>
    <n v="10"/>
    <n v="900"/>
    <x v="3"/>
    <x v="0"/>
    <d v="2016-02-07T00:00:00"/>
    <n v="50"/>
    <s v="Ja"/>
    <d v="1991-11-21T00:00:00"/>
    <n v="25"/>
    <n v="187595741"/>
  </r>
  <r>
    <s v="Dijkstra"/>
    <s v="Tess"/>
    <s v="Tess Dijkstra"/>
    <s v="Klooster"/>
    <n v="21"/>
    <n v="975"/>
    <x v="2"/>
    <x v="0"/>
    <d v="1982-08-10T00:00:00"/>
    <n v="50"/>
    <s v="Ja"/>
    <d v="1958-06-12T00:00:00"/>
    <n v="58"/>
    <n v="187595917"/>
  </r>
  <r>
    <s v="Gerritsen"/>
    <m/>
    <s v=" Gerritsen"/>
    <s v="Park "/>
    <n v="2"/>
    <n v="1350"/>
    <x v="0"/>
    <x v="0"/>
    <d v="1993-07-19T00:00:00"/>
    <n v="50"/>
    <s v="Nee"/>
    <d v="1980-01-02T00:00:00"/>
    <n v="37"/>
    <n v="187595620"/>
  </r>
  <r>
    <s v="Groen"/>
    <m/>
    <s v=" Groen"/>
    <s v="Park "/>
    <n v="2"/>
    <n v="1325"/>
    <x v="0"/>
    <x v="0"/>
    <d v="2012-01-09T00:00:00"/>
    <n v="50"/>
    <s v="Ja"/>
    <d v="1990-09-08T00:00:00"/>
    <n v="26"/>
    <n v="187595345"/>
  </r>
  <r>
    <s v="Hendriks"/>
    <s v="Levi"/>
    <s v="Levi Hendriks"/>
    <s v="Tinstraat"/>
    <n v="10"/>
    <n v="850"/>
    <x v="3"/>
    <x v="1"/>
    <d v="2015-12-16T00:00:00"/>
    <n v="35"/>
    <s v="Nee"/>
    <d v="2001-12-06T00:00:00"/>
    <n v="15"/>
    <n v="187595466"/>
  </r>
  <r>
    <s v="Hoekstra"/>
    <m/>
    <s v=" Hoekstra"/>
    <s v="Perk "/>
    <n v="26"/>
    <n v="700"/>
    <x v="0"/>
    <x v="0"/>
    <d v="1991-06-22T00:00:00"/>
    <n v="50"/>
    <s v="Nee"/>
    <d v="1970-11-18T00:00:00"/>
    <n v="46"/>
    <n v="187595664"/>
  </r>
  <r>
    <s v="Huisman"/>
    <m/>
    <s v=" Huisman"/>
    <s v="Geuzert"/>
    <n v="18"/>
    <n v="900"/>
    <x v="3"/>
    <x v="2"/>
    <d v="1989-03-06T00:00:00"/>
    <n v="50"/>
    <s v="Ja"/>
    <d v="1972-07-11T00:00:00"/>
    <n v="44"/>
    <n v="187595246"/>
  </r>
  <r>
    <s v="Jacobs"/>
    <s v="Noa"/>
    <s v="Noa Jacobs"/>
    <s v="Torpsstraat"/>
    <n v="29"/>
    <n v="350"/>
    <x v="0"/>
    <x v="0"/>
    <d v="1989-01-06T00:00:00"/>
    <n v="50"/>
    <s v="Ja"/>
    <d v="1966-06-22T00:00:00"/>
    <n v="50"/>
    <n v="187595213"/>
  </r>
  <r>
    <s v="Janssen"/>
    <s v="Thomas"/>
    <s v="Thomas Janssen"/>
    <s v="Park "/>
    <n v="37"/>
    <n v="600"/>
    <x v="3"/>
    <x v="2"/>
    <d v="1994-02-25T00:00:00"/>
    <n v="50"/>
    <s v="Nee"/>
    <d v="1978-06-28T00:00:00"/>
    <n v="38"/>
    <n v="187595444"/>
  </r>
  <r>
    <s v="Jonker"/>
    <m/>
    <s v=" Jonker"/>
    <s v="Park "/>
    <n v="2"/>
    <n v="1375"/>
    <x v="0"/>
    <x v="2"/>
    <d v="2009-01-01T00:00:00"/>
    <n v="50"/>
    <s v="Ja"/>
    <d v="1998-06-12T00:00:00"/>
    <n v="18"/>
    <n v="187595950"/>
  </r>
  <r>
    <s v="Kok"/>
    <s v="Julia"/>
    <s v="Julia Kok"/>
    <s v="Dorpsstraat"/>
    <n v="17"/>
    <n v="325"/>
    <x v="2"/>
    <x v="2"/>
    <d v="1986-12-23T00:00:00"/>
    <n v="50"/>
    <s v="Ja"/>
    <d v="1962-06-09T00:00:00"/>
    <n v="54"/>
    <n v="420656997"/>
  </r>
  <r>
    <s v="Koster"/>
    <m/>
    <s v=" Koster"/>
    <s v="Klooster"/>
    <n v="15"/>
    <n v="775"/>
    <x v="2"/>
    <x v="2"/>
    <d v="2008-08-24T00:00:00"/>
    <n v="50"/>
    <s v="Ja"/>
    <d v="1982-08-13T00:00:00"/>
    <n v="34"/>
    <n v="187595301"/>
  </r>
  <r>
    <s v="Kramer"/>
    <m/>
    <s v=" Kramer"/>
    <s v="Kloster"/>
    <n v="9"/>
    <n v="1100"/>
    <x v="3"/>
    <x v="2"/>
    <d v="2013-07-01T00:00:00"/>
    <n v="50"/>
    <s v="Ja"/>
    <d v="1991-05-29T00:00:00"/>
    <n v="25"/>
    <n v="187595565"/>
  </r>
  <r>
    <s v="Kuiper"/>
    <m/>
    <s v=" Kuiper"/>
    <s v="Kloosterweg"/>
    <n v="9"/>
    <n v="1050"/>
    <x v="3"/>
    <x v="0"/>
    <d v="1996-03-07T00:00:00"/>
    <n v="50"/>
    <s v="Nee"/>
    <d v="1980-08-06T00:00:00"/>
    <n v="36"/>
    <n v="187595290"/>
  </r>
  <r>
    <s v="Kuipers"/>
    <m/>
    <s v=" Kuipers"/>
    <s v="Klooster"/>
    <n v="33"/>
    <n v="975"/>
    <x v="1"/>
    <x v="0"/>
    <d v="2008-10-25T00:00:00"/>
    <n v="50"/>
    <s v="Ja"/>
    <d v="1988-09-01T00:00:00"/>
    <n v="28"/>
    <n v="187595334"/>
  </r>
  <r>
    <s v="Maas"/>
    <m/>
    <s v=" Maas"/>
    <s v="Tuinstraat"/>
    <n v="4"/>
    <n v="725"/>
    <x v="3"/>
    <x v="1"/>
    <d v="2012-08-13T00:00:00"/>
    <n v="35"/>
    <s v="Ja"/>
    <d v="1999-03-18T00:00:00"/>
    <n v="18"/>
    <n v="187595455"/>
  </r>
  <r>
    <s v="Martens"/>
    <m/>
    <s v=" Martens"/>
    <s v="Dorpsstraat"/>
    <n v="5"/>
    <n v="1225"/>
    <x v="0"/>
    <x v="0"/>
    <d v="1985-02-06T00:00:00"/>
    <n v="50"/>
    <s v="Ja"/>
    <d v="1958-05-27T00:00:00"/>
    <n v="58"/>
    <n v="653718781"/>
  </r>
  <r>
    <s v="Meijer / Meyer"/>
    <s v="Jesse"/>
    <s v="Jesse Meijer / Meyer"/>
    <s v="Tuinstraat"/>
    <n v="28"/>
    <n v="675"/>
    <x v="1"/>
    <x v="0"/>
    <d v="2000-11-02T00:00:00"/>
    <n v="50"/>
    <s v="Ja"/>
    <d v="1982-07-14T00:00:00"/>
    <n v="34"/>
    <n v="187595774"/>
  </r>
  <r>
    <s v="Mulder"/>
    <s v="Finn"/>
    <s v="Finn Mulder"/>
    <s v="Tuinstraat"/>
    <n v="22"/>
    <n v="725"/>
    <x v="0"/>
    <x v="2"/>
    <d v="1996-06-01T00:00:00"/>
    <n v="50"/>
    <s v="Ja"/>
    <d v="1985-08-26T00:00:00"/>
    <n v="31"/>
    <n v="187595763"/>
  </r>
  <r>
    <s v="Peeters"/>
    <m/>
    <s v=" Peeters"/>
    <s v="Geuzert"/>
    <n v="18"/>
    <n v="925"/>
    <x v="3"/>
    <x v="0"/>
    <d v="1974-06-18T00:00:00"/>
    <n v="50"/>
    <s v="Ja"/>
    <d v="1960-09-14T00:00:00"/>
    <n v="56"/>
    <n v="187595851"/>
  </r>
  <r>
    <s v="Peters"/>
    <s v="Lucas"/>
    <s v="Lucas Peters"/>
    <s v="Perk "/>
    <n v="34"/>
    <n v="825"/>
    <x v="1"/>
    <x v="0"/>
    <d v="1991-06-27T00:00:00"/>
    <n v="50"/>
    <s v="Ja"/>
    <d v="1971-04-28T00:00:00"/>
    <n v="45"/>
    <n v="187595411"/>
  </r>
  <r>
    <s v="Post"/>
    <m/>
    <s v=" Post"/>
    <s v="Klooster"/>
    <n v="33"/>
    <n v="1025"/>
    <x v="1"/>
    <x v="0"/>
    <d v="2006-03-01T00:00:00"/>
    <n v="50"/>
    <s v="Ja"/>
    <d v="1985-02-10T00:00:00"/>
    <n v="32"/>
    <n v="187595939"/>
  </r>
  <r>
    <s v="Postma"/>
    <m/>
    <s v=" Postma"/>
    <s v="Tuinstraat"/>
    <n v="16"/>
    <n v="1200"/>
    <x v="2"/>
    <x v="0"/>
    <d v="2006-04-13T00:00:00"/>
    <n v="50"/>
    <s v="Nee"/>
    <d v="1988-10-08T00:00:00"/>
    <n v="28"/>
    <n v="187595752"/>
  </r>
  <r>
    <s v="Prins"/>
    <m/>
    <s v=" Prins"/>
    <s v="Vleesstraat"/>
    <n v="7"/>
    <n v="850"/>
    <x v="2"/>
    <x v="1"/>
    <d v="2015-04-29T00:00:00"/>
    <n v="35"/>
    <s v="Ja"/>
    <d v="2002-10-23T00:00:00"/>
    <n v="14"/>
    <n v="187595510"/>
  </r>
  <r>
    <s v="Scholten"/>
    <m/>
    <s v=" Scholten"/>
    <s v="Klooster"/>
    <n v="9"/>
    <n v="1150"/>
    <x v="3"/>
    <x v="0"/>
    <d v="1968-11-13T00:00:00"/>
    <n v="50"/>
    <s v="Ja"/>
    <d v="1948-03-25T00:00:00"/>
    <n v="69"/>
    <n v="187595895"/>
  </r>
  <r>
    <s v="Schouten"/>
    <m/>
    <s v=" Schouten"/>
    <s v="Park "/>
    <n v="8"/>
    <n v="575"/>
    <x v="2"/>
    <x v="2"/>
    <d v="2016-01-14T00:00:00"/>
    <n v="25"/>
    <s v="Ja"/>
    <d v="2011-10-12T00:00:00"/>
    <n v="5"/>
    <n v="187595961"/>
  </r>
  <r>
    <s v="Smeets"/>
    <m/>
    <s v=" Smeets"/>
    <s v="Tuinstraat"/>
    <n v="36"/>
    <n v="1500"/>
    <x v="1"/>
    <x v="1"/>
    <d v="2016-01-02T00:00:00"/>
    <n v="35"/>
    <s v="Nee"/>
    <d v="2001-03-30T00:00:00"/>
    <n v="16"/>
    <n v="187595708"/>
  </r>
  <r>
    <s v="Smit"/>
    <s v="Milan"/>
    <s v="Milan Smit"/>
    <s v="Tuinstraat"/>
    <n v="28"/>
    <n v="650"/>
    <x v="1"/>
    <x v="1"/>
    <d v="2013-02-26T00:00:00"/>
    <n v="35"/>
    <s v="Ja"/>
    <d v="2005-02-02T00:00:00"/>
    <n v="12"/>
    <n v="187595499"/>
  </r>
  <r>
    <s v="Smits"/>
    <s v="Zoë"/>
    <s v="Zoë Smits"/>
    <s v="Geuzert"/>
    <n v="6"/>
    <n v="225"/>
    <x v="2"/>
    <x v="0"/>
    <d v="1986-12-02T00:00:00"/>
    <n v="50"/>
    <s v="Nee"/>
    <d v="1968-06-28T00:00:00"/>
    <n v="48"/>
    <n v="187595224"/>
  </r>
  <r>
    <s v="Timmermans"/>
    <m/>
    <s v=" Timmermans"/>
    <s v="Klooster"/>
    <n v="27"/>
    <n v="1300"/>
    <x v="0"/>
    <x v="1"/>
    <d v="1981-12-26T00:00:00"/>
    <n v="50"/>
    <s v="Nee"/>
    <d v="1971-10-12T00:00:00"/>
    <n v="45"/>
    <n v="187595928"/>
  </r>
  <r>
    <s v="van Beek"/>
    <m/>
    <s v=" van Beek"/>
    <s v="Parkweg "/>
    <n v="32"/>
    <n v="600"/>
    <x v="1"/>
    <x v="1"/>
    <d v="2000-03-04T00:00:00"/>
    <n v="50"/>
    <s v="Nee"/>
    <d v="1975-08-07T00:00:00"/>
    <n v="41"/>
    <n v="187595400"/>
  </r>
  <r>
    <s v="van Dam"/>
    <m/>
    <s v=" van Dam"/>
    <s v="Klester"/>
    <n v="15"/>
    <n v="800"/>
    <x v="2"/>
    <x v="1"/>
    <d v="2013-11-01T00:00:00"/>
    <n v="50"/>
    <s v="Nee"/>
    <d v="1989-02-15T00:00:00"/>
    <n v="28"/>
    <n v="187595576"/>
  </r>
  <r>
    <s v="van de Berg / van den Berg / van der Berg"/>
    <s v="Liam"/>
    <s v="Liam van de Berg / van den Berg / van der Berg"/>
    <s v="Vlasstraat"/>
    <n v="13"/>
    <n v="525"/>
    <x v="2"/>
    <x v="0"/>
    <d v="1994-12-24T00:00:00"/>
    <n v="50"/>
    <s v="Nee"/>
    <d v="1976-04-18T00:00:00"/>
    <n v="40"/>
    <n v="187595796"/>
  </r>
  <r>
    <s v="van de Brink / van den Brink"/>
    <m/>
    <s v=" van de Brink / van den Brink"/>
    <s v="Parkweg "/>
    <n v="20"/>
    <n v="1125"/>
    <x v="3"/>
    <x v="0"/>
    <d v="1986-05-19T00:00:00"/>
    <n v="50"/>
    <s v="Ja"/>
    <d v="1973-02-28T00:00:00"/>
    <n v="44"/>
    <n v="187595653"/>
  </r>
  <r>
    <s v="van de Veen / van der Veen"/>
    <s v="Mila"/>
    <s v="Mila van de Veen / van der Veen"/>
    <s v="Vlaasstraat"/>
    <n v="25"/>
    <n v="450"/>
    <x v="1"/>
    <x v="1"/>
    <d v="2014-10-13T00:00:00"/>
    <n v="50"/>
    <s v="Ja"/>
    <d v="1995-12-20T00:00:00"/>
    <n v="21"/>
    <n v="187595543"/>
  </r>
  <r>
    <s v="van de Velde / van den Velde / van der Velde"/>
    <m/>
    <s v=" van de Velde / van den Velde / van der Velde"/>
    <s v="Geert"/>
    <n v="12"/>
    <n v="1450"/>
    <x v="2"/>
    <x v="1"/>
    <d v="1994-10-11T00:00:00"/>
    <n v="50"/>
    <s v="Ja"/>
    <d v="1970-07-05T00:00:00"/>
    <n v="46"/>
    <n v="187595235"/>
  </r>
  <r>
    <s v="van de Ven / van der Ven"/>
    <m/>
    <s v=" van de Ven / van der Ven"/>
    <s v="Park "/>
    <n v="26"/>
    <n v="675"/>
    <x v="0"/>
    <x v="1"/>
    <d v="1994-10-08T00:00:00"/>
    <n v="50"/>
    <s v="Ja"/>
    <d v="1979-11-16T00:00:00"/>
    <n v="37"/>
    <n v="187595389"/>
  </r>
  <r>
    <s v="van de Wal / van der Wal"/>
    <m/>
    <s v=" van de Wal / van der Wal"/>
    <s v="Klooster"/>
    <n v="15"/>
    <n v="825"/>
    <x v="2"/>
    <x v="0"/>
    <d v="1969-03-23T00:00:00"/>
    <n v="50"/>
    <s v="Nee"/>
    <d v="1945-02-10T00:00:00"/>
    <n v="72"/>
    <n v="187595906"/>
  </r>
  <r>
    <s v="van den Broek"/>
    <m/>
    <s v=" van den Broek"/>
    <s v="Klooster"/>
    <n v="3"/>
    <n v="475"/>
    <x v="0"/>
    <x v="0"/>
    <d v="1991-05-13T00:00:00"/>
    <n v="50"/>
    <s v="Ja"/>
    <d v="1978-07-31T00:00:00"/>
    <n v="38"/>
    <n v="187595279"/>
  </r>
  <r>
    <s v="van den Heuvel"/>
    <s v="Evi"/>
    <s v="Evi van den Heuvel"/>
    <s v="Park "/>
    <n v="14"/>
    <n v="425"/>
    <x v="2"/>
    <x v="2"/>
    <d v="1999-03-18T00:00:00"/>
    <n v="50"/>
    <s v="Nee"/>
    <d v="1975-06-11T00:00:00"/>
    <n v="41"/>
    <n v="187595642"/>
  </r>
  <r>
    <s v="van der Heijden / van der Heyden"/>
    <m/>
    <s v=" van der Heijden / van der Heyden"/>
    <s v="Parkstraat "/>
    <n v="8"/>
    <n v="550"/>
    <x v="2"/>
    <x v="2"/>
    <d v="1995-06-09T00:00:00"/>
    <n v="50"/>
    <s v="Ja"/>
    <d v="1977-09-21T00:00:00"/>
    <n v="39"/>
    <n v="187595631"/>
  </r>
  <r>
    <s v="van der Linden"/>
    <s v="Eva"/>
    <s v="Eva van der Linden"/>
    <s v="Geuzert"/>
    <n v="30"/>
    <n v="300"/>
    <x v="0"/>
    <x v="2"/>
    <d v="1978-05-27T00:00:00"/>
    <n v="50"/>
    <s v="Ja"/>
    <d v="1954-06-20T00:00:00"/>
    <n v="62"/>
    <n v="187595873"/>
  </r>
  <r>
    <s v="van der Meer"/>
    <s v="Sara"/>
    <s v="Sara van der Meer"/>
    <s v="Geuzert"/>
    <n v="6"/>
    <n v="275"/>
    <x v="2"/>
    <x v="0"/>
    <d v="1990-07-31T00:00:00"/>
    <n v="50"/>
    <s v="Ja"/>
    <d v="1966-12-10T00:00:00"/>
    <n v="50"/>
    <n v="187595829"/>
  </r>
  <r>
    <s v="van Dijk"/>
    <s v="Luuk"/>
    <s v="Luuk van Dijk"/>
    <s v="Gaert"/>
    <n v="24"/>
    <n v="550"/>
    <x v="0"/>
    <x v="0"/>
    <d v="1987-08-23T00:00:00"/>
    <n v="50"/>
    <s v="Ja"/>
    <d v="1974-07-18T00:00:00"/>
    <n v="42"/>
    <n v="187595257"/>
  </r>
  <r>
    <s v="van Leeuwen"/>
    <s v="Tim"/>
    <s v="Tim van Leeuwen"/>
    <s v="Paak "/>
    <n v="34"/>
    <n v="875"/>
    <x v="1"/>
    <x v="2"/>
    <d v="2013-11-05T00:00:00"/>
    <n v="25"/>
    <s v="Ja"/>
    <d v="2007-06-25T00:00:00"/>
    <n v="9"/>
    <n v="187595686"/>
  </r>
  <r>
    <s v="van Loon"/>
    <m/>
    <s v=" van Loon"/>
    <s v="Derpsstraat"/>
    <n v="23"/>
    <n v="1400"/>
    <x v="0"/>
    <x v="0"/>
    <d v="1974-09-03T00:00:00"/>
    <n v="50"/>
    <s v="Nee"/>
    <d v="1964-06-15T00:00:00"/>
    <n v="52"/>
    <n v="304126105"/>
  </r>
  <r>
    <s v="van Veen"/>
    <m/>
    <s v=" van Veen"/>
    <s v="Slooster"/>
    <n v="33"/>
    <n v="1000"/>
    <x v="1"/>
    <x v="0"/>
    <d v="2006-11-21T00:00:00"/>
    <n v="50"/>
    <s v="Ja"/>
    <d v="1982-04-14T00:00:00"/>
    <n v="35"/>
    <n v="187595609"/>
  </r>
  <r>
    <s v="van Vliet"/>
    <m/>
    <s v=" van Vliet"/>
    <s v="Vlerkstraat"/>
    <n v="19"/>
    <n v="650"/>
    <x v="3"/>
    <x v="0"/>
    <d v="2016-05-23T00:00:00"/>
    <n v="50"/>
    <s v="Nee"/>
    <d v="1998-04-01T00:00:00"/>
    <n v="19"/>
    <n v="187595532"/>
  </r>
  <r>
    <s v="van Wijk"/>
    <m/>
    <s v=" van Wijk"/>
    <s v="Tuinstraat"/>
    <n v="16"/>
    <n v="1175"/>
    <x v="2"/>
    <x v="2"/>
    <d v="2015-12-14T00:00:00"/>
    <n v="25"/>
    <s v="Ja"/>
    <d v="2009-08-26T00:00:00"/>
    <n v="7"/>
    <n v="187595477"/>
  </r>
  <r>
    <s v="Veenstra"/>
    <m/>
    <s v=" Veenstra"/>
    <s v="Parkstraat "/>
    <n v="20"/>
    <n v="1075"/>
    <x v="3"/>
    <x v="2"/>
    <d v="1999-04-10T00:00:00"/>
    <n v="50"/>
    <s v="Nee"/>
    <d v="1984-02-25T00:00:00"/>
    <n v="33"/>
    <n v="187595378"/>
  </r>
  <r>
    <s v="Verhoeven"/>
    <m/>
    <s v=" Verhoeven"/>
    <s v="Tuinstraat"/>
    <n v="4"/>
    <n v="750"/>
    <x v="0"/>
    <x v="0"/>
    <d v="2015-07-23T00:00:00"/>
    <n v="50"/>
    <s v="Nee"/>
    <d v="1995-01-03T00:00:00"/>
    <n v="22"/>
    <n v="187595730"/>
  </r>
  <r>
    <s v="Vermeulen"/>
    <s v="Anna"/>
    <s v="Anna Vermeulen"/>
    <s v="Park "/>
    <n v="14"/>
    <n v="400"/>
    <x v="2"/>
    <x v="0"/>
    <d v="2002-03-18T00:00:00"/>
    <n v="50"/>
    <s v="Ja"/>
    <d v="1988-06-05T00:00:00"/>
    <n v="28"/>
    <n v="187595367"/>
  </r>
  <r>
    <s v="Vink"/>
    <m/>
    <s v=" Vink"/>
    <s v="Kloosterje"/>
    <n v="27"/>
    <n v="1250"/>
    <x v="0"/>
    <x v="0"/>
    <d v="2003-12-25T00:00:00"/>
    <n v="50"/>
    <s v="Ja"/>
    <d v="1986-08-26T00:00:00"/>
    <n v="30"/>
    <n v="187595323"/>
  </r>
  <r>
    <s v="Visser"/>
    <s v="Daan"/>
    <s v="Daan Visser"/>
    <s v="Tinstraat"/>
    <n v="37"/>
    <n v="625"/>
    <x v="3"/>
    <x v="0"/>
    <d v="2012-09-01T00:00:00"/>
    <n v="50"/>
    <s v="Ja"/>
    <d v="1998-02-15T00:00:00"/>
    <n v="19"/>
    <n v="187595719"/>
  </r>
  <r>
    <s v="Vos"/>
    <s v="Noah"/>
    <s v="Noah Vos"/>
    <s v="Park "/>
    <n v="35"/>
    <n v="800"/>
    <x v="1"/>
    <x v="1"/>
    <d v="2016-12-25T00:00:00"/>
    <n v="35"/>
    <s v="Ja"/>
    <d v="2004-05-12T00:00:00"/>
    <n v="12"/>
    <n v="187595697"/>
  </r>
  <r>
    <s v="Willems"/>
    <m/>
    <s v=" Willems"/>
    <s v="Parken"/>
    <n v="32"/>
    <n v="625"/>
    <x v="3"/>
    <x v="2"/>
    <d v="2016-10-01T00:00:00"/>
    <n v="25"/>
    <s v="Ja"/>
    <d v="2010-08-07T00:00:00"/>
    <n v="6"/>
    <n v="187595675"/>
  </r>
  <r>
    <s v="Willemsen"/>
    <m/>
    <s v=" Willemsen"/>
    <s v="Paak "/>
    <n v="36"/>
    <n v="1475"/>
    <x v="1"/>
    <x v="0"/>
    <d v="1980-10-05T00:00:00"/>
    <n v="50"/>
    <s v="Ja"/>
    <d v="1962-10-08T00:00:00"/>
    <n v="54"/>
    <n v="187595433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">
  <r>
    <x v="0"/>
    <s v="Assen"/>
    <s v="Electro"/>
    <x v="0"/>
    <n v="41500"/>
  </r>
  <r>
    <x v="1"/>
    <s v="Assen"/>
    <s v="Electro"/>
    <x v="1"/>
    <n v="176500"/>
  </r>
  <r>
    <x v="2"/>
    <s v="Assen"/>
    <s v="Electro"/>
    <x v="2"/>
    <n v="210250"/>
  </r>
  <r>
    <x v="3"/>
    <s v="Assen"/>
    <s v="Electro"/>
    <x v="3"/>
    <n v="142750"/>
  </r>
  <r>
    <x v="4"/>
    <s v="Assen"/>
    <s v="Electro"/>
    <x v="4"/>
    <n v="75250"/>
  </r>
  <r>
    <x v="5"/>
    <s v="Assen"/>
    <s v="Electro"/>
    <x v="5"/>
    <n v="109000"/>
  </r>
  <r>
    <x v="0"/>
    <s v="Weert"/>
    <s v="GSM"/>
    <x v="6"/>
    <n v="120250"/>
  </r>
  <r>
    <x v="1"/>
    <s v="Weert"/>
    <s v="GSM"/>
    <x v="7"/>
    <n v="19000"/>
  </r>
  <r>
    <x v="2"/>
    <s v="Weert"/>
    <s v="GSM"/>
    <x v="8"/>
    <n v="52750"/>
  </r>
  <r>
    <x v="2"/>
    <s v="Weert"/>
    <s v="GSM"/>
    <x v="1"/>
    <n v="221500"/>
  </r>
  <r>
    <x v="4"/>
    <s v="Weert"/>
    <s v="GSM"/>
    <x v="2"/>
    <n v="86500"/>
  </r>
  <r>
    <x v="5"/>
    <s v="Weert"/>
    <s v="GSM"/>
    <x v="3"/>
    <n v="154000"/>
  </r>
  <r>
    <x v="0"/>
    <s v="Soest"/>
    <s v="GSM"/>
    <x v="1"/>
    <n v="187750"/>
  </r>
  <r>
    <x v="1"/>
    <s v="Soest"/>
    <s v="TV"/>
    <x v="2"/>
    <n v="199000"/>
  </r>
  <r>
    <x v="2"/>
    <s v="Soest"/>
    <s v="TV"/>
    <x v="3"/>
    <n v="97750"/>
  </r>
  <r>
    <x v="3"/>
    <s v="Horst"/>
    <s v="TV"/>
    <x v="9"/>
    <n v="131500"/>
  </r>
  <r>
    <x v="4"/>
    <s v="Soest"/>
    <s v="TV"/>
    <x v="10"/>
    <n v="64000"/>
  </r>
  <r>
    <x v="5"/>
    <s v="Soest"/>
    <s v="TV"/>
    <x v="1"/>
    <n v="165250"/>
  </r>
  <r>
    <x v="0"/>
    <s v="Assen"/>
    <s v="TV"/>
    <x v="2"/>
    <n v="232750"/>
  </r>
  <r>
    <x v="1"/>
    <s v="Assen"/>
    <s v="TV"/>
    <x v="3"/>
    <n v="30250"/>
  </r>
  <r>
    <x v="2"/>
    <s v="Assen"/>
    <s v="Electro"/>
    <x v="1"/>
    <n v="230500"/>
  </r>
  <r>
    <x v="3"/>
    <s v="Assen"/>
    <s v="Electro"/>
    <x v="2"/>
    <n v="129250"/>
  </r>
  <r>
    <x v="4"/>
    <s v="Assen"/>
    <s v="Electro"/>
    <x v="3"/>
    <n v="163000"/>
  </r>
  <r>
    <x v="5"/>
    <s v="Assen"/>
    <s v="Electro"/>
    <x v="11"/>
    <n v="95500"/>
  </r>
  <r>
    <x v="0"/>
    <s v="Eindhoven"/>
    <s v="Electro"/>
    <x v="12"/>
    <n v="196750"/>
  </r>
  <r>
    <x v="1"/>
    <s v="Eindhoven"/>
    <s v="Electro"/>
    <x v="13"/>
    <n v="28000"/>
  </r>
  <r>
    <x v="2"/>
    <s v="Eindhoven"/>
    <s v="Electro"/>
    <x v="14"/>
    <n v="61750"/>
  </r>
  <r>
    <x v="3"/>
    <s v="Eindhoven"/>
    <s v="GSM"/>
    <x v="15"/>
    <n v="73000"/>
  </r>
  <r>
    <x v="4"/>
    <s v="Eindhoven"/>
    <s v="GSM"/>
    <x v="16"/>
    <n v="208000"/>
  </r>
  <r>
    <x v="5"/>
    <s v="Eindhoven"/>
    <s v="GSM"/>
    <x v="17"/>
    <n v="174250"/>
  </r>
  <r>
    <x v="2"/>
    <s v="Den bosch"/>
    <s v="GSM"/>
    <x v="18"/>
    <n v="39250"/>
  </r>
  <r>
    <x v="1"/>
    <s v="Den bosch"/>
    <s v="GSM"/>
    <x v="19"/>
    <n v="106750"/>
  </r>
  <r>
    <x v="2"/>
    <s v="Utrecht"/>
    <s v="GSM"/>
    <x v="16"/>
    <n v="500000"/>
  </r>
  <r>
    <x v="3"/>
    <s v="Den bosch"/>
    <s v="TV"/>
    <x v="17"/>
    <n v="151750"/>
  </r>
  <r>
    <x v="4"/>
    <s v="Den bosch"/>
    <s v="TV"/>
    <x v="18"/>
    <n v="50500"/>
  </r>
  <r>
    <x v="5"/>
    <s v="Den bosch"/>
    <s v="TV"/>
    <x v="20"/>
    <n v="84250"/>
  </r>
  <r>
    <x v="0"/>
    <s v="Breda"/>
    <s v="TV"/>
    <x v="21"/>
    <n v="16750"/>
  </r>
  <r>
    <x v="1"/>
    <s v="Horn"/>
    <s v="TV"/>
    <x v="22"/>
    <n v="118000"/>
  </r>
  <r>
    <x v="2"/>
    <s v="Breda"/>
    <s v="TV"/>
    <x v="16"/>
    <n v="185500"/>
  </r>
  <r>
    <x v="3"/>
    <s v="Breda"/>
    <s v="TV"/>
    <x v="17"/>
    <n v="219250"/>
  </r>
  <r>
    <x v="4"/>
    <s v="Breda"/>
    <s v="Electro"/>
    <x v="18"/>
    <n v="136000"/>
  </r>
  <r>
    <x v="5"/>
    <s v="Breda"/>
    <s v="Electro"/>
    <x v="23"/>
    <n v="34750"/>
  </r>
  <r>
    <x v="0"/>
    <s v="Maastricht"/>
    <s v="Electro"/>
    <x v="24"/>
    <n v="68500"/>
  </r>
  <r>
    <x v="1"/>
    <s v="Maastricht"/>
    <s v="Electro"/>
    <x v="25"/>
    <n v="102250"/>
  </r>
  <r>
    <x v="2"/>
    <s v="Maastricht"/>
    <s v="Electro"/>
    <x v="26"/>
    <n v="169750"/>
  </r>
  <r>
    <x v="3"/>
    <s v="Maastricht"/>
    <s v="Electro"/>
    <x v="27"/>
    <n v="203500"/>
  </r>
  <r>
    <x v="4"/>
    <s v="Maastricht"/>
    <s v="GSM"/>
    <x v="28"/>
    <n v="214750"/>
  </r>
  <r>
    <x v="5"/>
    <s v="Maastricht"/>
    <s v="GSM"/>
    <x v="29"/>
    <n v="113500"/>
  </r>
  <r>
    <x v="0"/>
    <s v="Venlo"/>
    <s v="GSM"/>
    <x v="30"/>
    <n v="147250"/>
  </r>
  <r>
    <x v="1"/>
    <s v="Venlo"/>
    <s v="GSM"/>
    <x v="31"/>
    <n v="79750"/>
  </r>
  <r>
    <x v="2"/>
    <s v="Venlo"/>
    <s v="GSM"/>
    <x v="32"/>
    <n v="181000"/>
  </r>
  <r>
    <x v="3"/>
    <s v="Baarlo"/>
    <s v="GSM"/>
    <x v="33"/>
    <n v="46000"/>
  </r>
  <r>
    <x v="4"/>
    <s v="Venlo"/>
    <s v="TV"/>
    <x v="34"/>
    <n v="57250"/>
  </r>
  <r>
    <x v="5"/>
    <s v="Venlo"/>
    <s v="TV"/>
    <x v="1"/>
    <n v="192250"/>
  </r>
  <r>
    <x v="0"/>
    <s v="Venray"/>
    <s v="TV"/>
    <x v="2"/>
    <n v="226000"/>
  </r>
  <r>
    <x v="1"/>
    <s v="Venray"/>
    <s v="TV"/>
    <x v="3"/>
    <n v="158500"/>
  </r>
  <r>
    <x v="2"/>
    <s v="Venray"/>
    <s v="TV"/>
    <x v="35"/>
    <n v="23500"/>
  </r>
  <r>
    <x v="3"/>
    <s v="Hoorn"/>
    <s v="TV"/>
    <x v="36"/>
    <n v="91000"/>
  </r>
  <r>
    <x v="4"/>
    <s v="Venray"/>
    <s v="TV"/>
    <x v="37"/>
    <n v="124750"/>
  </r>
  <r>
    <x v="5"/>
    <s v="Venray"/>
    <s v="Electro"/>
    <x v="38"/>
    <n v="183250"/>
  </r>
  <r>
    <x v="0"/>
    <s v="Utrecht"/>
    <s v="Electro"/>
    <x v="39"/>
    <n v="82000"/>
  </r>
  <r>
    <x v="1"/>
    <s v="Utrecht"/>
    <s v="Electro"/>
    <x v="40"/>
    <n v="115750"/>
  </r>
  <r>
    <x v="2"/>
    <s v="Utrecht"/>
    <s v="Electro"/>
    <x v="41"/>
    <n v="48250"/>
  </r>
  <r>
    <x v="3"/>
    <s v="Utrecht"/>
    <s v="Electro"/>
    <x v="42"/>
    <n v="149500"/>
  </r>
  <r>
    <x v="4"/>
    <s v="Utrecht"/>
    <s v="Electro"/>
    <x v="43"/>
    <n v="217000"/>
  </r>
  <r>
    <x v="5"/>
    <s v="Utrecht"/>
    <s v="Electro"/>
    <x v="44"/>
    <n v="14500"/>
  </r>
  <r>
    <x v="0"/>
    <s v="Tilburg"/>
    <s v="GSM"/>
    <x v="45"/>
    <n v="25750"/>
  </r>
  <r>
    <x v="4"/>
    <s v="Tilburg"/>
    <s v="GSM"/>
    <x v="46"/>
    <n v="160750"/>
  </r>
  <r>
    <x v="2"/>
    <s v="Tilburg"/>
    <s v="GSM"/>
    <x v="47"/>
    <n v="194500"/>
  </r>
  <r>
    <x v="3"/>
    <s v="Tilburg"/>
    <s v="GSM"/>
    <x v="48"/>
    <n v="127000"/>
  </r>
  <r>
    <x v="2"/>
    <s v="Tilburg"/>
    <s v="GSM"/>
    <x v="49"/>
    <n v="228250"/>
  </r>
  <r>
    <x v="5"/>
    <s v="Utrecht"/>
    <s v="GSM"/>
    <x v="50"/>
    <n v="59500"/>
  </r>
  <r>
    <x v="0"/>
    <s v="Sittard"/>
    <s v="GSM"/>
    <x v="51"/>
    <n v="93250"/>
  </r>
  <r>
    <x v="1"/>
    <s v="Sittard"/>
    <s v="TV"/>
    <x v="52"/>
    <n v="104500"/>
  </r>
  <r>
    <x v="2"/>
    <s v="Sittard"/>
    <s v="TV"/>
    <x v="53"/>
    <n v="37000"/>
  </r>
  <r>
    <x v="3"/>
    <s v="Sittard"/>
    <s v="TV"/>
    <x v="54"/>
    <n v="205750"/>
  </r>
  <r>
    <x v="4"/>
    <s v="Sittard"/>
    <s v="TV"/>
    <x v="55"/>
    <n v="70750"/>
  </r>
  <r>
    <x v="5"/>
    <s v="Sittard"/>
    <s v="TV"/>
    <x v="56"/>
    <n v="138250"/>
  </r>
  <r>
    <x v="0"/>
    <s v="Sittard"/>
    <s v="TV"/>
    <x v="57"/>
    <n v="172000"/>
  </r>
  <r>
    <x v="1"/>
    <s v="Sittard"/>
    <s v="Electro"/>
    <x v="58"/>
    <n v="88750"/>
  </r>
  <r>
    <x v="2"/>
    <s v="Sittard"/>
    <s v="Electro"/>
    <x v="59"/>
    <n v="223750"/>
  </r>
  <r>
    <x v="3"/>
    <s v="Sittard"/>
    <s v="Electro"/>
    <x v="60"/>
    <n v="21250"/>
  </r>
  <r>
    <x v="4"/>
    <s v="Sittard"/>
    <s v="Electro"/>
    <x v="61"/>
    <n v="190000"/>
  </r>
  <r>
    <x v="5"/>
    <s v="Sittard"/>
    <s v="Electro"/>
    <x v="62"/>
    <n v="55000"/>
  </r>
  <r>
    <x v="0"/>
    <s v="Stein"/>
    <s v="Electro"/>
    <x v="63"/>
    <n v="122500"/>
  </r>
  <r>
    <x v="1"/>
    <s v="Stein"/>
    <s v="GSM"/>
    <x v="64"/>
    <n v="156250"/>
  </r>
  <r>
    <x v="2"/>
    <s v="Stein"/>
    <s v="GSM"/>
    <x v="65"/>
    <n v="167500"/>
  </r>
  <r>
    <x v="3"/>
    <s v="Stein"/>
    <s v="GSM"/>
    <x v="66"/>
    <n v="66250"/>
  </r>
  <r>
    <x v="4"/>
    <s v="Stein"/>
    <s v="GSM"/>
    <x v="67"/>
    <n v="100000"/>
  </r>
  <r>
    <x v="0"/>
    <s v="Stein"/>
    <s v="GSM"/>
    <x v="68"/>
    <n v="32500"/>
  </r>
  <r>
    <x v="1"/>
    <s v="Stein"/>
    <s v="GSM"/>
    <x v="69"/>
    <n v="133750"/>
  </r>
  <r>
    <x v="2"/>
    <s v="Stein"/>
    <s v="GSM"/>
    <x v="70"/>
    <n v="201650"/>
  </r>
  <r>
    <x v="3"/>
    <s v="Heerlen"/>
    <s v="TV"/>
    <x v="71"/>
    <n v="235000"/>
  </r>
  <r>
    <x v="4"/>
    <s v="Heerlen"/>
    <s v="TV"/>
    <x v="72"/>
    <n v="145000"/>
  </r>
  <r>
    <x v="5"/>
    <s v="Heerlen"/>
    <s v="TV"/>
    <x v="73"/>
    <n v="178750"/>
  </r>
  <r>
    <x v="0"/>
    <s v="Heerlen"/>
    <s v="TV"/>
    <x v="74"/>
    <n v="111250"/>
  </r>
  <r>
    <x v="1"/>
    <s v="Heerlen"/>
    <s v="TV"/>
    <x v="75"/>
    <n v="212500"/>
  </r>
  <r>
    <x v="2"/>
    <s v="Heerlen"/>
    <s v="TV"/>
    <x v="76"/>
    <n v="43750"/>
  </r>
  <r>
    <x v="3"/>
    <s v="Heerlen"/>
    <s v="TV"/>
    <x v="77"/>
    <n v="775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9">
  <r>
    <x v="0"/>
    <x v="0"/>
    <x v="0"/>
    <x v="0"/>
    <n v="41500"/>
  </r>
  <r>
    <x v="1"/>
    <x v="0"/>
    <x v="0"/>
    <x v="1"/>
    <n v="176500"/>
  </r>
  <r>
    <x v="2"/>
    <x v="0"/>
    <x v="0"/>
    <x v="2"/>
    <n v="210250"/>
  </r>
  <r>
    <x v="3"/>
    <x v="0"/>
    <x v="0"/>
    <x v="3"/>
    <n v="142750"/>
  </r>
  <r>
    <x v="4"/>
    <x v="0"/>
    <x v="0"/>
    <x v="4"/>
    <n v="75250"/>
  </r>
  <r>
    <x v="5"/>
    <x v="0"/>
    <x v="0"/>
    <x v="5"/>
    <n v="109000"/>
  </r>
  <r>
    <x v="0"/>
    <x v="0"/>
    <x v="1"/>
    <x v="6"/>
    <n v="120250"/>
  </r>
  <r>
    <x v="1"/>
    <x v="0"/>
    <x v="1"/>
    <x v="7"/>
    <n v="19000"/>
  </r>
  <r>
    <x v="2"/>
    <x v="0"/>
    <x v="1"/>
    <x v="8"/>
    <n v="52750"/>
  </r>
  <r>
    <x v="3"/>
    <x v="0"/>
    <x v="1"/>
    <x v="1"/>
    <n v="221500"/>
  </r>
  <r>
    <x v="6"/>
    <x v="0"/>
    <x v="1"/>
    <x v="2"/>
    <n v="86500"/>
  </r>
  <r>
    <x v="4"/>
    <x v="0"/>
    <x v="1"/>
    <x v="3"/>
    <n v="154000"/>
  </r>
  <r>
    <x v="5"/>
    <x v="0"/>
    <x v="1"/>
    <x v="1"/>
    <n v="187750"/>
  </r>
  <r>
    <x v="0"/>
    <x v="0"/>
    <x v="2"/>
    <x v="2"/>
    <n v="199000"/>
  </r>
  <r>
    <x v="1"/>
    <x v="0"/>
    <x v="2"/>
    <x v="3"/>
    <n v="97750"/>
  </r>
  <r>
    <x v="2"/>
    <x v="0"/>
    <x v="2"/>
    <x v="9"/>
    <n v="131500"/>
  </r>
  <r>
    <x v="3"/>
    <x v="0"/>
    <x v="2"/>
    <x v="10"/>
    <n v="64000"/>
  </r>
  <r>
    <x v="6"/>
    <x v="0"/>
    <x v="2"/>
    <x v="1"/>
    <n v="165250"/>
  </r>
  <r>
    <x v="4"/>
    <x v="0"/>
    <x v="2"/>
    <x v="2"/>
    <n v="232750"/>
  </r>
  <r>
    <x v="5"/>
    <x v="0"/>
    <x v="2"/>
    <x v="3"/>
    <n v="30250"/>
  </r>
  <r>
    <x v="0"/>
    <x v="1"/>
    <x v="0"/>
    <x v="1"/>
    <n v="230500"/>
  </r>
  <r>
    <x v="1"/>
    <x v="1"/>
    <x v="0"/>
    <x v="2"/>
    <n v="129250"/>
  </r>
  <r>
    <x v="2"/>
    <x v="1"/>
    <x v="0"/>
    <x v="3"/>
    <n v="163000"/>
  </r>
  <r>
    <x v="3"/>
    <x v="1"/>
    <x v="0"/>
    <x v="11"/>
    <n v="95500"/>
  </r>
  <r>
    <x v="6"/>
    <x v="1"/>
    <x v="0"/>
    <x v="12"/>
    <n v="196750"/>
  </r>
  <r>
    <x v="4"/>
    <x v="1"/>
    <x v="0"/>
    <x v="13"/>
    <n v="28000"/>
  </r>
  <r>
    <x v="5"/>
    <x v="1"/>
    <x v="0"/>
    <x v="14"/>
    <n v="61750"/>
  </r>
  <r>
    <x v="0"/>
    <x v="1"/>
    <x v="1"/>
    <x v="15"/>
    <n v="73000"/>
  </r>
  <r>
    <x v="1"/>
    <x v="1"/>
    <x v="1"/>
    <x v="16"/>
    <n v="208000"/>
  </r>
  <r>
    <x v="3"/>
    <x v="1"/>
    <x v="1"/>
    <x v="17"/>
    <n v="174250"/>
  </r>
  <r>
    <x v="6"/>
    <x v="1"/>
    <x v="1"/>
    <x v="18"/>
    <n v="39250"/>
  </r>
  <r>
    <x v="4"/>
    <x v="1"/>
    <x v="1"/>
    <x v="19"/>
    <n v="106750"/>
  </r>
  <r>
    <x v="5"/>
    <x v="1"/>
    <x v="1"/>
    <x v="16"/>
    <n v="500000"/>
  </r>
  <r>
    <x v="0"/>
    <x v="1"/>
    <x v="2"/>
    <x v="17"/>
    <n v="151750"/>
  </r>
  <r>
    <x v="1"/>
    <x v="1"/>
    <x v="2"/>
    <x v="18"/>
    <n v="50500"/>
  </r>
  <r>
    <x v="2"/>
    <x v="1"/>
    <x v="2"/>
    <x v="20"/>
    <n v="84250"/>
  </r>
  <r>
    <x v="3"/>
    <x v="1"/>
    <x v="2"/>
    <x v="21"/>
    <n v="16750"/>
  </r>
  <r>
    <x v="6"/>
    <x v="1"/>
    <x v="2"/>
    <x v="22"/>
    <n v="118000"/>
  </r>
  <r>
    <x v="4"/>
    <x v="1"/>
    <x v="2"/>
    <x v="16"/>
    <n v="185500"/>
  </r>
  <r>
    <x v="5"/>
    <x v="1"/>
    <x v="2"/>
    <x v="17"/>
    <n v="219250"/>
  </r>
  <r>
    <x v="0"/>
    <x v="2"/>
    <x v="0"/>
    <x v="18"/>
    <n v="136000"/>
  </r>
  <r>
    <x v="1"/>
    <x v="2"/>
    <x v="0"/>
    <x v="23"/>
    <n v="34750"/>
  </r>
  <r>
    <x v="2"/>
    <x v="2"/>
    <x v="0"/>
    <x v="24"/>
    <n v="68500"/>
  </r>
  <r>
    <x v="6"/>
    <x v="2"/>
    <x v="0"/>
    <x v="25"/>
    <n v="102250"/>
  </r>
  <r>
    <x v="4"/>
    <x v="2"/>
    <x v="0"/>
    <x v="26"/>
    <n v="169750"/>
  </r>
  <r>
    <x v="5"/>
    <x v="2"/>
    <x v="0"/>
    <x v="27"/>
    <n v="203500"/>
  </r>
  <r>
    <x v="0"/>
    <x v="2"/>
    <x v="1"/>
    <x v="28"/>
    <n v="214750"/>
  </r>
  <r>
    <x v="1"/>
    <x v="2"/>
    <x v="1"/>
    <x v="29"/>
    <n v="113500"/>
  </r>
  <r>
    <x v="2"/>
    <x v="2"/>
    <x v="1"/>
    <x v="30"/>
    <n v="147250"/>
  </r>
  <r>
    <x v="3"/>
    <x v="2"/>
    <x v="1"/>
    <x v="31"/>
    <n v="79750"/>
  </r>
  <r>
    <x v="6"/>
    <x v="2"/>
    <x v="1"/>
    <x v="32"/>
    <n v="181000"/>
  </r>
  <r>
    <x v="5"/>
    <x v="2"/>
    <x v="1"/>
    <x v="33"/>
    <n v="46000"/>
  </r>
  <r>
    <x v="0"/>
    <x v="2"/>
    <x v="2"/>
    <x v="34"/>
    <n v="57250"/>
  </r>
  <r>
    <x v="1"/>
    <x v="2"/>
    <x v="2"/>
    <x v="1"/>
    <n v="192250"/>
  </r>
  <r>
    <x v="2"/>
    <x v="2"/>
    <x v="2"/>
    <x v="2"/>
    <n v="226000"/>
  </r>
  <r>
    <x v="3"/>
    <x v="2"/>
    <x v="2"/>
    <x v="3"/>
    <n v="158500"/>
  </r>
  <r>
    <x v="6"/>
    <x v="2"/>
    <x v="2"/>
    <x v="35"/>
    <n v="23500"/>
  </r>
  <r>
    <x v="4"/>
    <x v="2"/>
    <x v="2"/>
    <x v="36"/>
    <n v="91000"/>
  </r>
  <r>
    <x v="5"/>
    <x v="2"/>
    <x v="2"/>
    <x v="37"/>
    <n v="124750"/>
  </r>
  <r>
    <x v="0"/>
    <x v="3"/>
    <x v="0"/>
    <x v="38"/>
    <n v="183250"/>
  </r>
  <r>
    <x v="1"/>
    <x v="3"/>
    <x v="0"/>
    <x v="39"/>
    <n v="82000"/>
  </r>
  <r>
    <x v="2"/>
    <x v="3"/>
    <x v="0"/>
    <x v="40"/>
    <n v="115750"/>
  </r>
  <r>
    <x v="3"/>
    <x v="3"/>
    <x v="0"/>
    <x v="41"/>
    <n v="48250"/>
  </r>
  <r>
    <x v="6"/>
    <x v="3"/>
    <x v="0"/>
    <x v="42"/>
    <n v="149500"/>
  </r>
  <r>
    <x v="4"/>
    <x v="3"/>
    <x v="0"/>
    <x v="43"/>
    <n v="217000"/>
  </r>
  <r>
    <x v="5"/>
    <x v="3"/>
    <x v="0"/>
    <x v="44"/>
    <n v="14500"/>
  </r>
  <r>
    <x v="0"/>
    <x v="3"/>
    <x v="1"/>
    <x v="45"/>
    <n v="25750"/>
  </r>
  <r>
    <x v="1"/>
    <x v="3"/>
    <x v="1"/>
    <x v="46"/>
    <n v="160750"/>
  </r>
  <r>
    <x v="2"/>
    <x v="3"/>
    <x v="1"/>
    <x v="47"/>
    <n v="194500"/>
  </r>
  <r>
    <x v="3"/>
    <x v="3"/>
    <x v="1"/>
    <x v="48"/>
    <n v="127000"/>
  </r>
  <r>
    <x v="6"/>
    <x v="3"/>
    <x v="1"/>
    <x v="49"/>
    <n v="228250"/>
  </r>
  <r>
    <x v="4"/>
    <x v="3"/>
    <x v="1"/>
    <x v="50"/>
    <n v="59500"/>
  </r>
  <r>
    <x v="5"/>
    <x v="3"/>
    <x v="1"/>
    <x v="51"/>
    <n v="93250"/>
  </r>
  <r>
    <x v="0"/>
    <x v="3"/>
    <x v="2"/>
    <x v="52"/>
    <n v="104500"/>
  </r>
  <r>
    <x v="2"/>
    <x v="3"/>
    <x v="2"/>
    <x v="53"/>
    <n v="37000"/>
  </r>
  <r>
    <x v="3"/>
    <x v="3"/>
    <x v="2"/>
    <x v="54"/>
    <n v="205750"/>
  </r>
  <r>
    <x v="6"/>
    <x v="3"/>
    <x v="2"/>
    <x v="55"/>
    <n v="70750"/>
  </r>
  <r>
    <x v="4"/>
    <x v="3"/>
    <x v="2"/>
    <x v="56"/>
    <n v="138250"/>
  </r>
  <r>
    <x v="5"/>
    <x v="3"/>
    <x v="2"/>
    <x v="57"/>
    <n v="172000"/>
  </r>
  <r>
    <x v="0"/>
    <x v="4"/>
    <x v="0"/>
    <x v="58"/>
    <n v="88750"/>
  </r>
  <r>
    <x v="1"/>
    <x v="4"/>
    <x v="0"/>
    <x v="59"/>
    <n v="223750"/>
  </r>
  <r>
    <x v="2"/>
    <x v="4"/>
    <x v="0"/>
    <x v="60"/>
    <n v="21250"/>
  </r>
  <r>
    <x v="3"/>
    <x v="4"/>
    <x v="0"/>
    <x v="61"/>
    <n v="190000"/>
  </r>
  <r>
    <x v="6"/>
    <x v="4"/>
    <x v="0"/>
    <x v="62"/>
    <n v="55000"/>
  </r>
  <r>
    <x v="4"/>
    <x v="4"/>
    <x v="0"/>
    <x v="63"/>
    <n v="122500"/>
  </r>
  <r>
    <x v="5"/>
    <x v="4"/>
    <x v="0"/>
    <x v="64"/>
    <n v="156250"/>
  </r>
  <r>
    <x v="0"/>
    <x v="4"/>
    <x v="1"/>
    <x v="65"/>
    <n v="167500"/>
  </r>
  <r>
    <x v="1"/>
    <x v="4"/>
    <x v="1"/>
    <x v="66"/>
    <n v="66250"/>
  </r>
  <r>
    <x v="2"/>
    <x v="4"/>
    <x v="1"/>
    <x v="67"/>
    <n v="100000"/>
  </r>
  <r>
    <x v="3"/>
    <x v="4"/>
    <x v="1"/>
    <x v="68"/>
    <n v="32500"/>
  </r>
  <r>
    <x v="6"/>
    <x v="4"/>
    <x v="1"/>
    <x v="69"/>
    <n v="133750"/>
  </r>
  <r>
    <x v="4"/>
    <x v="4"/>
    <x v="1"/>
    <x v="70"/>
    <n v="201250"/>
  </r>
  <r>
    <x v="5"/>
    <x v="4"/>
    <x v="1"/>
    <x v="71"/>
    <n v="235000"/>
  </r>
  <r>
    <x v="1"/>
    <x v="4"/>
    <x v="2"/>
    <x v="72"/>
    <n v="145000"/>
  </r>
  <r>
    <x v="2"/>
    <x v="4"/>
    <x v="2"/>
    <x v="73"/>
    <n v="178750"/>
  </r>
  <r>
    <x v="3"/>
    <x v="4"/>
    <x v="2"/>
    <x v="74"/>
    <n v="111250"/>
  </r>
  <r>
    <x v="6"/>
    <x v="4"/>
    <x v="2"/>
    <x v="75"/>
    <n v="212500"/>
  </r>
  <r>
    <x v="4"/>
    <x v="4"/>
    <x v="2"/>
    <x v="76"/>
    <n v="43750"/>
  </r>
  <r>
    <x v="5"/>
    <x v="4"/>
    <x v="2"/>
    <x v="77"/>
    <n v="775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9">
  <r>
    <x v="0"/>
    <x v="0"/>
    <x v="0"/>
    <x v="0"/>
    <n v="41500"/>
  </r>
  <r>
    <x v="1"/>
    <x v="0"/>
    <x v="0"/>
    <x v="1"/>
    <n v="176500"/>
  </r>
  <r>
    <x v="2"/>
    <x v="0"/>
    <x v="0"/>
    <x v="2"/>
    <n v="210250"/>
  </r>
  <r>
    <x v="3"/>
    <x v="0"/>
    <x v="0"/>
    <x v="3"/>
    <n v="142750"/>
  </r>
  <r>
    <x v="4"/>
    <x v="0"/>
    <x v="0"/>
    <x v="4"/>
    <n v="75250"/>
  </r>
  <r>
    <x v="5"/>
    <x v="0"/>
    <x v="0"/>
    <x v="5"/>
    <n v="109000"/>
  </r>
  <r>
    <x v="0"/>
    <x v="0"/>
    <x v="1"/>
    <x v="6"/>
    <n v="120250"/>
  </r>
  <r>
    <x v="1"/>
    <x v="0"/>
    <x v="1"/>
    <x v="7"/>
    <n v="19000"/>
  </r>
  <r>
    <x v="2"/>
    <x v="0"/>
    <x v="1"/>
    <x v="8"/>
    <n v="52750"/>
  </r>
  <r>
    <x v="3"/>
    <x v="0"/>
    <x v="1"/>
    <x v="9"/>
    <n v="221500"/>
  </r>
  <r>
    <x v="6"/>
    <x v="0"/>
    <x v="1"/>
    <x v="10"/>
    <n v="86500"/>
  </r>
  <r>
    <x v="4"/>
    <x v="0"/>
    <x v="1"/>
    <x v="11"/>
    <n v="154000"/>
  </r>
  <r>
    <x v="5"/>
    <x v="0"/>
    <x v="1"/>
    <x v="12"/>
    <n v="187750"/>
  </r>
  <r>
    <x v="0"/>
    <x v="0"/>
    <x v="2"/>
    <x v="13"/>
    <n v="199000"/>
  </r>
  <r>
    <x v="1"/>
    <x v="0"/>
    <x v="2"/>
    <x v="14"/>
    <n v="97750"/>
  </r>
  <r>
    <x v="2"/>
    <x v="0"/>
    <x v="2"/>
    <x v="15"/>
    <n v="131500"/>
  </r>
  <r>
    <x v="3"/>
    <x v="0"/>
    <x v="2"/>
    <x v="16"/>
    <n v="64000"/>
  </r>
  <r>
    <x v="6"/>
    <x v="0"/>
    <x v="2"/>
    <x v="17"/>
    <n v="165250"/>
  </r>
  <r>
    <x v="4"/>
    <x v="0"/>
    <x v="2"/>
    <x v="18"/>
    <n v="232750"/>
  </r>
  <r>
    <x v="5"/>
    <x v="0"/>
    <x v="2"/>
    <x v="19"/>
    <n v="30250"/>
  </r>
  <r>
    <x v="0"/>
    <x v="1"/>
    <x v="0"/>
    <x v="20"/>
    <n v="230500"/>
  </r>
  <r>
    <x v="1"/>
    <x v="1"/>
    <x v="0"/>
    <x v="21"/>
    <n v="129250"/>
  </r>
  <r>
    <x v="2"/>
    <x v="1"/>
    <x v="0"/>
    <x v="22"/>
    <n v="163000"/>
  </r>
  <r>
    <x v="3"/>
    <x v="1"/>
    <x v="0"/>
    <x v="23"/>
    <n v="95500"/>
  </r>
  <r>
    <x v="6"/>
    <x v="1"/>
    <x v="0"/>
    <x v="24"/>
    <n v="196750"/>
  </r>
  <r>
    <x v="4"/>
    <x v="1"/>
    <x v="0"/>
    <x v="25"/>
    <n v="28000"/>
  </r>
  <r>
    <x v="5"/>
    <x v="1"/>
    <x v="0"/>
    <x v="26"/>
    <n v="61750"/>
  </r>
  <r>
    <x v="0"/>
    <x v="1"/>
    <x v="1"/>
    <x v="27"/>
    <n v="73000"/>
  </r>
  <r>
    <x v="1"/>
    <x v="1"/>
    <x v="1"/>
    <x v="28"/>
    <n v="208000"/>
  </r>
  <r>
    <x v="3"/>
    <x v="1"/>
    <x v="1"/>
    <x v="29"/>
    <n v="174250"/>
  </r>
  <r>
    <x v="6"/>
    <x v="1"/>
    <x v="1"/>
    <x v="30"/>
    <n v="39250"/>
  </r>
  <r>
    <x v="4"/>
    <x v="1"/>
    <x v="1"/>
    <x v="31"/>
    <n v="106750"/>
  </r>
  <r>
    <x v="5"/>
    <x v="1"/>
    <x v="1"/>
    <x v="32"/>
    <n v="140500"/>
  </r>
  <r>
    <x v="0"/>
    <x v="1"/>
    <x v="2"/>
    <x v="33"/>
    <n v="151750"/>
  </r>
  <r>
    <x v="1"/>
    <x v="1"/>
    <x v="2"/>
    <x v="34"/>
    <n v="50500"/>
  </r>
  <r>
    <x v="2"/>
    <x v="1"/>
    <x v="2"/>
    <x v="35"/>
    <n v="84250"/>
  </r>
  <r>
    <x v="3"/>
    <x v="1"/>
    <x v="2"/>
    <x v="36"/>
    <n v="16750"/>
  </r>
  <r>
    <x v="6"/>
    <x v="1"/>
    <x v="2"/>
    <x v="37"/>
    <n v="118000"/>
  </r>
  <r>
    <x v="4"/>
    <x v="1"/>
    <x v="2"/>
    <x v="38"/>
    <n v="185500"/>
  </r>
  <r>
    <x v="5"/>
    <x v="1"/>
    <x v="2"/>
    <x v="39"/>
    <n v="219250"/>
  </r>
  <r>
    <x v="0"/>
    <x v="2"/>
    <x v="0"/>
    <x v="40"/>
    <n v="136000"/>
  </r>
  <r>
    <x v="1"/>
    <x v="2"/>
    <x v="0"/>
    <x v="41"/>
    <n v="34750"/>
  </r>
  <r>
    <x v="2"/>
    <x v="2"/>
    <x v="0"/>
    <x v="42"/>
    <n v="68500"/>
  </r>
  <r>
    <x v="6"/>
    <x v="2"/>
    <x v="0"/>
    <x v="43"/>
    <n v="102250"/>
  </r>
  <r>
    <x v="4"/>
    <x v="2"/>
    <x v="0"/>
    <x v="44"/>
    <n v="169750"/>
  </r>
  <r>
    <x v="5"/>
    <x v="2"/>
    <x v="0"/>
    <x v="45"/>
    <n v="203500"/>
  </r>
  <r>
    <x v="0"/>
    <x v="2"/>
    <x v="1"/>
    <x v="46"/>
    <n v="214750"/>
  </r>
  <r>
    <x v="1"/>
    <x v="2"/>
    <x v="1"/>
    <x v="47"/>
    <n v="113500"/>
  </r>
  <r>
    <x v="2"/>
    <x v="2"/>
    <x v="1"/>
    <x v="48"/>
    <n v="147250"/>
  </r>
  <r>
    <x v="3"/>
    <x v="2"/>
    <x v="1"/>
    <x v="49"/>
    <n v="79750"/>
  </r>
  <r>
    <x v="6"/>
    <x v="2"/>
    <x v="1"/>
    <x v="50"/>
    <n v="181000"/>
  </r>
  <r>
    <x v="5"/>
    <x v="2"/>
    <x v="1"/>
    <x v="51"/>
    <n v="46000"/>
  </r>
  <r>
    <x v="0"/>
    <x v="2"/>
    <x v="2"/>
    <x v="52"/>
    <n v="57250"/>
  </r>
  <r>
    <x v="1"/>
    <x v="2"/>
    <x v="2"/>
    <x v="53"/>
    <n v="192250"/>
  </r>
  <r>
    <x v="2"/>
    <x v="2"/>
    <x v="2"/>
    <x v="54"/>
    <n v="226000"/>
  </r>
  <r>
    <x v="3"/>
    <x v="2"/>
    <x v="2"/>
    <x v="55"/>
    <n v="158500"/>
  </r>
  <r>
    <x v="6"/>
    <x v="2"/>
    <x v="2"/>
    <x v="56"/>
    <n v="23500"/>
  </r>
  <r>
    <x v="4"/>
    <x v="2"/>
    <x v="2"/>
    <x v="57"/>
    <n v="91000"/>
  </r>
  <r>
    <x v="5"/>
    <x v="2"/>
    <x v="2"/>
    <x v="58"/>
    <n v="124750"/>
  </r>
  <r>
    <x v="0"/>
    <x v="3"/>
    <x v="0"/>
    <x v="59"/>
    <n v="183250"/>
  </r>
  <r>
    <x v="1"/>
    <x v="3"/>
    <x v="0"/>
    <x v="60"/>
    <n v="82000"/>
  </r>
  <r>
    <x v="2"/>
    <x v="3"/>
    <x v="0"/>
    <x v="61"/>
    <n v="115750"/>
  </r>
  <r>
    <x v="3"/>
    <x v="3"/>
    <x v="0"/>
    <x v="62"/>
    <n v="48250"/>
  </r>
  <r>
    <x v="6"/>
    <x v="3"/>
    <x v="0"/>
    <x v="63"/>
    <n v="149500"/>
  </r>
  <r>
    <x v="4"/>
    <x v="3"/>
    <x v="0"/>
    <x v="64"/>
    <n v="217000"/>
  </r>
  <r>
    <x v="5"/>
    <x v="3"/>
    <x v="0"/>
    <x v="65"/>
    <n v="14500"/>
  </r>
  <r>
    <x v="0"/>
    <x v="3"/>
    <x v="1"/>
    <x v="66"/>
    <n v="25750"/>
  </r>
  <r>
    <x v="1"/>
    <x v="3"/>
    <x v="1"/>
    <x v="67"/>
    <n v="160750"/>
  </r>
  <r>
    <x v="2"/>
    <x v="3"/>
    <x v="1"/>
    <x v="68"/>
    <n v="194500"/>
  </r>
  <r>
    <x v="3"/>
    <x v="3"/>
    <x v="1"/>
    <x v="69"/>
    <n v="127000"/>
  </r>
  <r>
    <x v="6"/>
    <x v="3"/>
    <x v="1"/>
    <x v="70"/>
    <n v="228250"/>
  </r>
  <r>
    <x v="4"/>
    <x v="3"/>
    <x v="1"/>
    <x v="71"/>
    <n v="59500"/>
  </r>
  <r>
    <x v="5"/>
    <x v="3"/>
    <x v="1"/>
    <x v="72"/>
    <n v="93250"/>
  </r>
  <r>
    <x v="0"/>
    <x v="3"/>
    <x v="2"/>
    <x v="73"/>
    <n v="104500"/>
  </r>
  <r>
    <x v="2"/>
    <x v="3"/>
    <x v="2"/>
    <x v="74"/>
    <n v="37000"/>
  </r>
  <r>
    <x v="3"/>
    <x v="3"/>
    <x v="2"/>
    <x v="75"/>
    <n v="205750"/>
  </r>
  <r>
    <x v="6"/>
    <x v="3"/>
    <x v="2"/>
    <x v="76"/>
    <n v="70750"/>
  </r>
  <r>
    <x v="4"/>
    <x v="3"/>
    <x v="2"/>
    <x v="77"/>
    <n v="138250"/>
  </r>
  <r>
    <x v="5"/>
    <x v="3"/>
    <x v="2"/>
    <x v="78"/>
    <n v="172000"/>
  </r>
  <r>
    <x v="0"/>
    <x v="4"/>
    <x v="0"/>
    <x v="79"/>
    <n v="88750"/>
  </r>
  <r>
    <x v="1"/>
    <x v="4"/>
    <x v="0"/>
    <x v="80"/>
    <n v="223750"/>
  </r>
  <r>
    <x v="2"/>
    <x v="4"/>
    <x v="0"/>
    <x v="81"/>
    <n v="21250"/>
  </r>
  <r>
    <x v="3"/>
    <x v="4"/>
    <x v="0"/>
    <x v="82"/>
    <n v="190000"/>
  </r>
  <r>
    <x v="6"/>
    <x v="4"/>
    <x v="0"/>
    <x v="83"/>
    <n v="55000"/>
  </r>
  <r>
    <x v="4"/>
    <x v="4"/>
    <x v="0"/>
    <x v="84"/>
    <n v="122500"/>
  </r>
  <r>
    <x v="5"/>
    <x v="4"/>
    <x v="0"/>
    <x v="85"/>
    <n v="156250"/>
  </r>
  <r>
    <x v="0"/>
    <x v="4"/>
    <x v="1"/>
    <x v="86"/>
    <n v="167500"/>
  </r>
  <r>
    <x v="1"/>
    <x v="4"/>
    <x v="1"/>
    <x v="87"/>
    <n v="66250"/>
  </r>
  <r>
    <x v="2"/>
    <x v="4"/>
    <x v="1"/>
    <x v="88"/>
    <n v="100000"/>
  </r>
  <r>
    <x v="3"/>
    <x v="4"/>
    <x v="1"/>
    <x v="89"/>
    <n v="32500"/>
  </r>
  <r>
    <x v="6"/>
    <x v="4"/>
    <x v="1"/>
    <x v="90"/>
    <n v="133750"/>
  </r>
  <r>
    <x v="4"/>
    <x v="4"/>
    <x v="1"/>
    <x v="91"/>
    <n v="201250"/>
  </r>
  <r>
    <x v="5"/>
    <x v="4"/>
    <x v="1"/>
    <x v="92"/>
    <n v="235000"/>
  </r>
  <r>
    <x v="1"/>
    <x v="4"/>
    <x v="2"/>
    <x v="93"/>
    <n v="145000"/>
  </r>
  <r>
    <x v="2"/>
    <x v="4"/>
    <x v="2"/>
    <x v="94"/>
    <n v="178750"/>
  </r>
  <r>
    <x v="3"/>
    <x v="4"/>
    <x v="2"/>
    <x v="95"/>
    <n v="111250"/>
  </r>
  <r>
    <x v="6"/>
    <x v="4"/>
    <x v="2"/>
    <x v="96"/>
    <n v="212500"/>
  </r>
  <r>
    <x v="4"/>
    <x v="4"/>
    <x v="2"/>
    <x v="97"/>
    <n v="43750"/>
  </r>
  <r>
    <x v="5"/>
    <x v="4"/>
    <x v="2"/>
    <x v="98"/>
    <n v="775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8">
  <r>
    <x v="0"/>
    <n v="12"/>
    <s v="GROEN"/>
    <n v="1300"/>
    <n v="28000"/>
    <n v="1000"/>
    <n v="14250"/>
    <x v="0"/>
    <x v="0"/>
  </r>
  <r>
    <x v="0"/>
    <s v="450SL"/>
    <s v="GROEN"/>
    <n v="2200"/>
    <n v="42000"/>
    <m/>
    <n v="31920"/>
    <x v="1"/>
    <x v="1"/>
  </r>
  <r>
    <x v="0"/>
    <n v="17"/>
    <s v="ZWART"/>
    <n v="1600"/>
    <n v="25000"/>
    <n v="500"/>
    <n v="15048"/>
    <x v="2"/>
    <x v="2"/>
  </r>
  <r>
    <x v="1"/>
    <s v="633I"/>
    <s v="GROEN"/>
    <n v="2400"/>
    <n v="37500"/>
    <m/>
    <n v="28500"/>
    <x v="3"/>
    <x v="0"/>
  </r>
  <r>
    <x v="1"/>
    <s v="733I"/>
    <s v="BLAUW"/>
    <n v="2800"/>
    <n v="35000"/>
    <n v="200"/>
    <n v="26600"/>
    <x v="4"/>
    <x v="1"/>
  </r>
  <r>
    <x v="2"/>
    <s v="ALLEGRO"/>
    <s v="ROOD"/>
    <n v="1500"/>
    <n v="30000"/>
    <m/>
    <n v="22420"/>
    <x v="5"/>
    <x v="3"/>
  </r>
  <r>
    <x v="1"/>
    <s v="528E"/>
    <s v="WIT"/>
    <n v="2200"/>
    <n v="24000"/>
    <n v="50"/>
    <n v="18240"/>
    <x v="6"/>
    <x v="4"/>
  </r>
  <r>
    <x v="3"/>
    <s v="ESCORT"/>
    <s v="BLAUW"/>
    <s v="DIESEL"/>
    <n v="15000"/>
    <n v="350"/>
    <n v="9310"/>
    <x v="7"/>
    <x v="2"/>
  </r>
  <r>
    <x v="4"/>
    <s v="GOLF"/>
    <s v="BLAUW"/>
    <n v="1600"/>
    <n v="15660"/>
    <n v="400"/>
    <n v="10146"/>
    <x v="8"/>
    <x v="1"/>
  </r>
  <r>
    <x v="5"/>
    <s v="CHERRY"/>
    <s v="BLAUW"/>
    <n v="1300"/>
    <n v="21500"/>
    <n v="450"/>
    <n v="16340"/>
    <x v="9"/>
    <x v="3"/>
  </r>
  <r>
    <x v="0"/>
    <n v="17"/>
    <s v="BLAUW"/>
    <n v="1600"/>
    <n v="17900"/>
    <n v="200"/>
    <n v="13604"/>
    <x v="10"/>
    <x v="0"/>
  </r>
  <r>
    <x v="6"/>
    <s v="CRESSIDA"/>
    <s v="GROEN"/>
    <n v="1600"/>
    <n v="16000"/>
    <n v="100"/>
    <n v="12160"/>
    <x v="11"/>
    <x v="4"/>
  </r>
  <r>
    <x v="0"/>
    <n v="5"/>
    <s v="ROOD"/>
    <n v="1300"/>
    <n v="17500"/>
    <n v="600"/>
    <n v="13300"/>
    <x v="12"/>
    <x v="0"/>
  </r>
  <r>
    <x v="0"/>
    <n v="21"/>
    <s v="ROOD"/>
    <n v="2200"/>
    <n v="16500"/>
    <n v="600"/>
    <n v="12540"/>
    <x v="13"/>
    <x v="1"/>
  </r>
  <r>
    <x v="3"/>
    <s v="ESCORT"/>
    <s v="ROOD"/>
    <n v="1600"/>
    <n v="13450"/>
    <m/>
    <n v="10222"/>
    <x v="14"/>
    <x v="0"/>
  </r>
  <r>
    <x v="0"/>
    <n v="12"/>
    <s v="WIT"/>
    <s v="DIESEL"/>
    <n v="15000"/>
    <n v="500"/>
    <n v="11400"/>
    <x v="15"/>
    <x v="2"/>
  </r>
  <r>
    <x v="7"/>
    <s v="KADETT"/>
    <s v="ZWART"/>
    <s v="DIESEL"/>
    <n v="14500"/>
    <n v="400"/>
    <n v="11020"/>
    <x v="16"/>
    <x v="0"/>
  </r>
  <r>
    <x v="7"/>
    <s v="KADETT"/>
    <s v="GROEN"/>
    <s v="DIESEL"/>
    <n v="13600"/>
    <n v="275"/>
    <n v="10336"/>
    <x v="17"/>
    <x v="2"/>
  </r>
  <r>
    <x v="5"/>
    <s v="CHERRY"/>
    <s v="BLAUW"/>
    <s v="DIESEL"/>
    <n v="14000"/>
    <n v="375"/>
    <n v="10640"/>
    <x v="18"/>
    <x v="1"/>
  </r>
  <r>
    <x v="3"/>
    <s v="ESCORT"/>
    <s v="GROEN"/>
    <n v="1600"/>
    <n v="13500"/>
    <n v="350"/>
    <n v="10260"/>
    <x v="19"/>
    <x v="0"/>
  </r>
  <r>
    <x v="7"/>
    <s v="KADETT"/>
    <s v="ROOD"/>
    <n v="1300"/>
    <n v="13450"/>
    <n v="375"/>
    <n v="10222"/>
    <x v="20"/>
    <x v="2"/>
  </r>
  <r>
    <x v="3"/>
    <s v="ESCORT"/>
    <s v="WIT"/>
    <s v="DIESEL"/>
    <n v="13500"/>
    <n v="400"/>
    <n v="10260"/>
    <x v="21"/>
    <x v="1"/>
  </r>
  <r>
    <x v="7"/>
    <s v="KADETT"/>
    <s v="WIT"/>
    <n v="1600"/>
    <n v="13500"/>
    <n v="450"/>
    <n v="10260"/>
    <x v="22"/>
    <x v="2"/>
  </r>
  <r>
    <x v="7"/>
    <s v="OMEGA"/>
    <s v="ZWART"/>
    <n v="2200"/>
    <n v="12900"/>
    <n v="350"/>
    <n v="9804"/>
    <x v="23"/>
    <x v="5"/>
  </r>
  <r>
    <x v="5"/>
    <s v="BLUEBIRD"/>
    <s v="ZWART"/>
    <n v="2200"/>
    <n v="12300"/>
    <n v="300"/>
    <n v="9348"/>
    <x v="24"/>
    <x v="6"/>
  </r>
  <r>
    <x v="3"/>
    <s v="ESCORT"/>
    <s v="WIT"/>
    <s v="DIESEL"/>
    <n v="12000"/>
    <n v="350"/>
    <n v="9120"/>
    <x v="25"/>
    <x v="1"/>
  </r>
  <r>
    <x v="3"/>
    <s v="ESCORT"/>
    <s v="ZWART"/>
    <n v="1600"/>
    <n v="12450"/>
    <n v="500"/>
    <n v="9462"/>
    <x v="26"/>
    <x v="1"/>
  </r>
  <r>
    <x v="5"/>
    <s v="BLUEBIRD"/>
    <s v="GRIJS"/>
    <n v="1600"/>
    <n v="11500"/>
    <n v="400"/>
    <n v="8740"/>
    <x v="27"/>
    <x v="2"/>
  </r>
  <r>
    <x v="7"/>
    <s v="KADETT"/>
    <s v="WIT"/>
    <s v="DIESEL"/>
    <n v="11500"/>
    <n v="400"/>
    <n v="8740"/>
    <x v="27"/>
    <x v="5"/>
  </r>
  <r>
    <x v="5"/>
    <s v="LAUREL"/>
    <s v="BLAUW"/>
    <n v="2400"/>
    <n v="12000"/>
    <n v="650"/>
    <n v="9120"/>
    <x v="28"/>
    <x v="0"/>
  </r>
  <r>
    <x v="7"/>
    <s v="OMEGA"/>
    <s v="BLAUW"/>
    <n v="2200"/>
    <n v="10500"/>
    <n v="300"/>
    <n v="7980"/>
    <x v="29"/>
    <x v="5"/>
  </r>
  <r>
    <x v="4"/>
    <s v="GOLF"/>
    <s v="ZWART"/>
    <s v="DIESEL"/>
    <n v="10500"/>
    <n v="350"/>
    <n v="7980"/>
    <x v="30"/>
    <x v="0"/>
  </r>
  <r>
    <x v="0"/>
    <n v="21"/>
    <s v="WIT"/>
    <n v="2200"/>
    <n v="9750"/>
    <n v="220"/>
    <n v="7410"/>
    <x v="31"/>
    <x v="1"/>
  </r>
  <r>
    <x v="8"/>
    <s v="CHARADE"/>
    <s v="ZWART"/>
    <n v="1300"/>
    <n v="10500"/>
    <n v="450"/>
    <n v="7980"/>
    <x v="32"/>
    <x v="5"/>
  </r>
  <r>
    <x v="6"/>
    <s v="CRESSIDA"/>
    <s v="GRIJS"/>
    <n v="2200"/>
    <n v="9750"/>
    <n v="500"/>
    <n v="7410"/>
    <x v="33"/>
    <x v="6"/>
  </r>
  <r>
    <x v="3"/>
    <s v="ESCORT"/>
    <s v="ROOD"/>
    <n v="1300"/>
    <n v="10000"/>
    <n v="200"/>
    <n v="8000"/>
    <x v="34"/>
    <x v="2"/>
  </r>
  <r>
    <x v="3"/>
    <s v="ESCORT"/>
    <s v="BLUE"/>
    <s v="DIESEL"/>
    <n v="10000"/>
    <n v="200"/>
    <n v="8000"/>
    <x v="34"/>
    <x v="6"/>
  </r>
  <r>
    <x v="5"/>
    <s v="MICRA"/>
    <s v="BLAUW"/>
    <n v="1300"/>
    <n v="9000"/>
    <n v="500"/>
    <n v="6840"/>
    <x v="35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8">
  <r>
    <x v="0"/>
    <n v="12"/>
    <s v="GROEN"/>
    <n v="1300"/>
    <n v="28000"/>
    <n v="1000"/>
    <n v="14250"/>
    <n v="12750"/>
    <x v="0"/>
  </r>
  <r>
    <x v="0"/>
    <s v="450SL"/>
    <s v="GROEN"/>
    <n v="2200"/>
    <n v="42000"/>
    <m/>
    <n v="31920"/>
    <n v="10080"/>
    <x v="1"/>
  </r>
  <r>
    <x v="0"/>
    <n v="17"/>
    <s v="ZWART"/>
    <n v="1600"/>
    <n v="25000"/>
    <n v="500"/>
    <n v="15048"/>
    <n v="9452"/>
    <x v="2"/>
  </r>
  <r>
    <x v="1"/>
    <s v="633I"/>
    <s v="GROEN"/>
    <n v="2400"/>
    <n v="37500"/>
    <m/>
    <n v="28500"/>
    <n v="9000"/>
    <x v="0"/>
  </r>
  <r>
    <x v="1"/>
    <s v="733I"/>
    <s v="BLAUW"/>
    <n v="2800"/>
    <n v="35000"/>
    <n v="200"/>
    <n v="26600"/>
    <n v="8200"/>
    <x v="1"/>
  </r>
  <r>
    <x v="2"/>
    <s v="ALLEGRO"/>
    <s v="ROOD"/>
    <n v="1500"/>
    <n v="30000"/>
    <m/>
    <n v="22420"/>
    <n v="7580"/>
    <x v="3"/>
  </r>
  <r>
    <x v="1"/>
    <s v="528E"/>
    <s v="WIT"/>
    <n v="2200"/>
    <n v="24000"/>
    <n v="50"/>
    <n v="18240"/>
    <n v="5710"/>
    <x v="3"/>
  </r>
  <r>
    <x v="3"/>
    <s v="ESCORT"/>
    <s v="BLAUW"/>
    <s v="DIESEL"/>
    <n v="15000"/>
    <n v="350"/>
    <n v="9310"/>
    <n v="5340"/>
    <x v="2"/>
  </r>
  <r>
    <x v="4"/>
    <s v="GOLF"/>
    <s v="BLAUW"/>
    <n v="1600"/>
    <n v="15660"/>
    <n v="400"/>
    <n v="10146"/>
    <n v="5114"/>
    <x v="1"/>
  </r>
  <r>
    <x v="5"/>
    <s v="CHERRY"/>
    <s v="BLAUW"/>
    <n v="1300"/>
    <n v="21500"/>
    <n v="450"/>
    <n v="16340"/>
    <n v="4710"/>
    <x v="2"/>
  </r>
  <r>
    <x v="0"/>
    <n v="17"/>
    <s v="BLAUW"/>
    <n v="1600"/>
    <n v="17900"/>
    <n v="200"/>
    <n v="13604"/>
    <n v="4096"/>
    <x v="0"/>
  </r>
  <r>
    <x v="6"/>
    <s v="CRESSIDA"/>
    <s v="GROEN"/>
    <n v="1600"/>
    <n v="16000"/>
    <n v="100"/>
    <n v="12160"/>
    <n v="3740"/>
    <x v="3"/>
  </r>
  <r>
    <x v="0"/>
    <n v="5"/>
    <s v="ROOD"/>
    <n v="1300"/>
    <n v="17500"/>
    <n v="600"/>
    <n v="13300"/>
    <n v="3600"/>
    <x v="0"/>
  </r>
  <r>
    <x v="0"/>
    <n v="21"/>
    <s v="ROOD"/>
    <n v="2200"/>
    <n v="16500"/>
    <n v="600"/>
    <n v="12540"/>
    <n v="3360"/>
    <x v="1"/>
  </r>
  <r>
    <x v="3"/>
    <s v="ESCORT"/>
    <s v="ROOD"/>
    <n v="1600"/>
    <n v="13450"/>
    <m/>
    <n v="10222"/>
    <n v="3228"/>
    <x v="0"/>
  </r>
  <r>
    <x v="0"/>
    <n v="12"/>
    <s v="WIT"/>
    <s v="DIESEL"/>
    <n v="15000"/>
    <n v="500"/>
    <n v="11400"/>
    <n v="3100"/>
    <x v="2"/>
  </r>
  <r>
    <x v="7"/>
    <s v="KADETT"/>
    <s v="ZWART"/>
    <s v="DIESEL"/>
    <n v="14500"/>
    <n v="400"/>
    <n v="11020"/>
    <n v="3080"/>
    <x v="0"/>
  </r>
  <r>
    <x v="7"/>
    <s v="KADETT"/>
    <s v="GROEN"/>
    <s v="DIESEL"/>
    <n v="13600"/>
    <n v="275"/>
    <n v="10336"/>
    <n v="2989"/>
    <x v="2"/>
  </r>
  <r>
    <x v="5"/>
    <s v="CHERRY"/>
    <s v="BLAUW"/>
    <s v="DIESEL"/>
    <n v="14000"/>
    <n v="375"/>
    <n v="10640"/>
    <n v="2985"/>
    <x v="1"/>
  </r>
  <r>
    <x v="3"/>
    <s v="ESCORT"/>
    <s v="GROEN"/>
    <n v="1600"/>
    <n v="13500"/>
    <n v="350"/>
    <n v="10260"/>
    <n v="2890"/>
    <x v="0"/>
  </r>
  <r>
    <x v="7"/>
    <s v="KADETT"/>
    <s v="ROOD"/>
    <n v="1300"/>
    <n v="13450"/>
    <n v="375"/>
    <n v="10222"/>
    <n v="2853"/>
    <x v="2"/>
  </r>
  <r>
    <x v="3"/>
    <s v="ESCORT"/>
    <s v="WIT"/>
    <s v="DIESEL"/>
    <n v="13500"/>
    <n v="400"/>
    <n v="10260"/>
    <n v="2840"/>
    <x v="1"/>
  </r>
  <r>
    <x v="7"/>
    <s v="KADETT"/>
    <s v="WIT"/>
    <n v="1600"/>
    <n v="13500"/>
    <n v="450"/>
    <n v="10260"/>
    <n v="2790"/>
    <x v="2"/>
  </r>
  <r>
    <x v="7"/>
    <s v="OMEGA"/>
    <s v="ZWART"/>
    <n v="2200"/>
    <n v="12900"/>
    <n v="350"/>
    <n v="9804"/>
    <n v="2746"/>
    <x v="4"/>
  </r>
  <r>
    <x v="5"/>
    <s v="BLUEBIRD"/>
    <s v="ZWART"/>
    <n v="2200"/>
    <n v="12300"/>
    <n v="300"/>
    <n v="9348"/>
    <n v="2652"/>
    <x v="5"/>
  </r>
  <r>
    <x v="3"/>
    <s v="ESCORT"/>
    <s v="WIT"/>
    <s v="DIESEL"/>
    <n v="12000"/>
    <n v="350"/>
    <n v="9120"/>
    <n v="2530"/>
    <x v="1"/>
  </r>
  <r>
    <x v="3"/>
    <s v="ESCORT"/>
    <s v="ZWART"/>
    <n v="1600"/>
    <n v="12450"/>
    <n v="500"/>
    <n v="9462"/>
    <n v="2488"/>
    <x v="1"/>
  </r>
  <r>
    <x v="5"/>
    <s v="BLUEBIRD"/>
    <s v="GRIJS"/>
    <n v="1600"/>
    <n v="11500"/>
    <n v="400"/>
    <n v="8740"/>
    <n v="2360"/>
    <x v="2"/>
  </r>
  <r>
    <x v="7"/>
    <s v="KADETT"/>
    <s v="WIT"/>
    <s v="DIESEL"/>
    <n v="11500"/>
    <n v="400"/>
    <n v="8740"/>
    <n v="2360"/>
    <x v="4"/>
  </r>
  <r>
    <x v="5"/>
    <s v="LAUREL"/>
    <s v="BLAUW"/>
    <n v="2400"/>
    <n v="12000"/>
    <n v="650"/>
    <n v="9120"/>
    <n v="2230"/>
    <x v="0"/>
  </r>
  <r>
    <x v="7"/>
    <s v="OMEGA"/>
    <s v="BLAUW"/>
    <n v="2200"/>
    <n v="10500"/>
    <n v="300"/>
    <n v="7980"/>
    <n v="2220"/>
    <x v="4"/>
  </r>
  <r>
    <x v="4"/>
    <s v="GOLF"/>
    <s v="ZWART"/>
    <s v="DIESEL"/>
    <n v="10500"/>
    <n v="350"/>
    <n v="7980"/>
    <n v="2170"/>
    <x v="0"/>
  </r>
  <r>
    <x v="0"/>
    <n v="21"/>
    <s v="WIT"/>
    <n v="2200"/>
    <n v="9750"/>
    <n v="220"/>
    <n v="7410"/>
    <n v="2120"/>
    <x v="1"/>
  </r>
  <r>
    <x v="8"/>
    <s v="CHARADE"/>
    <s v="ZWART"/>
    <n v="1300"/>
    <n v="10500"/>
    <n v="450"/>
    <n v="7980"/>
    <n v="2070"/>
    <x v="4"/>
  </r>
  <r>
    <x v="6"/>
    <s v="CRESSIDA"/>
    <s v="GRIJS"/>
    <n v="2200"/>
    <n v="9750"/>
    <n v="500"/>
    <n v="7410"/>
    <n v="1840"/>
    <x v="5"/>
  </r>
  <r>
    <x v="3"/>
    <s v="ESCORT"/>
    <s v="ROOD"/>
    <n v="1300"/>
    <n v="10000"/>
    <n v="200"/>
    <n v="8000"/>
    <n v="1800"/>
    <x v="2"/>
  </r>
  <r>
    <x v="3"/>
    <s v="ESCORT"/>
    <s v="BLUE"/>
    <s v="DIESEL"/>
    <n v="10000"/>
    <n v="200"/>
    <n v="8000"/>
    <n v="1800"/>
    <x v="5"/>
  </r>
  <r>
    <x v="5"/>
    <s v="MICRA"/>
    <s v="BLAUW"/>
    <n v="1300"/>
    <n v="9000"/>
    <n v="500"/>
    <n v="6840"/>
    <n v="166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8">
  <r>
    <x v="0"/>
    <n v="12"/>
    <s v="GROEN"/>
    <n v="1300"/>
    <n v="28000"/>
    <n v="1000"/>
    <n v="14250"/>
    <n v="12750"/>
    <x v="0"/>
  </r>
  <r>
    <x v="0"/>
    <s v="450SL"/>
    <s v="GROEN"/>
    <n v="2200"/>
    <n v="42000"/>
    <m/>
    <n v="31920"/>
    <n v="10080"/>
    <x v="1"/>
  </r>
  <r>
    <x v="0"/>
    <n v="17"/>
    <s v="ZWART"/>
    <n v="1600"/>
    <n v="25000"/>
    <n v="500"/>
    <n v="15048"/>
    <n v="9452"/>
    <x v="2"/>
  </r>
  <r>
    <x v="1"/>
    <s v="633I"/>
    <s v="GROEN"/>
    <n v="2400"/>
    <n v="37500"/>
    <m/>
    <n v="28500"/>
    <n v="9000"/>
    <x v="0"/>
  </r>
  <r>
    <x v="1"/>
    <s v="733I"/>
    <s v="BLAUW"/>
    <n v="2800"/>
    <n v="35000"/>
    <n v="200"/>
    <n v="26600"/>
    <n v="8200"/>
    <x v="1"/>
  </r>
  <r>
    <x v="2"/>
    <s v="ALLEGRO"/>
    <s v="ROOD"/>
    <n v="1500"/>
    <n v="30000"/>
    <m/>
    <n v="22420"/>
    <n v="7580"/>
    <x v="3"/>
  </r>
  <r>
    <x v="1"/>
    <s v="528E"/>
    <s v="WIT"/>
    <n v="2200"/>
    <n v="24000"/>
    <n v="50"/>
    <n v="18240"/>
    <n v="5710"/>
    <x v="4"/>
  </r>
  <r>
    <x v="3"/>
    <s v="ESCORT"/>
    <s v="BLAUW"/>
    <s v="DIESEL"/>
    <n v="15000"/>
    <n v="350"/>
    <n v="9310"/>
    <n v="5340"/>
    <x v="2"/>
  </r>
  <r>
    <x v="4"/>
    <s v="GOLF"/>
    <s v="BLAUW"/>
    <n v="1600"/>
    <n v="15660"/>
    <n v="400"/>
    <n v="10146"/>
    <n v="5114"/>
    <x v="1"/>
  </r>
  <r>
    <x v="5"/>
    <s v="CHERRY"/>
    <s v="BLAUW"/>
    <n v="1300"/>
    <n v="21500"/>
    <n v="450"/>
    <n v="16340"/>
    <n v="4710"/>
    <x v="3"/>
  </r>
  <r>
    <x v="0"/>
    <n v="17"/>
    <s v="BLAUW"/>
    <n v="1600"/>
    <n v="17900"/>
    <n v="200"/>
    <n v="13604"/>
    <n v="4096"/>
    <x v="0"/>
  </r>
  <r>
    <x v="6"/>
    <s v="CRESSIDA"/>
    <s v="GROEN"/>
    <n v="1600"/>
    <n v="16000"/>
    <n v="100"/>
    <n v="12160"/>
    <n v="3740"/>
    <x v="4"/>
  </r>
  <r>
    <x v="0"/>
    <n v="5"/>
    <s v="ROOD"/>
    <n v="1300"/>
    <n v="17500"/>
    <n v="600"/>
    <n v="13300"/>
    <n v="3600"/>
    <x v="0"/>
  </r>
  <r>
    <x v="0"/>
    <n v="21"/>
    <s v="ROOD"/>
    <n v="2200"/>
    <n v="16500"/>
    <n v="600"/>
    <n v="12540"/>
    <n v="3360"/>
    <x v="1"/>
  </r>
  <r>
    <x v="3"/>
    <s v="ESCORT"/>
    <s v="ROOD"/>
    <n v="1600"/>
    <n v="13450"/>
    <m/>
    <n v="10222"/>
    <n v="3228"/>
    <x v="0"/>
  </r>
  <r>
    <x v="0"/>
    <n v="12"/>
    <s v="WIT"/>
    <s v="DIESEL"/>
    <n v="15000"/>
    <n v="500"/>
    <n v="11400"/>
    <n v="3100"/>
    <x v="2"/>
  </r>
  <r>
    <x v="7"/>
    <s v="KADETT"/>
    <s v="ZWART"/>
    <s v="DIESEL"/>
    <n v="14500"/>
    <n v="400"/>
    <n v="11020"/>
    <n v="3080"/>
    <x v="0"/>
  </r>
  <r>
    <x v="7"/>
    <s v="KADETT"/>
    <s v="GROEN"/>
    <s v="DIESEL"/>
    <n v="13600"/>
    <n v="275"/>
    <n v="10336"/>
    <n v="2989"/>
    <x v="2"/>
  </r>
  <r>
    <x v="5"/>
    <s v="CHERRY"/>
    <s v="BLAUW"/>
    <s v="DIESEL"/>
    <n v="14000"/>
    <n v="375"/>
    <n v="10640"/>
    <n v="2985"/>
    <x v="1"/>
  </r>
  <r>
    <x v="3"/>
    <s v="ESCORT"/>
    <s v="GROEN"/>
    <n v="1600"/>
    <n v="13500"/>
    <n v="350"/>
    <n v="10260"/>
    <n v="2890"/>
    <x v="0"/>
  </r>
  <r>
    <x v="7"/>
    <s v="KADETT"/>
    <s v="ROOD"/>
    <n v="1300"/>
    <n v="13450"/>
    <n v="375"/>
    <n v="10222"/>
    <n v="2853"/>
    <x v="2"/>
  </r>
  <r>
    <x v="3"/>
    <s v="ESCORT"/>
    <s v="WIT"/>
    <s v="DIESEL"/>
    <n v="13500"/>
    <n v="400"/>
    <n v="10260"/>
    <n v="2840"/>
    <x v="1"/>
  </r>
  <r>
    <x v="7"/>
    <s v="KADETT"/>
    <s v="WIT"/>
    <n v="1600"/>
    <n v="13500"/>
    <n v="450"/>
    <n v="10260"/>
    <n v="2790"/>
    <x v="2"/>
  </r>
  <r>
    <x v="7"/>
    <s v="OMEGA"/>
    <s v="ZWART"/>
    <n v="2200"/>
    <n v="12900"/>
    <n v="350"/>
    <n v="9804"/>
    <n v="2746"/>
    <x v="5"/>
  </r>
  <r>
    <x v="5"/>
    <s v="BLUEBIRD"/>
    <s v="ZWART"/>
    <n v="2200"/>
    <n v="12300"/>
    <n v="300"/>
    <n v="9348"/>
    <n v="2652"/>
    <x v="6"/>
  </r>
  <r>
    <x v="3"/>
    <s v="ESCORT"/>
    <s v="WIT"/>
    <s v="DIESEL"/>
    <n v="12000"/>
    <n v="350"/>
    <n v="9120"/>
    <n v="2530"/>
    <x v="1"/>
  </r>
  <r>
    <x v="3"/>
    <s v="ESCORT"/>
    <s v="ZWART"/>
    <n v="1600"/>
    <n v="12450"/>
    <n v="500"/>
    <n v="9462"/>
    <n v="2488"/>
    <x v="1"/>
  </r>
  <r>
    <x v="5"/>
    <s v="BLUEBIRD"/>
    <s v="GRIJS"/>
    <n v="1600"/>
    <n v="11500"/>
    <n v="400"/>
    <n v="8740"/>
    <n v="2360"/>
    <x v="2"/>
  </r>
  <r>
    <x v="7"/>
    <s v="KADETT"/>
    <s v="WIT"/>
    <s v="DIESEL"/>
    <n v="11500"/>
    <n v="400"/>
    <n v="8740"/>
    <n v="2360"/>
    <x v="5"/>
  </r>
  <r>
    <x v="5"/>
    <s v="LAUREL"/>
    <s v="BLAUW"/>
    <n v="2400"/>
    <n v="12000"/>
    <n v="650"/>
    <n v="9120"/>
    <n v="2230"/>
    <x v="0"/>
  </r>
  <r>
    <x v="7"/>
    <s v="OMEGA"/>
    <s v="BLAUW"/>
    <n v="2200"/>
    <n v="10500"/>
    <n v="300"/>
    <n v="7980"/>
    <n v="2220"/>
    <x v="5"/>
  </r>
  <r>
    <x v="4"/>
    <s v="GOLF"/>
    <s v="ZWART"/>
    <s v="DIESEL"/>
    <n v="10500"/>
    <n v="350"/>
    <n v="7980"/>
    <n v="2170"/>
    <x v="0"/>
  </r>
  <r>
    <x v="0"/>
    <n v="21"/>
    <s v="WIT"/>
    <n v="2200"/>
    <n v="9750"/>
    <n v="220"/>
    <n v="7410"/>
    <n v="2120"/>
    <x v="1"/>
  </r>
  <r>
    <x v="8"/>
    <s v="CHARADE"/>
    <s v="ZWART"/>
    <n v="1300"/>
    <n v="10500"/>
    <n v="450"/>
    <n v="7980"/>
    <n v="2070"/>
    <x v="5"/>
  </r>
  <r>
    <x v="6"/>
    <s v="CRESSIDA"/>
    <s v="GRIJS"/>
    <n v="2200"/>
    <n v="9750"/>
    <n v="500"/>
    <n v="7410"/>
    <n v="1840"/>
    <x v="6"/>
  </r>
  <r>
    <x v="3"/>
    <s v="ESCORT"/>
    <s v="ROOD"/>
    <n v="1300"/>
    <n v="10000"/>
    <n v="200"/>
    <n v="8000"/>
    <n v="1800"/>
    <x v="2"/>
  </r>
  <r>
    <x v="3"/>
    <s v="ESCORT"/>
    <s v="BLUE"/>
    <s v="DIESEL"/>
    <n v="10000"/>
    <n v="200"/>
    <n v="8000"/>
    <n v="1800"/>
    <x v="6"/>
  </r>
  <r>
    <x v="5"/>
    <s v="MICRA"/>
    <s v="BLAUW"/>
    <n v="1300"/>
    <n v="9000"/>
    <n v="500"/>
    <n v="6840"/>
    <n v="166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">
  <r>
    <x v="0"/>
    <n v="78200"/>
    <s v="ja"/>
    <s v="Ruysdaelkade 29"/>
    <x v="0"/>
    <s v="Productiechef"/>
    <n v="1410"/>
  </r>
  <r>
    <x v="1"/>
    <n v="54000"/>
    <s v="ja"/>
    <s v="1e Helmersstraat 106"/>
    <x v="0"/>
    <s v="Verkoper"/>
    <n v="1750"/>
  </r>
  <r>
    <x v="2"/>
    <n v="64000"/>
    <s v="nee"/>
    <s v="Vlet 18"/>
    <x v="0"/>
    <s v="Productiechef"/>
    <n v="680"/>
  </r>
  <r>
    <x v="3"/>
    <n v="31000"/>
    <s v="nee"/>
    <s v="Heemskerklaan 1"/>
    <x v="0"/>
    <s v="Inkoper"/>
    <n v="1160"/>
  </r>
  <r>
    <x v="4"/>
    <n v="67300"/>
    <s v="nee"/>
    <s v="p/a Langeland 47"/>
    <x v="0"/>
    <s v="Productiechef"/>
    <n v="1970"/>
  </r>
  <r>
    <x v="5"/>
    <n v="27300"/>
    <s v="ja"/>
    <s v="Koewei 33"/>
    <x v="0"/>
    <s v="Inkoper"/>
    <n v="1930"/>
  </r>
  <r>
    <x v="6"/>
    <n v="73700"/>
    <s v="ja"/>
    <s v="Industrieweg 12 94"/>
    <x v="0"/>
    <s v="Directie"/>
    <n v="1100"/>
  </r>
  <r>
    <x v="7"/>
    <n v="23900"/>
    <s v="ja"/>
    <s v="Molenweide 2"/>
    <x v="0"/>
    <s v="Inkoper"/>
    <n v="1990"/>
  </r>
  <r>
    <x v="8"/>
    <n v="29500"/>
    <s v="ja"/>
    <s v="Wiboutstraat 148"/>
    <x v="0"/>
    <s v="Medewerker"/>
    <n v="1950"/>
  </r>
  <r>
    <x v="9"/>
    <n v="21000"/>
    <s v="nee"/>
    <s v="Weeresteinstraat 123"/>
    <x v="0"/>
    <s v="Inkoper"/>
    <n v="1460"/>
  </r>
  <r>
    <x v="10"/>
    <n v="22200"/>
    <s v="ja"/>
    <s v="Kluisstraat 32"/>
    <x v="0"/>
    <s v="Medewerker"/>
    <n v="1880"/>
  </r>
  <r>
    <x v="11"/>
    <n v="78700"/>
    <s v="nee"/>
    <s v="Bankaplein 1a"/>
    <x v="0"/>
    <s v="Financien"/>
    <n v="830"/>
  </r>
  <r>
    <x v="12"/>
    <n v="71500"/>
    <s v="nee"/>
    <s v="Europalaan 65"/>
    <x v="0"/>
    <s v="Productiechef"/>
    <n v="1950"/>
  </r>
  <r>
    <x v="13"/>
    <n v="88600"/>
    <s v="nee"/>
    <s v="Willingestraat 10"/>
    <x v="0"/>
    <s v="Verkoper"/>
    <n v="1740"/>
  </r>
  <r>
    <x v="14"/>
    <n v="36400"/>
    <s v="ja"/>
    <s v="Vijzelstraat 32"/>
    <x v="0"/>
    <s v="Inkoper"/>
    <n v="1000"/>
  </r>
  <r>
    <x v="15"/>
    <n v="87300"/>
    <s v="nee"/>
    <s v="A.J. Ernststraat 5"/>
    <x v="0"/>
    <s v="Productiechef"/>
    <n v="1400"/>
  </r>
  <r>
    <x v="16"/>
    <n v="57300"/>
    <s v="ja"/>
    <s v="Joh. Huizingalaan 261"/>
    <x v="0"/>
    <s v="Administratie"/>
    <n v="1080"/>
  </r>
  <r>
    <x v="17"/>
    <n v="62500"/>
    <s v="ja"/>
    <s v="Stationsplein 242"/>
    <x v="1"/>
    <s v="Verkoper"/>
    <n v="1880"/>
  </r>
  <r>
    <x v="18"/>
    <n v="27000"/>
    <s v="nee"/>
    <s v="Groenelaan 2"/>
    <x v="1"/>
    <s v="Inkoper"/>
    <n v="1170"/>
  </r>
  <r>
    <x v="19"/>
    <n v="64400"/>
    <s v="ja"/>
    <s v="Wilgeboom 6"/>
    <x v="1"/>
    <s v="Financien"/>
    <n v="1380"/>
  </r>
  <r>
    <x v="20"/>
    <n v="53200"/>
    <s v="nee"/>
    <s v="Past. v.d. Vaartweg 3"/>
    <x v="1"/>
    <s v="Administratie"/>
    <n v="1710"/>
  </r>
  <r>
    <x v="21"/>
    <n v="97900"/>
    <s v="ja"/>
    <s v="Keizersgracht 557"/>
    <x v="1"/>
    <s v="Directie"/>
    <n v="1150"/>
  </r>
  <r>
    <x v="14"/>
    <n v="34400"/>
    <s v="ja"/>
    <s v="De Horst 14  Private"/>
    <x v="1"/>
    <s v="Financien"/>
    <n v="1020"/>
  </r>
  <r>
    <x v="22"/>
    <n v="72600"/>
    <s v="nee"/>
    <s v="Blekerijlaan 14"/>
    <x v="1"/>
    <s v="Financien"/>
    <n v="840"/>
  </r>
  <r>
    <x v="23"/>
    <n v="29100"/>
    <s v="nee"/>
    <s v="Noormannensingel 45"/>
    <x v="1"/>
    <s v="Medewerker"/>
    <n v="1680"/>
  </r>
  <r>
    <x v="24"/>
    <n v="71500"/>
    <s v="ja"/>
    <s v="Paulus Potterstraat 30"/>
    <x v="1"/>
    <s v="Verkoper"/>
    <n v="530"/>
  </r>
  <r>
    <x v="25"/>
    <n v="49100"/>
    <s v="nee"/>
    <s v="Magdalenastraat 7"/>
    <x v="1"/>
    <s v="Personeelzaken"/>
    <n v="1030"/>
  </r>
  <r>
    <x v="26"/>
    <n v="70000"/>
    <s v="nee"/>
    <s v="Nassauplein 3"/>
    <x v="1"/>
    <s v="Productiechef"/>
    <n v="1940"/>
  </r>
  <r>
    <x v="27"/>
    <n v="48300"/>
    <s v="ja"/>
    <s v="Langstraat 7"/>
    <x v="1"/>
    <s v="Inkoper"/>
    <n v="1800"/>
  </r>
  <r>
    <x v="28"/>
    <n v="70000"/>
    <s v="ja"/>
    <s v="M. Bauerstraat 233c"/>
    <x v="1"/>
    <s v="Productiechef"/>
    <n v="1660"/>
  </r>
  <r>
    <x v="29"/>
    <n v="74600"/>
    <s v="nee"/>
    <s v="Watermolenlaan 1"/>
    <x v="1"/>
    <s v="Financien"/>
    <n v="1910"/>
  </r>
  <r>
    <x v="30"/>
    <n v="49900"/>
    <s v="nee"/>
    <s v="Korte Houtstraat 13"/>
    <x v="1"/>
    <s v="Personeelzaken"/>
    <n v="1810"/>
  </r>
  <r>
    <x v="31"/>
    <n v="63000"/>
    <s v="nee"/>
    <s v="Herenstraat 14"/>
    <x v="1"/>
    <s v="Financien"/>
    <n v="1650"/>
  </r>
  <r>
    <x v="32"/>
    <n v="54800"/>
    <s v="ja"/>
    <s v="Brabantlaan 2"/>
    <x v="1"/>
    <s v="Productiechef"/>
    <n v="770"/>
  </r>
  <r>
    <x v="33"/>
    <n v="18700"/>
    <s v="ja"/>
    <s v="Karel Doorlamlaan 67"/>
    <x v="1"/>
    <s v="Medewerker"/>
    <n v="710"/>
  </r>
  <r>
    <x v="34"/>
    <n v="36800"/>
    <s v="nee"/>
    <s v="Amsterdamsewg 55"/>
    <x v="1"/>
    <s v="Financien"/>
    <n v="850"/>
  </r>
  <r>
    <x v="20"/>
    <n v="71500"/>
    <s v="nee"/>
    <s v="Essenlaan 4"/>
    <x v="1"/>
    <s v="Personeelzaken"/>
    <n v="1470"/>
  </r>
  <r>
    <x v="35"/>
    <n v="35400"/>
    <s v="nee"/>
    <s v="Hoofdstraat 11"/>
    <x v="1"/>
    <s v="Medewerker"/>
    <n v="570"/>
  </r>
  <r>
    <x v="36"/>
    <n v="28900"/>
    <s v="ja"/>
    <s v="p/a Norbertusdreef 34"/>
    <x v="2"/>
    <s v="Inkoper"/>
    <n v="1350"/>
  </r>
  <r>
    <x v="37"/>
    <n v="41900"/>
    <s v="ja"/>
    <s v="Nassaulaan 11"/>
    <x v="2"/>
    <s v="Personeelzaken"/>
    <n v="1640"/>
  </r>
  <r>
    <x v="38"/>
    <n v="65700"/>
    <s v="ja"/>
    <s v="St. Annadal 1"/>
    <x v="2"/>
    <s v="Financien"/>
    <n v="830"/>
  </r>
  <r>
    <x v="39"/>
    <n v="29700"/>
    <s v="ja"/>
    <s v="Kerkstraat 21"/>
    <x v="2"/>
    <s v="Inkoper"/>
    <n v="1250"/>
  </r>
  <r>
    <x v="40"/>
    <n v="67600"/>
    <s v="nee"/>
    <s v="Burg. Oudlaan 50"/>
    <x v="2"/>
    <s v="Directie"/>
    <n v="1740"/>
  </r>
  <r>
    <x v="41"/>
    <n v="71600"/>
    <s v="nee"/>
    <s v="Velperweg 27"/>
    <x v="2"/>
    <s v="Productiechef"/>
    <n v="1290"/>
  </r>
  <r>
    <x v="42"/>
    <n v="23000"/>
    <s v="nee"/>
    <s v="Th. Driessenhof 8"/>
    <x v="2"/>
    <s v="Administratie"/>
    <n v="780"/>
  </r>
  <r>
    <x v="43"/>
    <n v="73900"/>
    <s v="ja"/>
    <s v="Waterlooweg 34"/>
    <x v="2"/>
    <s v="Directie"/>
    <n v="730"/>
  </r>
  <r>
    <x v="44"/>
    <n v="34600"/>
    <s v="ja"/>
    <s v="Energieweg 128"/>
    <x v="2"/>
    <s v="Inkoper"/>
    <n v="740"/>
  </r>
  <r>
    <x v="45"/>
    <n v="49700"/>
    <s v="ja"/>
    <s v="Willem Barentszstraat 1"/>
    <x v="2"/>
    <s v="Administratie"/>
    <n v="1830"/>
  </r>
  <r>
    <x v="46"/>
    <n v="27100"/>
    <s v="ja"/>
    <s v="Schiedamsedijk 3"/>
    <x v="2"/>
    <s v="Medewerker"/>
    <n v="1010"/>
  </r>
  <r>
    <x v="47"/>
    <n v="39000"/>
    <s v="ja"/>
    <s v="F. Timmermanslaan 1"/>
    <x v="2"/>
    <s v="Productiechef"/>
    <n v="1740"/>
  </r>
  <r>
    <x v="48"/>
    <n v="36600"/>
    <s v="nee"/>
    <s v="Verwersstraat 15"/>
    <x v="2"/>
    <s v="Personeelzaken"/>
    <n v="1650"/>
  </r>
  <r>
    <x v="20"/>
    <n v="44000"/>
    <s v="nee"/>
    <s v="Leydsweg 73"/>
    <x v="2"/>
    <s v="Financien"/>
    <n v="1340"/>
  </r>
  <r>
    <x v="49"/>
    <n v="98800"/>
    <s v="ja"/>
    <s v="Keizer Karelplein 28"/>
    <x v="2"/>
    <s v="Directie"/>
    <n v="1190"/>
  </r>
  <r>
    <x v="50"/>
    <n v="84200"/>
    <s v="ja"/>
    <s v="Jan van Gentstraat 119"/>
    <x v="2"/>
    <s v="Verkoper"/>
    <n v="590"/>
  </r>
  <r>
    <x v="51"/>
    <n v="55000"/>
    <s v="nee"/>
    <s v="van Ruysdaellaan 2"/>
    <x v="2"/>
    <s v="Inkoper"/>
    <n v="900"/>
  </r>
  <r>
    <x v="52"/>
    <n v="59000"/>
    <s v="ja"/>
    <s v="Bloemsingel 1"/>
    <x v="2"/>
    <s v="Financien"/>
    <n v="1470"/>
  </r>
  <r>
    <x v="53"/>
    <n v="46100"/>
    <s v="nee"/>
    <s v="Planetenweg 87"/>
    <x v="2"/>
    <s v="Financien"/>
    <n v="1000"/>
  </r>
  <r>
    <x v="54"/>
    <n v="41400"/>
    <s v="nee"/>
    <s v="Weena 700"/>
    <x v="3"/>
    <s v="Personeelzaken"/>
    <n v="1320"/>
  </r>
  <r>
    <x v="55"/>
    <n v="71100"/>
    <s v="nee"/>
    <s v="Singel 453"/>
    <x v="3"/>
    <s v="Verkoper"/>
    <n v="1470"/>
  </r>
  <r>
    <x v="56"/>
    <n v="43300"/>
    <s v="nee"/>
    <s v="Stevinweg 1"/>
    <x v="3"/>
    <s v="Inkoper"/>
    <n v="1310"/>
  </r>
  <r>
    <x v="57"/>
    <n v="80000"/>
    <s v="nee"/>
    <s v="E. Rooseveltlaan 1"/>
    <x v="3"/>
    <s v="Productiechef"/>
    <n v="1700"/>
  </r>
  <r>
    <x v="58"/>
    <n v="66800"/>
    <s v="nee"/>
    <s v="Amstel 344"/>
    <x v="3"/>
    <s v="Financien"/>
    <n v="1750"/>
  </r>
  <r>
    <x v="59"/>
    <n v="92000"/>
    <s v="nee"/>
    <s v="Konijnenberg 59"/>
    <x v="3"/>
    <s v="Productiechef"/>
    <n v="1150"/>
  </r>
  <r>
    <x v="60"/>
    <n v="67000"/>
    <s v="ja"/>
    <s v="Vissershavenstraat 277"/>
    <x v="3"/>
    <s v="Personeelzaken"/>
    <n v="1320"/>
  </r>
  <r>
    <x v="61"/>
    <n v="47300"/>
    <s v="nee"/>
    <s v="Dillenburgstraat 11c"/>
    <x v="3"/>
    <s v="Financien"/>
    <n v="1640"/>
  </r>
  <r>
    <x v="62"/>
    <n v="16700"/>
    <s v="ja"/>
    <s v="P. Campasud 217"/>
    <x v="3"/>
    <s v="Medewerker"/>
    <n v="1800"/>
  </r>
  <r>
    <x v="63"/>
    <n v="23200"/>
    <s v="ja"/>
    <s v="Nijverheidsstraat 1"/>
    <x v="4"/>
    <s v="Administratie"/>
    <n v="1600"/>
  </r>
  <r>
    <x v="64"/>
    <n v="39700"/>
    <s v="ja"/>
    <s v="Burghstraat 25"/>
    <x v="4"/>
    <s v="Medewerker"/>
    <n v="1200"/>
  </r>
  <r>
    <x v="65"/>
    <n v="66800"/>
    <s v="nee"/>
    <s v="Reestplantsoen 27"/>
    <x v="4"/>
    <s v="Personeelzaken"/>
    <n v="620"/>
  </r>
  <r>
    <x v="66"/>
    <n v="51200"/>
    <s v="ja"/>
    <s v="Paulus Potterstraat 30"/>
    <x v="4"/>
    <s v="Inkoper"/>
    <n v="1370"/>
  </r>
  <r>
    <x v="67"/>
    <n v="55100"/>
    <s v="nee"/>
    <s v="Vlaszak 8"/>
    <x v="4"/>
    <s v="Administratie"/>
    <n v="630"/>
  </r>
  <r>
    <x v="68"/>
    <n v="36100"/>
    <s v="nee"/>
    <s v="Pr. Beatrixln.16"/>
    <x v="4"/>
    <s v="Administratie"/>
    <n v="680"/>
  </r>
  <r>
    <x v="69"/>
    <n v="36600"/>
    <s v="ja"/>
    <s v="Rozenstraat 16"/>
    <x v="4"/>
    <s v="Financien"/>
    <n v="990"/>
  </r>
  <r>
    <x v="70"/>
    <n v="44800"/>
    <s v="ja"/>
    <s v="Strawinskylaan 1"/>
    <x v="5"/>
    <s v="Personeelzaken"/>
    <n v="610"/>
  </r>
  <r>
    <x v="71"/>
    <n v="98800"/>
    <s v="nee"/>
    <s v="Westervoortsedijk 67 D"/>
    <x v="5"/>
    <s v="Verkoper"/>
    <n v="1060"/>
  </r>
  <r>
    <x v="20"/>
    <n v="77400"/>
    <s v="nee"/>
    <s v="Fazantenkamp 179"/>
    <x v="5"/>
    <s v="Personeelzaken"/>
    <n v="1060"/>
  </r>
  <r>
    <x v="72"/>
    <n v="33300"/>
    <s v="nee"/>
    <s v="Groningenweg 6"/>
    <x v="5"/>
    <s v="Inkoper"/>
    <n v="640"/>
  </r>
  <r>
    <x v="73"/>
    <n v="43000"/>
    <s v="ja"/>
    <s v="Hartelaar 10"/>
    <x v="5"/>
    <s v="Medewerker"/>
    <n v="1060"/>
  </r>
  <r>
    <x v="74"/>
    <n v="58100"/>
    <s v="ja"/>
    <s v="Schijfmos 60"/>
    <x v="5"/>
    <s v="Verkoper"/>
    <n v="1910"/>
  </r>
  <r>
    <x v="75"/>
    <n v="92100"/>
    <s v="nee"/>
    <s v="Kerkeplaat 12"/>
    <x v="5"/>
    <s v="Directie"/>
    <n v="1100"/>
  </r>
  <r>
    <x v="76"/>
    <n v="53200"/>
    <s v="ja"/>
    <s v="Oranje Nassaulaan 31"/>
    <x v="5"/>
    <s v="Inkoper"/>
    <n v="1340"/>
  </r>
  <r>
    <x v="77"/>
    <n v="51600"/>
    <s v="nee"/>
    <s v="Rijnsburgstraat 11"/>
    <x v="5"/>
    <s v="Inkoper"/>
    <n v="1880"/>
  </r>
  <r>
    <x v="78"/>
    <n v="44700"/>
    <s v="nee"/>
    <s v="Tuinstraat 87"/>
    <x v="5"/>
    <s v="Financien"/>
    <n v="1740"/>
  </r>
  <r>
    <x v="45"/>
    <n v="65400"/>
    <s v="ja"/>
    <s v="P. Zeemanstraat"/>
    <x v="5"/>
    <s v="Financien"/>
    <n v="910"/>
  </r>
  <r>
    <x v="79"/>
    <n v="58900"/>
    <s v="ja"/>
    <s v="Osloweg 49"/>
    <x v="5"/>
    <s v="Productiechef"/>
    <n v="1600"/>
  </r>
  <r>
    <x v="80"/>
    <n v="66100"/>
    <s v="nee"/>
    <s v="Kloveniersburgwal 47"/>
    <x v="5"/>
    <s v="Personeelzaken"/>
    <n v="1410"/>
  </r>
  <r>
    <x v="81"/>
    <n v="29800"/>
    <s v="ja"/>
    <s v="Sydwende 97"/>
    <x v="5"/>
    <s v="Administratie"/>
    <n v="1500"/>
  </r>
  <r>
    <x v="82"/>
    <n v="66600"/>
    <s v="nee"/>
    <s v="Grubbehoeve 303"/>
    <x v="5"/>
    <s v="Personeelzaken"/>
    <n v="1600"/>
  </r>
  <r>
    <x v="83"/>
    <n v="57200"/>
    <s v="nee"/>
    <s v="Verbeekstraat 19-21"/>
    <x v="5"/>
    <s v="Productiechef"/>
    <n v="970"/>
  </r>
  <r>
    <x v="84"/>
    <n v="44100"/>
    <s v="nee"/>
    <s v="Fokkerstraat 5"/>
    <x v="5"/>
    <s v="Productiechef"/>
    <n v="1910"/>
  </r>
  <r>
    <x v="85"/>
    <n v="50400"/>
    <s v="ja"/>
    <s v="Sterrenlaan 140"/>
    <x v="6"/>
    <s v="Inkoper"/>
    <n v="870"/>
  </r>
  <r>
    <x v="73"/>
    <n v="92800"/>
    <s v="nee"/>
    <s v="Binckhorstlaan 215"/>
    <x v="6"/>
    <s v="Directie"/>
    <n v="890"/>
  </r>
  <r>
    <x v="86"/>
    <n v="60700"/>
    <s v="ja"/>
    <s v="Van Twichelostraat 2"/>
    <x v="6"/>
    <s v="Administratie"/>
    <n v="1000"/>
  </r>
  <r>
    <x v="87"/>
    <n v="64900"/>
    <s v="ja"/>
    <s v="Akerdijk 150a"/>
    <x v="6"/>
    <s v="Personeelzaken"/>
    <n v="1960"/>
  </r>
  <r>
    <x v="88"/>
    <n v="54900"/>
    <s v="ja"/>
    <s v="Obrechtlaan 38"/>
    <x v="6"/>
    <s v="Verkoper"/>
    <n v="1050"/>
  </r>
  <r>
    <x v="89"/>
    <n v="36500"/>
    <s v="nee"/>
    <s v="Grashof 98"/>
    <x v="6"/>
    <s v="Medewerker"/>
    <n v="1360"/>
  </r>
  <r>
    <x v="90"/>
    <n v="38600"/>
    <s v="ja"/>
    <s v="p/a Zijlweg 198"/>
    <x v="6"/>
    <s v="Medewerker"/>
    <n v="1330"/>
  </r>
  <r>
    <x v="91"/>
    <n v="64500"/>
    <s v="ja"/>
    <s v="Hooge der A 31"/>
    <x v="6"/>
    <s v="Financien"/>
    <n v="1160"/>
  </r>
  <r>
    <x v="45"/>
    <n v="39900"/>
    <s v="nee"/>
    <s v="Rembrandtlaan 9"/>
    <x v="6"/>
    <s v="Verkoper"/>
    <n v="830"/>
  </r>
  <r>
    <x v="92"/>
    <n v="33100"/>
    <s v="nee"/>
    <s v="Nieuwestad 9"/>
    <x v="6"/>
    <s v="Medewerker"/>
    <n v="750"/>
  </r>
  <r>
    <x v="93"/>
    <n v="49700"/>
    <s v="nee"/>
    <s v="Stadhoudersplantsoen 214"/>
    <x v="7"/>
    <s v="Administratie"/>
    <n v="1380"/>
  </r>
  <r>
    <x v="94"/>
    <n v="46600"/>
    <s v="ja"/>
    <s v="Den Daal 12"/>
    <x v="7"/>
    <s v="Inkoper"/>
    <n v="1480"/>
  </r>
  <r>
    <x v="50"/>
    <n v="37100"/>
    <s v="nee"/>
    <s v="Haaksbergerstraat 229"/>
    <x v="7"/>
    <s v="Inkoper"/>
    <n v="1190"/>
  </r>
  <r>
    <x v="95"/>
    <n v="91100"/>
    <s v="ja"/>
    <s v="Weth.Jansenlaan 16"/>
    <x v="7"/>
    <s v="Directie"/>
    <n v="1950"/>
  </r>
  <r>
    <x v="96"/>
    <n v="46500"/>
    <s v="ja"/>
    <s v="Flevolaan 23c"/>
    <x v="7"/>
    <s v="Productiechef"/>
    <n v="1620"/>
  </r>
  <r>
    <x v="97"/>
    <n v="96800"/>
    <s v="nee"/>
    <s v="Meibergdreef 9"/>
    <x v="7"/>
    <s v="Directie"/>
    <n v="580"/>
  </r>
  <r>
    <x v="98"/>
    <n v="35600"/>
    <s v="nee"/>
    <s v="Dr. A. Philipsweg"/>
    <x v="7"/>
    <s v="Administratie"/>
    <n v="1060"/>
  </r>
  <r>
    <x v="99"/>
    <n v="37400"/>
    <s v="ja"/>
    <s v="Plasticslaan 1"/>
    <x v="7"/>
    <s v="Inkoper"/>
    <n v="890"/>
  </r>
  <r>
    <x v="100"/>
    <n v="45100"/>
    <s v="nee"/>
    <s v="Zwaanhoefstraat 12"/>
    <x v="7"/>
    <s v="Administratie"/>
    <n v="950"/>
  </r>
  <r>
    <x v="101"/>
    <n v="45100"/>
    <s v="ja"/>
    <s v="Zonnebloemlaan 36"/>
    <x v="7"/>
    <s v="Administratie"/>
    <n v="1690"/>
  </r>
  <r>
    <x v="102"/>
    <n v="70600"/>
    <s v="nee"/>
    <s v="Willem Witsenplein 6"/>
    <x v="7"/>
    <s v="Productiechef"/>
    <n v="1840"/>
  </r>
  <r>
    <x v="103"/>
    <n v="18200"/>
    <s v="ja"/>
    <s v="F. Rooseveltlaan 57"/>
    <x v="7"/>
    <s v="Medewerker"/>
    <n v="1380"/>
  </r>
  <r>
    <x v="104"/>
    <n v="84100"/>
    <s v="nee"/>
    <s v="Pr. Beatrixlaan 16"/>
    <x v="7"/>
    <s v="Productiechef"/>
    <n v="620"/>
  </r>
  <r>
    <x v="75"/>
    <n v="37300"/>
    <s v="nee"/>
    <s v="Starlinglaan 21"/>
    <x v="7"/>
    <s v="Personeelzaken"/>
    <n v="1540"/>
  </r>
  <r>
    <x v="14"/>
    <n v="57100"/>
    <s v="ja"/>
    <s v="Molenweg 97"/>
    <x v="7"/>
    <s v="Directie"/>
    <n v="1250"/>
  </r>
  <r>
    <x v="105"/>
    <n v="22800"/>
    <s v="ja"/>
    <s v="Assumburg 48"/>
    <x v="7"/>
    <s v="Medewerker"/>
    <n v="840"/>
  </r>
  <r>
    <x v="106"/>
    <n v="57200"/>
    <s v="nee"/>
    <s v="Landleven 1"/>
    <x v="7"/>
    <s v="Administratie"/>
    <n v="1920"/>
  </r>
  <r>
    <x v="107"/>
    <n v="26100"/>
    <s v="ja"/>
    <s v="Wassenaarseweg 72"/>
    <x v="7"/>
    <s v="Administratie"/>
    <n v="1520"/>
  </r>
  <r>
    <x v="108"/>
    <n v="50400"/>
    <s v="ja"/>
    <s v="Groenewoudseweg 1"/>
    <x v="7"/>
    <s v="Administratie"/>
    <n v="1470"/>
  </r>
  <r>
    <x v="109"/>
    <n v="69300"/>
    <s v="ja"/>
    <s v="Churchilllaan 11"/>
    <x v="7"/>
    <s v="Personeelzaken"/>
    <n v="1630"/>
  </r>
  <r>
    <x v="110"/>
    <n v="64000"/>
    <s v="nee"/>
    <s v="Schiedamseweg 114"/>
    <x v="7"/>
    <s v="Directie"/>
    <n v="1430"/>
  </r>
  <r>
    <x v="111"/>
    <n v="91300"/>
    <s v="ja"/>
    <s v="Boerhaavelaan 5"/>
    <x v="7"/>
    <s v="Productiechef"/>
    <n v="1840"/>
  </r>
  <r>
    <x v="112"/>
    <n v="46000"/>
    <s v="nee"/>
    <s v="Molenweg 32"/>
    <x v="7"/>
    <s v="Productiechef"/>
    <n v="840"/>
  </r>
  <r>
    <x v="113"/>
    <n v="58600"/>
    <s v="nee"/>
    <s v="Fokkerstraat 12"/>
    <x v="7"/>
    <s v="Administratie"/>
    <n v="780"/>
  </r>
  <r>
    <x v="114"/>
    <n v="66000"/>
    <s v="nee"/>
    <s v="G. Doustraat 1241"/>
    <x v="7"/>
    <s v="Personeelzaken"/>
    <n v="520"/>
  </r>
  <r>
    <x v="115"/>
    <n v="81800"/>
    <s v="ja"/>
    <s v="Haaghuishof 8"/>
    <x v="7"/>
    <s v="Productiechef"/>
    <n v="590"/>
  </r>
  <r>
    <x v="45"/>
    <n v="24900"/>
    <s v="ja"/>
    <s v="Oranje Buitensingel 6"/>
    <x v="7"/>
    <s v="Medewerker"/>
    <n v="1210"/>
  </r>
  <r>
    <x v="116"/>
    <n v="42200"/>
    <s v="ja"/>
    <s v="Startbaan 6"/>
    <x v="7"/>
    <s v="Productiechef"/>
    <n v="1180"/>
  </r>
  <r>
    <x v="117"/>
    <n v="54300"/>
    <s v="nee"/>
    <s v="Rijnkade 19b"/>
    <x v="7"/>
    <s v="Administratie"/>
    <n v="1960"/>
  </r>
  <r>
    <x v="118"/>
    <n v="57100"/>
    <s v="ja"/>
    <s v="Maanweg 156"/>
    <x v="7"/>
    <s v="Personeelzaken"/>
    <n v="1950"/>
  </r>
  <r>
    <x v="119"/>
    <n v="49000"/>
    <s v="ja"/>
    <s v="Van Alphenlaan 4"/>
    <x v="7"/>
    <s v="Administratie"/>
    <n v="550"/>
  </r>
  <r>
    <x v="120"/>
    <n v="49000"/>
    <s v="ja"/>
    <s v="Boompjes 60-68"/>
    <x v="7"/>
    <s v="Personeelzaken"/>
    <n v="1540"/>
  </r>
  <r>
    <x v="121"/>
    <n v="49600"/>
    <s v="nee"/>
    <s v="De Boelelaan 1105"/>
    <x v="7"/>
    <s v="Personeelzaken"/>
    <n v="640"/>
  </r>
  <r>
    <x v="122"/>
    <n v="40700"/>
    <s v="ja"/>
    <s v="Esdoornstraat 2"/>
    <x v="7"/>
    <s v="Medewerker"/>
    <n v="590"/>
  </r>
  <r>
    <x v="123"/>
    <n v="46600"/>
    <s v="nee"/>
    <s v="Oude Oever 10"/>
    <x v="7"/>
    <s v="Productiechef"/>
    <n v="1780"/>
  </r>
  <r>
    <x v="124"/>
    <n v="27900"/>
    <s v="ja"/>
    <s v="Folkert Elsingastraat 38"/>
    <x v="7"/>
    <s v="Inkoper"/>
    <n v="1170"/>
  </r>
  <r>
    <x v="125"/>
    <n v="99900"/>
    <s v="ja"/>
    <s v="Maanweg 2-6"/>
    <x v="7"/>
    <s v="Directie"/>
    <n v="1630"/>
  </r>
  <r>
    <x v="126"/>
    <n v="47200"/>
    <s v="ja"/>
    <s v="Zevenheuvelenweg 25"/>
    <x v="7"/>
    <s v="Administratie"/>
    <n v="1630"/>
  </r>
  <r>
    <x v="127"/>
    <n v="25100"/>
    <s v="ja"/>
    <s v="Fazantenkamp 711"/>
    <x v="7"/>
    <s v="Medewerker"/>
    <n v="610"/>
  </r>
  <r>
    <x v="128"/>
    <n v="43800"/>
    <s v="nee"/>
    <s v="Julianalaan 117"/>
    <x v="7"/>
    <s v="Financien"/>
    <n v="640"/>
  </r>
  <r>
    <x v="129"/>
    <n v="65600"/>
    <s v="nee"/>
    <s v="Appelgaarde 75"/>
    <x v="7"/>
    <s v="Productiechef"/>
    <n v="1990"/>
  </r>
  <r>
    <x v="130"/>
    <n v="75100"/>
    <s v="ja"/>
    <s v="Teteringsedijk 89D"/>
    <x v="7"/>
    <s v="Verkoper"/>
    <n v="1260"/>
  </r>
  <r>
    <x v="131"/>
    <n v="67300"/>
    <s v="nee"/>
    <s v="Reguliersdwarsstraat 50"/>
    <x v="7"/>
    <s v="Verkoper"/>
    <n v="1850"/>
  </r>
  <r>
    <x v="132"/>
    <n v="50800"/>
    <s v="ja"/>
    <s v="Werkhorst 36"/>
    <x v="7"/>
    <s v="Financien"/>
    <n v="1100"/>
  </r>
  <r>
    <x v="118"/>
    <n v="88500"/>
    <s v="ja"/>
    <s v="Wortelsteeg 2a"/>
    <x v="7"/>
    <s v="Productiechef"/>
    <n v="1530"/>
  </r>
  <r>
    <x v="133"/>
    <n v="59400"/>
    <s v="ja"/>
    <s v="Rouboslaan 30"/>
    <x v="7"/>
    <s v="Verkoper"/>
    <n v="1060"/>
  </r>
  <r>
    <x v="134"/>
    <n v="31100"/>
    <s v="nee"/>
    <s v="Heusdenhoutsestraat 464"/>
    <x v="7"/>
    <s v="Personeelzaken"/>
    <n v="740"/>
  </r>
  <r>
    <x v="135"/>
    <n v="75200"/>
    <s v="ja"/>
    <s v="Nassaulaan 32"/>
    <x v="7"/>
    <s v="Verkoper"/>
    <n v="1280"/>
  </r>
  <r>
    <x v="54"/>
    <n v="44600"/>
    <s v="nee"/>
    <s v="Beneluxlaan 2"/>
    <x v="7"/>
    <s v="Inkoper"/>
    <n v="1020"/>
  </r>
  <r>
    <x v="13"/>
    <n v="25300"/>
    <s v="ja"/>
    <s v="Herenstraat 139"/>
    <x v="7"/>
    <s v="Medewerker"/>
    <n v="1310"/>
  </r>
  <r>
    <x v="136"/>
    <n v="28100"/>
    <s v="nee"/>
    <s v="Boschdijk 525"/>
    <x v="7"/>
    <s v="Inkoper"/>
    <n v="1950"/>
  </r>
  <r>
    <x v="137"/>
    <n v="33600"/>
    <s v="nee"/>
    <s v="P.C. Hooftstraat 153"/>
    <x v="7"/>
    <s v="Inkoper"/>
    <n v="1380"/>
  </r>
  <r>
    <x v="138"/>
    <n v="69900"/>
    <s v="nee"/>
    <s v="P.O. Box 29707"/>
    <x v="7"/>
    <s v="Verkoper"/>
    <n v="1450"/>
  </r>
  <r>
    <x v="139"/>
    <n v="79700"/>
    <s v="ja"/>
    <s v="Hagedisweide 40"/>
    <x v="7"/>
    <s v="Financien"/>
    <n v="1080"/>
  </r>
  <r>
    <x v="140"/>
    <n v="36700"/>
    <s v="nee"/>
    <s v="Overdiemerweg 35"/>
    <x v="8"/>
    <s v="Personeelzaken"/>
    <n v="1700"/>
  </r>
  <r>
    <x v="141"/>
    <n v="42900"/>
    <s v="nee"/>
    <s v="Robertweg 10"/>
    <x v="8"/>
    <s v="Inkoper"/>
    <n v="1150"/>
  </r>
  <r>
    <x v="142"/>
    <n v="28800"/>
    <s v="nee"/>
    <s v="Enckebachweg 169"/>
    <x v="8"/>
    <s v="Medewerker"/>
    <n v="1610"/>
  </r>
  <r>
    <x v="143"/>
    <n v="37000"/>
    <s v="nee"/>
    <s v="Burg. Vogelaarsingel 163"/>
    <x v="8"/>
    <s v="Financien"/>
    <n v="1790"/>
  </r>
  <r>
    <x v="144"/>
    <n v="52800"/>
    <s v="ja"/>
    <s v="Rijksstraatweg 31"/>
    <x v="8"/>
    <s v="Productiechef"/>
    <n v="1640"/>
  </r>
  <r>
    <x v="145"/>
    <n v="68800"/>
    <s v="ja"/>
    <s v="De Zulthe 12"/>
    <x v="8"/>
    <s v="Personeelzaken"/>
    <n v="1760"/>
  </r>
  <r>
    <x v="83"/>
    <n v="98300"/>
    <s v="nee"/>
    <s v="Bloemendalerweg 30-42"/>
    <x v="8"/>
    <s v="Verkoper"/>
    <n v="1560"/>
  </r>
  <r>
    <x v="146"/>
    <n v="93900"/>
    <s v="ja"/>
    <s v="Hector Treubstraat 17"/>
    <x v="8"/>
    <s v="Directie"/>
    <n v="1830"/>
  </r>
  <r>
    <x v="147"/>
    <n v="30600"/>
    <s v="nee"/>
    <s v="Vredelaan 42"/>
    <x v="8"/>
    <s v="Medewerker"/>
    <n v="890"/>
  </r>
  <r>
    <x v="148"/>
    <n v="40900"/>
    <s v="ja"/>
    <s v="Ravellaan 207"/>
    <x v="8"/>
    <s v="Administratie"/>
    <n v="1620"/>
  </r>
  <r>
    <x v="149"/>
    <n v="95200"/>
    <s v="ja"/>
    <s v="Winde 3"/>
    <x v="8"/>
    <s v="Productiechef"/>
    <n v="1530"/>
  </r>
  <r>
    <x v="138"/>
    <n v="74000"/>
    <s v="ja"/>
    <s v="Koekoekslaan 1"/>
    <x v="8"/>
    <s v="Directie"/>
    <n v="1470"/>
  </r>
  <r>
    <x v="50"/>
    <n v="45100"/>
    <s v="ja"/>
    <s v="Strijkviertel 63"/>
    <x v="8"/>
    <s v="Administratie"/>
    <n v="1250"/>
  </r>
  <r>
    <x v="150"/>
    <n v="33600"/>
    <s v="nee"/>
    <s v="Pr. Irenestraat 59"/>
    <x v="8"/>
    <s v="Medewerker"/>
    <n v="1170"/>
  </r>
  <r>
    <x v="151"/>
    <n v="73600"/>
    <s v="nee"/>
    <s v="Borneostraat 85"/>
    <x v="9"/>
    <s v="Productiechef"/>
    <n v="1560"/>
  </r>
  <r>
    <x v="152"/>
    <n v="55000"/>
    <s v="nee"/>
    <s v="Leidsedreef 2"/>
    <x v="9"/>
    <s v="Personeelzaken"/>
    <n v="1680"/>
  </r>
  <r>
    <x v="153"/>
    <n v="58800"/>
    <s v="nee"/>
    <s v="Industrieweg West 1"/>
    <x v="9"/>
    <s v="Productiechef"/>
    <n v="630"/>
  </r>
  <r>
    <x v="154"/>
    <n v="54700"/>
    <s v="ja"/>
    <s v="Stationsplein 45"/>
    <x v="9"/>
    <s v="Personeelzaken"/>
    <n v="1140"/>
  </r>
  <r>
    <x v="117"/>
    <n v="35800"/>
    <s v="nee"/>
    <s v="Hertzogweg 2-8"/>
    <x v="9"/>
    <s v="Medewerker"/>
    <n v="920"/>
  </r>
  <r>
    <x v="155"/>
    <n v="39100"/>
    <s v="nee"/>
    <s v="Oude Turfmarkt 127"/>
    <x v="9"/>
    <s v="Inkoper"/>
    <n v="1930"/>
  </r>
  <r>
    <x v="156"/>
    <n v="36700"/>
    <s v="ja"/>
    <s v="Scheepvaartweg 3"/>
    <x v="9"/>
    <s v="Medewerker"/>
    <n v="530"/>
  </r>
  <r>
    <x v="157"/>
    <n v="90200"/>
    <s v="ja"/>
    <s v="V.d. Burchlaan 31"/>
    <x v="9"/>
    <s v="Directie"/>
    <n v="550"/>
  </r>
  <r>
    <x v="158"/>
    <n v="76900"/>
    <s v="ja"/>
    <s v="Keizersgracht 319"/>
    <x v="9"/>
    <s v="Directie"/>
    <n v="1070"/>
  </r>
  <r>
    <x v="159"/>
    <n v="26400"/>
    <s v="ja"/>
    <s v="Matsmanveld 18"/>
    <x v="9"/>
    <s v="Inkoper"/>
    <n v="1580"/>
  </r>
  <r>
    <x v="160"/>
    <n v="32300"/>
    <s v="nee"/>
    <s v="Loseweg 130"/>
    <x v="9"/>
    <s v="Inkoper"/>
    <n v="1230"/>
  </r>
  <r>
    <x v="161"/>
    <n v="46500"/>
    <s v="nee"/>
    <s v="Beneluxlaan 41"/>
    <x v="9"/>
    <s v="Personeelzaken"/>
    <n v="740"/>
  </r>
  <r>
    <x v="162"/>
    <n v="57400"/>
    <s v="nee"/>
    <s v="Fluwelensingel 87"/>
    <x v="9"/>
    <s v="Directie"/>
    <n v="1390"/>
  </r>
  <r>
    <x v="163"/>
    <n v="73500"/>
    <s v="ja"/>
    <s v="Schenkkade 215"/>
    <x v="9"/>
    <s v="Verkoper"/>
    <n v="1410"/>
  </r>
  <r>
    <x v="164"/>
    <n v="33900"/>
    <s v="ja"/>
    <s v="Jeremiestraat 12b"/>
    <x v="9"/>
    <s v="Inkoper"/>
    <n v="1460"/>
  </r>
  <r>
    <x v="165"/>
    <n v="50300"/>
    <s v="ja"/>
    <s v="Binckhorstlaan 299"/>
    <x v="10"/>
    <s v="Verkoper"/>
    <n v="1110"/>
  </r>
  <r>
    <x v="166"/>
    <n v="72100"/>
    <s v="nee"/>
    <s v="M.L. Kinghof 9"/>
    <x v="10"/>
    <s v="Verkoper"/>
    <n v="520"/>
  </r>
  <r>
    <x v="167"/>
    <n v="65100"/>
    <s v="ja"/>
    <s v="Rochussenstraat 200"/>
    <x v="10"/>
    <s v="Financien"/>
    <n v="950"/>
  </r>
  <r>
    <x v="168"/>
    <n v="36700"/>
    <s v="ja"/>
    <s v="Geb. SFH 1"/>
    <x v="10"/>
    <s v="Medewerker"/>
    <n v="1870"/>
  </r>
  <r>
    <x v="169"/>
    <n v="91200"/>
    <s v="ja"/>
    <s v="Groot Wezenland 29"/>
    <x v="10"/>
    <s v="Verkoper"/>
    <n v="1710"/>
  </r>
  <r>
    <x v="170"/>
    <n v="46100"/>
    <s v="ja"/>
    <s v="Gen.de la Reylaan 12"/>
    <x v="10"/>
    <s v="Personeelzaken"/>
    <n v="750"/>
  </r>
  <r>
    <x v="171"/>
    <n v="38800"/>
    <s v="ja"/>
    <s v="Kralingse Plaslaan 186"/>
    <x v="10"/>
    <s v="Personeelzaken"/>
    <n v="670"/>
  </r>
  <r>
    <x v="172"/>
    <n v="96000"/>
    <s v="nee"/>
    <s v="Velperweg 76"/>
    <x v="10"/>
    <s v="Verkoper"/>
    <n v="1390"/>
  </r>
  <r>
    <x v="173"/>
    <n v="97900"/>
    <s v="nee"/>
    <s v="Churchilllaan 80"/>
    <x v="10"/>
    <s v="Directie"/>
    <n v="650"/>
  </r>
  <r>
    <x v="174"/>
    <n v="77100"/>
    <s v="nee"/>
    <s v="Wenckebachstraat 3K 04"/>
    <x v="10"/>
    <s v="Personeelzaken"/>
    <n v="1890"/>
  </r>
  <r>
    <x v="175"/>
    <n v="75000"/>
    <s v="ja"/>
    <s v="Plantage Middenlaan 14"/>
    <x v="10"/>
    <s v="Verkoper"/>
    <n v="1190"/>
  </r>
  <r>
    <x v="176"/>
    <n v="37000"/>
    <s v="nee"/>
    <s v="Locatellikade 1"/>
    <x v="10"/>
    <s v="Personeelzaken"/>
    <n v="1010"/>
  </r>
  <r>
    <x v="177"/>
    <n v="62100"/>
    <s v="nee"/>
    <s v="Meeuwenlaan 2"/>
    <x v="10"/>
    <s v="Productiechef"/>
    <n v="1550"/>
  </r>
  <r>
    <x v="178"/>
    <n v="55600"/>
    <s v="ja"/>
    <s v="Atoomweg 81"/>
    <x v="10"/>
    <s v="Verkoper"/>
    <n v="1630"/>
  </r>
  <r>
    <x v="179"/>
    <n v="58500"/>
    <s v="ja"/>
    <s v="Fultonstraat 11-15"/>
    <x v="10"/>
    <s v="Administratie"/>
    <n v="1520"/>
  </r>
  <r>
    <x v="180"/>
    <n v="64700"/>
    <s v="ja"/>
    <s v="Molenvlietbrink 74"/>
    <x v="10"/>
    <s v="Verkoper"/>
    <n v="1630"/>
  </r>
  <r>
    <x v="181"/>
    <n v="47300"/>
    <s v="nee"/>
    <s v="Pater Pirestraat 30"/>
    <x v="10"/>
    <s v="Personeelzaken"/>
    <n v="510"/>
  </r>
  <r>
    <x v="182"/>
    <n v="42800"/>
    <s v="nee"/>
    <s v="Kennemerlaan 52"/>
    <x v="10"/>
    <s v="Productiechef"/>
    <n v="1160"/>
  </r>
  <r>
    <x v="183"/>
    <n v="26600"/>
    <s v="ja"/>
    <s v="Rondweg 27"/>
    <x v="10"/>
    <s v="Inkoper"/>
    <n v="1590"/>
  </r>
  <r>
    <x v="184"/>
    <n v="34800"/>
    <s v="ja"/>
    <s v="Burg. Roelenweg 33"/>
    <x v="10"/>
    <s v="Financien"/>
    <n v="1000"/>
  </r>
  <r>
    <x v="185"/>
    <n v="78100"/>
    <s v="nee"/>
    <s v="Luttenbergstraat 2"/>
    <x v="10"/>
    <s v="Personeelzaken"/>
    <n v="1000"/>
  </r>
  <r>
    <x v="186"/>
    <n v="36800"/>
    <s v="nee"/>
    <s v="Van Aalstweg 43"/>
    <x v="10"/>
    <s v="Financien"/>
    <n v="1450"/>
  </r>
  <r>
    <x v="187"/>
    <n v="94300"/>
    <s v="nee"/>
    <s v="Nijenborgh 16"/>
    <x v="10"/>
    <s v="Productiechef"/>
    <n v="590"/>
  </r>
  <r>
    <x v="188"/>
    <n v="60200"/>
    <s v="ja"/>
    <s v="Neckarhavenweg"/>
    <x v="11"/>
    <s v="Productiechef"/>
    <n v="1790"/>
  </r>
  <r>
    <x v="189"/>
    <n v="62700"/>
    <s v="ja"/>
    <s v="Zoom 20-35"/>
    <x v="11"/>
    <s v="Productiechef"/>
    <n v="1770"/>
  </r>
  <r>
    <x v="190"/>
    <n v="61700"/>
    <s v="nee"/>
    <s v="Herengracht 203"/>
    <x v="11"/>
    <s v="Financien"/>
    <n v="1020"/>
  </r>
  <r>
    <x v="191"/>
    <n v="41900"/>
    <s v="ja"/>
    <s v="Grote Bickersstraat 72"/>
    <x v="11"/>
    <s v="Verkoper"/>
    <n v="1810"/>
  </r>
  <r>
    <x v="192"/>
    <n v="43500"/>
    <s v="nee"/>
    <s v="Nassauhaven 110"/>
    <x v="11"/>
    <s v="Inkoper"/>
    <n v="1200"/>
  </r>
  <r>
    <x v="193"/>
    <n v="43600"/>
    <s v="ja"/>
    <s v="Warmonderweg 12"/>
    <x v="11"/>
    <s v="Financien"/>
    <n v="920"/>
  </r>
  <r>
    <x v="194"/>
    <n v="51600"/>
    <s v="ja"/>
    <s v="De Bleek 2"/>
    <x v="11"/>
    <s v="Administratie"/>
    <n v="2000"/>
  </r>
  <r>
    <x v="195"/>
    <n v="99600"/>
    <s v="nee"/>
    <s v="Boerdijk 6"/>
    <x v="11"/>
    <s v="Verkoper"/>
    <n v="1290"/>
  </r>
  <r>
    <x v="196"/>
    <n v="46500"/>
    <s v="nee"/>
    <s v="Groenewandseweg"/>
    <x v="11"/>
    <s v="Personeelzaken"/>
    <n v="570"/>
  </r>
  <r>
    <x v="197"/>
    <n v="54700"/>
    <s v="nee"/>
    <s v="Handelscentrum ZHZ 48"/>
    <x v="12"/>
    <s v="Verkoper"/>
    <n v="780"/>
  </r>
  <r>
    <x v="198"/>
    <n v="20000"/>
    <s v="nee"/>
    <s v="Daniel Goedkoopstraat 9"/>
    <x v="12"/>
    <s v="Medewerker"/>
    <n v="1720"/>
  </r>
  <r>
    <x v="199"/>
    <n v="73100"/>
    <s v="ja"/>
    <s v="Industrieweg 12"/>
    <x v="12"/>
    <s v="Personeelzaken"/>
    <n v="740"/>
  </r>
  <r>
    <x v="200"/>
    <n v="30600"/>
    <s v="nee"/>
    <s v="Markt 45"/>
    <x v="12"/>
    <s v="Medewerker"/>
    <n v="1990"/>
  </r>
  <r>
    <x v="201"/>
    <n v="51600"/>
    <s v="ja"/>
    <s v="Nijverheidsweg 19"/>
    <x v="12"/>
    <s v="Personeelzaken"/>
    <n v="1240"/>
  </r>
  <r>
    <x v="202"/>
    <n v="97900"/>
    <s v="nee"/>
    <s v="Weststraat 80"/>
    <x v="12"/>
    <s v="Directie"/>
    <n v="610"/>
  </r>
  <r>
    <x v="203"/>
    <n v="73900"/>
    <s v="ja"/>
    <s v="Linnaiusstraat 89"/>
    <x v="12"/>
    <s v="Productiechef"/>
    <n v="1990"/>
  </r>
  <r>
    <x v="204"/>
    <n v="60000"/>
    <s v="nee"/>
    <s v="Hobbemakade 83  III"/>
    <x v="12"/>
    <s v="Administratie"/>
    <n v="1750"/>
  </r>
  <r>
    <x v="102"/>
    <n v="49000"/>
    <s v="ja"/>
    <s v="Hogeweg 25"/>
    <x v="12"/>
    <s v="Verkoper"/>
    <n v="1380"/>
  </r>
  <r>
    <x v="205"/>
    <n v="49900"/>
    <s v="nee"/>
    <s v="Oude Apeldoornseweg 41-45"/>
    <x v="12"/>
    <s v="Productiechef"/>
    <n v="680"/>
  </r>
  <r>
    <x v="206"/>
    <n v="72900"/>
    <s v="nee"/>
    <s v="Schouwstraat 26a"/>
    <x v="12"/>
    <s v="Financien"/>
    <n v="1370"/>
  </r>
  <r>
    <x v="207"/>
    <n v="19600"/>
    <s v="nee"/>
    <s v="Graafseweg 274"/>
    <x v="12"/>
    <s v="Medewerker"/>
    <n v="1970"/>
  </r>
  <r>
    <x v="208"/>
    <n v="33100"/>
    <s v="ja"/>
    <s v="Meerstraat 7"/>
    <x v="12"/>
    <s v="Personeelzaken"/>
    <n v="1190"/>
  </r>
  <r>
    <x v="209"/>
    <n v="44600"/>
    <s v="ja"/>
    <s v="Frederiklaan 12"/>
    <x v="12"/>
    <s v="Administratie"/>
    <n v="860"/>
  </r>
  <r>
    <x v="210"/>
    <n v="77200"/>
    <s v="ja"/>
    <s v="Ranzaerstraat 10"/>
    <x v="12"/>
    <s v="Personeelzaken"/>
    <n v="1350"/>
  </r>
  <r>
    <x v="211"/>
    <n v="69800"/>
    <s v="ja"/>
    <s v="Ceintuurbaan 50"/>
    <x v="12"/>
    <s v="Financien"/>
    <n v="990"/>
  </r>
  <r>
    <x v="32"/>
    <n v="51600"/>
    <s v="nee"/>
    <s v="Valkenburgseweg 50"/>
    <x v="12"/>
    <s v="Personeelzaken"/>
    <n v="1180"/>
  </r>
  <r>
    <x v="212"/>
    <n v="67400"/>
    <s v="ja"/>
    <s v="Eindhovenseweg 76a"/>
    <x v="12"/>
    <s v="Verkoper"/>
    <n v="1410"/>
  </r>
  <r>
    <x v="213"/>
    <n v="38300"/>
    <s v="ja"/>
    <s v="De Buorren"/>
    <x v="12"/>
    <s v="Medewerker"/>
    <n v="1630"/>
  </r>
  <r>
    <x v="214"/>
    <n v="31200"/>
    <s v="nee"/>
    <s v="Surinameweg 4"/>
    <x v="12"/>
    <s v="Administratie"/>
    <n v="1700"/>
  </r>
  <r>
    <x v="215"/>
    <n v="67500"/>
    <s v="ja"/>
    <s v="Gaspeldoornlaan 42"/>
    <x v="12"/>
    <s v="Directie"/>
    <n v="990"/>
  </r>
  <r>
    <x v="216"/>
    <n v="45300"/>
    <s v="nee"/>
    <s v="Hoofdstraat 180"/>
    <x v="12"/>
    <s v="Financien"/>
    <n v="1510"/>
  </r>
  <r>
    <x v="217"/>
    <n v="50200"/>
    <s v="nee"/>
    <s v="Fr. van Mierisstraat 37 hs"/>
    <x v="13"/>
    <s v="Directie"/>
    <n v="1680"/>
  </r>
  <r>
    <x v="218"/>
    <n v="51700"/>
    <s v="nee"/>
    <s v="Niersstraat 13"/>
    <x v="13"/>
    <s v="Financien"/>
    <n v="1280"/>
  </r>
  <r>
    <x v="219"/>
    <n v="43900"/>
    <s v="nee"/>
    <s v="Bonkelaar 16"/>
    <x v="13"/>
    <s v="Verkoper"/>
    <n v="1290"/>
  </r>
  <r>
    <x v="220"/>
    <n v="49800"/>
    <s v="nee"/>
    <s v="Molenstraat 37"/>
    <x v="13"/>
    <s v="Financien"/>
    <n v="1730"/>
  </r>
  <r>
    <x v="221"/>
    <n v="63500"/>
    <s v="ja"/>
    <s v="Neutronweg 11"/>
    <x v="13"/>
    <s v="Verkoper"/>
    <n v="1830"/>
  </r>
  <r>
    <x v="54"/>
    <n v="37200"/>
    <s v="ja"/>
    <s v="Kloosterlaan 2"/>
    <x v="13"/>
    <s v="Personeelzaken"/>
    <n v="820"/>
  </r>
  <r>
    <x v="222"/>
    <n v="68700"/>
    <s v="nee"/>
    <s v="Stationsplein 3"/>
    <x v="13"/>
    <s v="Personeelzaken"/>
    <n v="1010"/>
  </r>
  <r>
    <x v="223"/>
    <n v="63700"/>
    <s v="ja"/>
    <s v="Lelyveld 81"/>
    <x v="13"/>
    <s v="Personeelzaken"/>
    <n v="870"/>
  </r>
  <r>
    <x v="224"/>
    <n v="39200"/>
    <s v="ja"/>
    <s v="Flevolaan 60e"/>
    <x v="13"/>
    <s v="Financien"/>
    <n v="1170"/>
  </r>
  <r>
    <x v="225"/>
    <n v="81800"/>
    <s v="ja"/>
    <s v="Waterschapsplein 98"/>
    <x v="13"/>
    <s v="Directie"/>
    <n v="860"/>
  </r>
  <r>
    <x v="226"/>
    <n v="50500"/>
    <s v="nee"/>
    <s v="Maatschapweg 78a"/>
    <x v="13"/>
    <s v="Inkoper"/>
    <n v="1690"/>
  </r>
  <r>
    <x v="227"/>
    <n v="55500"/>
    <s v="nee"/>
    <s v="Stationsweg 175"/>
    <x v="13"/>
    <s v="Productiechef"/>
    <n v="1160"/>
  </r>
  <r>
    <x v="228"/>
    <n v="30500"/>
    <s v="nee"/>
    <s v="Fauststraat 1"/>
    <x v="13"/>
    <s v="Medewerker"/>
    <n v="1350"/>
  </r>
  <r>
    <x v="229"/>
    <n v="84700"/>
    <s v="ja"/>
    <s v="Hoofdweg 1278"/>
    <x v="13"/>
    <s v="Verkoper"/>
    <n v="1510"/>
  </r>
  <r>
    <x v="182"/>
    <n v="87800"/>
    <s v="nee"/>
    <s v="Bernhardstraat 1"/>
    <x v="14"/>
    <s v="Directie"/>
    <n v="1020"/>
  </r>
  <r>
    <x v="230"/>
    <n v="48800"/>
    <s v="nee"/>
    <s v="Brouwersgracht 19"/>
    <x v="14"/>
    <s v="Personeelzaken"/>
    <n v="1300"/>
  </r>
  <r>
    <x v="231"/>
    <n v="76500"/>
    <s v="ja"/>
    <s v="H.J. Wenckebachweg 15"/>
    <x v="14"/>
    <s v="Personeelzaken"/>
    <n v="1060"/>
  </r>
  <r>
    <x v="232"/>
    <n v="23200"/>
    <s v="ja"/>
    <s v="Lorentzstraat 4"/>
    <x v="14"/>
    <s v="Administratie"/>
    <n v="1770"/>
  </r>
  <r>
    <x v="233"/>
    <n v="97300"/>
    <s v="ja"/>
    <s v="Ign. Bispincklaan 19"/>
    <x v="14"/>
    <s v="Verkoper"/>
    <n v="950"/>
  </r>
  <r>
    <x v="234"/>
    <n v="39500"/>
    <s v="nee"/>
    <s v="Herengracht 566"/>
    <x v="14"/>
    <s v="Financien"/>
    <n v="990"/>
  </r>
  <r>
    <x v="235"/>
    <n v="42700"/>
    <s v="nee"/>
    <s v="van Stolkweg 14"/>
    <x v="14"/>
    <s v="Inkoper"/>
    <n v="1350"/>
  </r>
  <r>
    <x v="236"/>
    <n v="60200"/>
    <s v="nee"/>
    <s v="Wilhelminapark 29"/>
    <x v="14"/>
    <s v="Financien"/>
    <n v="940"/>
  </r>
  <r>
    <x v="237"/>
    <n v="27700"/>
    <s v="ja"/>
    <s v="Zwarteweg 28"/>
    <x v="14"/>
    <s v="Medewerker"/>
    <n v="1040"/>
  </r>
  <r>
    <x v="238"/>
    <n v="35700"/>
    <s v="nee"/>
    <s v="Deurningerstraat 81"/>
    <x v="14"/>
    <s v="Personeelzaken"/>
    <n v="1420"/>
  </r>
  <r>
    <x v="239"/>
    <n v="54900"/>
    <s v="ja"/>
    <s v="Celsiusstraat 17"/>
    <x v="14"/>
    <s v="Verkoper"/>
    <n v="1160"/>
  </r>
  <r>
    <x v="240"/>
    <n v="70800"/>
    <s v="ja"/>
    <s v="Landjuweel 22"/>
    <x v="14"/>
    <s v="Productiechef"/>
    <n v="1030"/>
  </r>
  <r>
    <x v="241"/>
    <n v="32600"/>
    <s v="ja"/>
    <s v="Westerdijk 21a"/>
    <x v="14"/>
    <s v="Inkoper"/>
    <n v="1910"/>
  </r>
  <r>
    <x v="242"/>
    <n v="64500"/>
    <s v="ja"/>
    <s v="Ceintuurbaan 5"/>
    <x v="14"/>
    <s v="Productiechef"/>
    <n v="1640"/>
  </r>
  <r>
    <x v="243"/>
    <n v="51400"/>
    <s v="nee"/>
    <s v="Kruisstraat 8-10"/>
    <x v="14"/>
    <s v="Productiechef"/>
    <n v="1110"/>
  </r>
  <r>
    <x v="244"/>
    <n v="24500"/>
    <s v="nee"/>
    <s v="Herengracht 442"/>
    <x v="14"/>
    <s v="Inkoper"/>
    <n v="1630"/>
  </r>
  <r>
    <x v="245"/>
    <n v="23800"/>
    <s v="nee"/>
    <s v="Markt 20"/>
    <x v="14"/>
    <s v="Medewerker"/>
    <n v="1920"/>
  </r>
  <r>
    <x v="246"/>
    <n v="64900"/>
    <s v="nee"/>
    <s v="Langestraat 7"/>
    <x v="14"/>
    <s v="Directie"/>
    <n v="1860"/>
  </r>
  <r>
    <x v="247"/>
    <n v="87600"/>
    <s v="nee"/>
    <s v="Ziekenhuisweg 100"/>
    <x v="14"/>
    <s v="Directie"/>
    <n v="740"/>
  </r>
  <r>
    <x v="248"/>
    <n v="50200"/>
    <s v="ja"/>
    <s v="B. Boemanstraat 40"/>
    <x v="14"/>
    <s v="Inkoper"/>
    <n v="1190"/>
  </r>
  <r>
    <x v="249"/>
    <n v="33400"/>
    <s v="ja"/>
    <s v="Valkenboskade 525"/>
    <x v="14"/>
    <s v="Inkoper"/>
    <n v="1690"/>
  </r>
  <r>
    <x v="250"/>
    <n v="53500"/>
    <s v="nee"/>
    <s v="Pr. Beatrixlaan 428"/>
    <x v="14"/>
    <s v="Productiechef"/>
    <n v="1810"/>
  </r>
  <r>
    <x v="251"/>
    <n v="46000"/>
    <s v="ja"/>
    <s v="Van Hallweg 2"/>
    <x v="14"/>
    <s v="Financien"/>
    <n v="740"/>
  </r>
  <r>
    <x v="252"/>
    <n v="56600"/>
    <s v="nee"/>
    <s v="Pikeursbaan 15"/>
    <x v="14"/>
    <s v="Administratie"/>
    <n v="860"/>
  </r>
  <r>
    <x v="207"/>
    <n v="38800"/>
    <s v="ja"/>
    <s v="Molenweg 81"/>
    <x v="15"/>
    <s v="Medewerker"/>
    <n v="800"/>
  </r>
  <r>
    <x v="253"/>
    <n v="73300"/>
    <s v="ja"/>
    <s v="Leidseplein 1-3"/>
    <x v="15"/>
    <s v="Verkoper"/>
    <n v="1590"/>
  </r>
  <r>
    <x v="254"/>
    <n v="74400"/>
    <s v="nee"/>
    <s v="Platteelstraat 3"/>
    <x v="15"/>
    <s v="Personeelzaken"/>
    <n v="600"/>
  </r>
  <r>
    <x v="255"/>
    <m/>
    <m/>
    <m/>
    <x v="16"/>
    <m/>
    <m/>
  </r>
  <r>
    <x v="256"/>
    <n v="75100"/>
    <s v="nee"/>
    <s v="Olivier van Noortlaan 120"/>
    <x v="15"/>
    <s v="Personeelzaken"/>
    <n v="1420"/>
  </r>
  <r>
    <x v="257"/>
    <n v="41200"/>
    <s v="nee"/>
    <s v="Zevenheuvelenweg 25"/>
    <x v="15"/>
    <s v="Inkoper"/>
    <n v="860"/>
  </r>
  <r>
    <x v="258"/>
    <n v="43500"/>
    <s v="ja"/>
    <s v="Ramgatsweg"/>
    <x v="15"/>
    <s v="Verkoper"/>
    <n v="910"/>
  </r>
  <r>
    <x v="259"/>
    <n v="67600"/>
    <s v="ja"/>
    <s v="Bolensteinseweg 3"/>
    <x v="15"/>
    <s v="Productiechef"/>
    <n v="1110"/>
  </r>
  <r>
    <x v="260"/>
    <n v="1000"/>
    <s v="nee"/>
    <s v="park"/>
    <x v="17"/>
    <s v="chef"/>
    <n v="10111"/>
  </r>
  <r>
    <x v="255"/>
    <m/>
    <m/>
    <m/>
    <x v="16"/>
    <m/>
    <m/>
  </r>
  <r>
    <x v="261"/>
    <m/>
    <m/>
    <m/>
    <x v="16"/>
    <m/>
    <m/>
  </r>
  <r>
    <x v="262"/>
    <n v="1000"/>
    <m/>
    <m/>
    <x v="16"/>
    <s v="manager"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36">
  <r>
    <x v="0"/>
    <x v="0"/>
    <x v="0"/>
    <n v="500"/>
    <x v="0"/>
  </r>
  <r>
    <x v="0"/>
    <x v="0"/>
    <x v="1"/>
    <n v="500"/>
    <x v="0"/>
  </r>
  <r>
    <x v="0"/>
    <x v="0"/>
    <x v="2"/>
    <n v="500"/>
    <x v="0"/>
  </r>
  <r>
    <x v="0"/>
    <x v="1"/>
    <x v="0"/>
    <n v="500"/>
    <x v="0"/>
  </r>
  <r>
    <x v="0"/>
    <x v="2"/>
    <x v="0"/>
    <n v="500"/>
    <x v="0"/>
  </r>
  <r>
    <x v="0"/>
    <x v="2"/>
    <x v="1"/>
    <n v="500"/>
    <x v="0"/>
  </r>
  <r>
    <x v="0"/>
    <x v="2"/>
    <x v="2"/>
    <n v="500"/>
    <x v="0"/>
  </r>
  <r>
    <x v="0"/>
    <x v="3"/>
    <x v="0"/>
    <n v="500"/>
    <x v="0"/>
  </r>
  <r>
    <x v="0"/>
    <x v="3"/>
    <x v="2"/>
    <n v="500"/>
    <x v="0"/>
  </r>
  <r>
    <x v="0"/>
    <x v="4"/>
    <x v="0"/>
    <n v="500"/>
    <x v="0"/>
  </r>
  <r>
    <x v="0"/>
    <x v="4"/>
    <x v="1"/>
    <n v="500"/>
    <x v="0"/>
  </r>
  <r>
    <x v="0"/>
    <x v="5"/>
    <x v="0"/>
    <n v="500"/>
    <x v="0"/>
  </r>
  <r>
    <x v="0"/>
    <x v="5"/>
    <x v="1"/>
    <n v="500"/>
    <x v="0"/>
  </r>
  <r>
    <x v="0"/>
    <x v="6"/>
    <x v="1"/>
    <n v="500"/>
    <x v="0"/>
  </r>
  <r>
    <x v="0"/>
    <x v="6"/>
    <x v="2"/>
    <n v="500"/>
    <x v="0"/>
  </r>
  <r>
    <x v="0"/>
    <x v="7"/>
    <x v="0"/>
    <n v="500"/>
    <x v="0"/>
  </r>
  <r>
    <x v="0"/>
    <x v="7"/>
    <x v="1"/>
    <n v="500"/>
    <x v="0"/>
  </r>
  <r>
    <x v="0"/>
    <x v="8"/>
    <x v="0"/>
    <n v="500"/>
    <x v="0"/>
  </r>
  <r>
    <x v="0"/>
    <x v="8"/>
    <x v="2"/>
    <n v="500"/>
    <x v="0"/>
  </r>
  <r>
    <x v="0"/>
    <x v="9"/>
    <x v="0"/>
    <n v="500"/>
    <x v="0"/>
  </r>
  <r>
    <x v="0"/>
    <x v="9"/>
    <x v="2"/>
    <n v="500"/>
    <x v="0"/>
  </r>
  <r>
    <x v="0"/>
    <x v="10"/>
    <x v="1"/>
    <n v="500"/>
    <x v="0"/>
  </r>
  <r>
    <x v="0"/>
    <x v="10"/>
    <x v="2"/>
    <n v="500"/>
    <x v="0"/>
  </r>
  <r>
    <x v="0"/>
    <x v="11"/>
    <x v="0"/>
    <n v="500"/>
    <x v="0"/>
  </r>
  <r>
    <x v="0"/>
    <x v="11"/>
    <x v="1"/>
    <n v="500"/>
    <x v="0"/>
  </r>
  <r>
    <x v="1"/>
    <x v="0"/>
    <x v="1"/>
    <n v="5224"/>
    <x v="1"/>
  </r>
  <r>
    <x v="1"/>
    <x v="0"/>
    <x v="2"/>
    <n v="5224"/>
    <x v="1"/>
  </r>
  <r>
    <x v="1"/>
    <x v="1"/>
    <x v="1"/>
    <n v="5521"/>
    <x v="1"/>
  </r>
  <r>
    <x v="1"/>
    <x v="1"/>
    <x v="2"/>
    <n v="5521"/>
    <x v="1"/>
  </r>
  <r>
    <x v="1"/>
    <x v="2"/>
    <x v="0"/>
    <n v="5211"/>
    <x v="1"/>
  </r>
  <r>
    <x v="1"/>
    <x v="2"/>
    <x v="1"/>
    <n v="8524"/>
    <x v="1"/>
  </r>
  <r>
    <x v="1"/>
    <x v="2"/>
    <x v="2"/>
    <n v="5211"/>
    <x v="1"/>
  </r>
  <r>
    <x v="1"/>
    <x v="3"/>
    <x v="0"/>
    <n v="1998"/>
    <x v="1"/>
  </r>
  <r>
    <x v="1"/>
    <x v="3"/>
    <x v="1"/>
    <n v="2131"/>
    <x v="1"/>
  </r>
  <r>
    <x v="1"/>
    <x v="3"/>
    <x v="2"/>
    <n v="1998"/>
    <x v="1"/>
  </r>
  <r>
    <x v="1"/>
    <x v="3"/>
    <x v="2"/>
    <n v="2131"/>
    <x v="1"/>
  </r>
  <r>
    <x v="1"/>
    <x v="4"/>
    <x v="0"/>
    <n v="954"/>
    <x v="1"/>
  </r>
  <r>
    <x v="1"/>
    <x v="4"/>
    <x v="1"/>
    <n v="954"/>
    <x v="1"/>
  </r>
  <r>
    <x v="1"/>
    <x v="4"/>
    <x v="2"/>
    <n v="8524"/>
    <x v="1"/>
  </r>
  <r>
    <x v="1"/>
    <x v="5"/>
    <x v="1"/>
    <n v="4236"/>
    <x v="1"/>
  </r>
  <r>
    <x v="1"/>
    <x v="5"/>
    <x v="2"/>
    <n v="4236"/>
    <x v="1"/>
  </r>
  <r>
    <x v="1"/>
    <x v="6"/>
    <x v="0"/>
    <n v="2421"/>
    <x v="1"/>
  </r>
  <r>
    <x v="1"/>
    <x v="6"/>
    <x v="1"/>
    <n v="2421"/>
    <x v="1"/>
  </r>
  <r>
    <x v="1"/>
    <x v="7"/>
    <x v="0"/>
    <n v="3234"/>
    <x v="1"/>
  </r>
  <r>
    <x v="1"/>
    <x v="7"/>
    <x v="2"/>
    <n v="3234"/>
    <x v="1"/>
  </r>
  <r>
    <x v="1"/>
    <x v="8"/>
    <x v="1"/>
    <n v="5444"/>
    <x v="1"/>
  </r>
  <r>
    <x v="1"/>
    <x v="8"/>
    <x v="2"/>
    <n v="5444"/>
    <x v="1"/>
  </r>
  <r>
    <x v="1"/>
    <x v="9"/>
    <x v="0"/>
    <n v="3271"/>
    <x v="1"/>
  </r>
  <r>
    <x v="1"/>
    <x v="9"/>
    <x v="2"/>
    <n v="3271"/>
    <x v="1"/>
  </r>
  <r>
    <x v="1"/>
    <x v="10"/>
    <x v="1"/>
    <n v="7311"/>
    <x v="1"/>
  </r>
  <r>
    <x v="1"/>
    <x v="10"/>
    <x v="2"/>
    <n v="7311"/>
    <x v="1"/>
  </r>
  <r>
    <x v="1"/>
    <x v="11"/>
    <x v="0"/>
    <n v="1678"/>
    <x v="1"/>
  </r>
  <r>
    <x v="1"/>
    <x v="11"/>
    <x v="2"/>
    <n v="1678"/>
    <x v="1"/>
  </r>
  <r>
    <x v="2"/>
    <x v="0"/>
    <x v="2"/>
    <n v="9524"/>
    <x v="0"/>
  </r>
  <r>
    <x v="2"/>
    <x v="2"/>
    <x v="2"/>
    <n v="9524"/>
    <x v="0"/>
  </r>
  <r>
    <x v="2"/>
    <x v="3"/>
    <x v="0"/>
    <n v="5521"/>
    <x v="0"/>
  </r>
  <r>
    <x v="2"/>
    <x v="3"/>
    <x v="1"/>
    <n v="5521"/>
    <x v="0"/>
  </r>
  <r>
    <x v="2"/>
    <x v="3"/>
    <x v="2"/>
    <n v="5444"/>
    <x v="0"/>
  </r>
  <r>
    <x v="2"/>
    <x v="4"/>
    <x v="0"/>
    <n v="2954"/>
    <x v="0"/>
  </r>
  <r>
    <x v="2"/>
    <x v="4"/>
    <x v="0"/>
    <n v="5224"/>
    <x v="0"/>
  </r>
  <r>
    <x v="2"/>
    <x v="4"/>
    <x v="1"/>
    <n v="5424"/>
    <x v="0"/>
  </r>
  <r>
    <x v="2"/>
    <x v="4"/>
    <x v="2"/>
    <n v="5224"/>
    <x v="0"/>
  </r>
  <r>
    <x v="2"/>
    <x v="5"/>
    <x v="0"/>
    <n v="5211"/>
    <x v="0"/>
  </r>
  <r>
    <x v="2"/>
    <x v="5"/>
    <x v="1"/>
    <n v="4271"/>
    <x v="0"/>
  </r>
  <r>
    <x v="2"/>
    <x v="5"/>
    <x v="2"/>
    <n v="7311"/>
    <x v="0"/>
  </r>
  <r>
    <x v="2"/>
    <x v="6"/>
    <x v="0"/>
    <n v="4271"/>
    <x v="0"/>
  </r>
  <r>
    <x v="2"/>
    <x v="6"/>
    <x v="1"/>
    <n v="4236"/>
    <x v="0"/>
  </r>
  <r>
    <x v="2"/>
    <x v="6"/>
    <x v="2"/>
    <n v="7311"/>
    <x v="0"/>
  </r>
  <r>
    <x v="2"/>
    <x v="7"/>
    <x v="1"/>
    <n v="3421"/>
    <x v="0"/>
  </r>
  <r>
    <x v="2"/>
    <x v="7"/>
    <x v="2"/>
    <n v="3211"/>
    <x v="0"/>
  </r>
  <r>
    <x v="2"/>
    <x v="7"/>
    <x v="2"/>
    <n v="3521"/>
    <x v="0"/>
  </r>
  <r>
    <x v="2"/>
    <x v="8"/>
    <x v="0"/>
    <n v="2678"/>
    <x v="0"/>
  </r>
  <r>
    <x v="2"/>
    <x v="8"/>
    <x v="1"/>
    <n v="3211"/>
    <x v="0"/>
  </r>
  <r>
    <x v="2"/>
    <x v="8"/>
    <x v="2"/>
    <n v="5444"/>
    <x v="0"/>
  </r>
  <r>
    <x v="2"/>
    <x v="9"/>
    <x v="0"/>
    <n v="2431"/>
    <x v="0"/>
  </r>
  <r>
    <x v="2"/>
    <x v="9"/>
    <x v="1"/>
    <n v="2678"/>
    <x v="0"/>
  </r>
  <r>
    <x v="2"/>
    <x v="10"/>
    <x v="0"/>
    <n v="1234"/>
    <x v="0"/>
  </r>
  <r>
    <x v="2"/>
    <x v="10"/>
    <x v="2"/>
    <n v="1234"/>
    <x v="0"/>
  </r>
  <r>
    <x v="2"/>
    <x v="11"/>
    <x v="0"/>
    <n v="998"/>
    <x v="0"/>
  </r>
  <r>
    <x v="2"/>
    <x v="11"/>
    <x v="2"/>
    <n v="998"/>
    <x v="0"/>
  </r>
  <r>
    <x v="3"/>
    <x v="4"/>
    <x v="2"/>
    <n v="5341"/>
    <x v="2"/>
  </r>
  <r>
    <x v="4"/>
    <x v="0"/>
    <x v="1"/>
    <n v="5224"/>
    <x v="3"/>
  </r>
  <r>
    <x v="4"/>
    <x v="0"/>
    <x v="2"/>
    <n v="5224"/>
    <x v="3"/>
  </r>
  <r>
    <x v="4"/>
    <x v="1"/>
    <x v="1"/>
    <n v="5521"/>
    <x v="3"/>
  </r>
  <r>
    <x v="4"/>
    <x v="1"/>
    <x v="2"/>
    <n v="5521"/>
    <x v="3"/>
  </r>
  <r>
    <x v="4"/>
    <x v="2"/>
    <x v="0"/>
    <n v="5211"/>
    <x v="3"/>
  </r>
  <r>
    <x v="4"/>
    <x v="2"/>
    <x v="1"/>
    <n v="8524"/>
    <x v="3"/>
  </r>
  <r>
    <x v="4"/>
    <x v="2"/>
    <x v="2"/>
    <n v="5211"/>
    <x v="3"/>
  </r>
  <r>
    <x v="4"/>
    <x v="3"/>
    <x v="0"/>
    <n v="1998"/>
    <x v="3"/>
  </r>
  <r>
    <x v="4"/>
    <x v="3"/>
    <x v="1"/>
    <n v="2131"/>
    <x v="3"/>
  </r>
  <r>
    <x v="4"/>
    <x v="3"/>
    <x v="2"/>
    <n v="1998"/>
    <x v="3"/>
  </r>
  <r>
    <x v="4"/>
    <x v="3"/>
    <x v="2"/>
    <n v="2131"/>
    <x v="3"/>
  </r>
  <r>
    <x v="4"/>
    <x v="4"/>
    <x v="0"/>
    <n v="954"/>
    <x v="3"/>
  </r>
  <r>
    <x v="4"/>
    <x v="4"/>
    <x v="1"/>
    <n v="954"/>
    <x v="3"/>
  </r>
  <r>
    <x v="4"/>
    <x v="4"/>
    <x v="2"/>
    <n v="9981"/>
    <x v="3"/>
  </r>
  <r>
    <x v="4"/>
    <x v="4"/>
    <x v="2"/>
    <n v="8524"/>
    <x v="3"/>
  </r>
  <r>
    <x v="4"/>
    <x v="5"/>
    <x v="1"/>
    <n v="4236"/>
    <x v="3"/>
  </r>
  <r>
    <x v="4"/>
    <x v="5"/>
    <x v="2"/>
    <n v="4236"/>
    <x v="3"/>
  </r>
  <r>
    <x v="4"/>
    <x v="6"/>
    <x v="0"/>
    <n v="2421"/>
    <x v="3"/>
  </r>
  <r>
    <x v="4"/>
    <x v="6"/>
    <x v="1"/>
    <n v="2421"/>
    <x v="3"/>
  </r>
  <r>
    <x v="4"/>
    <x v="7"/>
    <x v="0"/>
    <n v="3234"/>
    <x v="3"/>
  </r>
  <r>
    <x v="4"/>
    <x v="7"/>
    <x v="2"/>
    <n v="3234"/>
    <x v="3"/>
  </r>
  <r>
    <x v="4"/>
    <x v="8"/>
    <x v="1"/>
    <n v="5444"/>
    <x v="3"/>
  </r>
  <r>
    <x v="4"/>
    <x v="8"/>
    <x v="2"/>
    <n v="5444"/>
    <x v="3"/>
  </r>
  <r>
    <x v="4"/>
    <x v="9"/>
    <x v="0"/>
    <n v="3271"/>
    <x v="3"/>
  </r>
  <r>
    <x v="4"/>
    <x v="9"/>
    <x v="2"/>
    <n v="3271"/>
    <x v="3"/>
  </r>
  <r>
    <x v="4"/>
    <x v="10"/>
    <x v="1"/>
    <n v="7311"/>
    <x v="3"/>
  </r>
  <r>
    <x v="4"/>
    <x v="10"/>
    <x v="2"/>
    <n v="7311"/>
    <x v="3"/>
  </r>
  <r>
    <x v="5"/>
    <x v="0"/>
    <x v="0"/>
    <n v="7311"/>
    <x v="2"/>
  </r>
  <r>
    <x v="5"/>
    <x v="0"/>
    <x v="1"/>
    <n v="9524"/>
    <x v="2"/>
  </r>
  <r>
    <x v="5"/>
    <x v="0"/>
    <x v="1"/>
    <n v="9524"/>
    <x v="2"/>
  </r>
  <r>
    <x v="5"/>
    <x v="0"/>
    <x v="2"/>
    <n v="7311"/>
    <x v="2"/>
  </r>
  <r>
    <x v="5"/>
    <x v="1"/>
    <x v="1"/>
    <n v="6430"/>
    <x v="2"/>
  </r>
  <r>
    <x v="5"/>
    <x v="2"/>
    <x v="0"/>
    <n v="5444"/>
    <x v="2"/>
  </r>
  <r>
    <x v="5"/>
    <x v="2"/>
    <x v="2"/>
    <n v="5424"/>
    <x v="2"/>
  </r>
  <r>
    <x v="5"/>
    <x v="2"/>
    <x v="2"/>
    <n v="5444"/>
    <x v="2"/>
  </r>
  <r>
    <x v="5"/>
    <x v="3"/>
    <x v="0"/>
    <n v="5424"/>
    <x v="2"/>
  </r>
  <r>
    <x v="5"/>
    <x v="3"/>
    <x v="1"/>
    <n v="5224"/>
    <x v="2"/>
  </r>
  <r>
    <x v="5"/>
    <x v="4"/>
    <x v="0"/>
    <n v="4271"/>
    <x v="2"/>
  </r>
  <r>
    <x v="5"/>
    <x v="4"/>
    <x v="1"/>
    <n v="4236"/>
    <x v="2"/>
  </r>
  <r>
    <x v="5"/>
    <x v="4"/>
    <x v="2"/>
    <n v="4271"/>
    <x v="2"/>
  </r>
  <r>
    <x v="5"/>
    <x v="5"/>
    <x v="0"/>
    <n v="3521"/>
    <x v="2"/>
  </r>
  <r>
    <x v="5"/>
    <x v="5"/>
    <x v="1"/>
    <n v="4236"/>
    <x v="2"/>
  </r>
  <r>
    <x v="5"/>
    <x v="6"/>
    <x v="0"/>
    <n v="3421"/>
    <x v="2"/>
  </r>
  <r>
    <x v="5"/>
    <x v="6"/>
    <x v="1"/>
    <n v="3521"/>
    <x v="2"/>
  </r>
  <r>
    <x v="5"/>
    <x v="7"/>
    <x v="0"/>
    <n v="3211"/>
    <x v="2"/>
  </r>
  <r>
    <x v="5"/>
    <x v="7"/>
    <x v="2"/>
    <n v="3421"/>
    <x v="2"/>
  </r>
  <r>
    <x v="5"/>
    <x v="8"/>
    <x v="1"/>
    <n v="2678"/>
    <x v="2"/>
  </r>
  <r>
    <x v="5"/>
    <x v="8"/>
    <x v="2"/>
    <n v="3211"/>
    <x v="2"/>
  </r>
  <r>
    <x v="5"/>
    <x v="9"/>
    <x v="0"/>
    <n v="2431"/>
    <x v="2"/>
  </r>
  <r>
    <x v="5"/>
    <x v="9"/>
    <x v="0"/>
    <n v="2678"/>
    <x v="2"/>
  </r>
  <r>
    <x v="5"/>
    <x v="10"/>
    <x v="1"/>
    <n v="1234"/>
    <x v="2"/>
  </r>
  <r>
    <x v="5"/>
    <x v="10"/>
    <x v="2"/>
    <n v="1234"/>
    <x v="2"/>
  </r>
  <r>
    <x v="5"/>
    <x v="11"/>
    <x v="0"/>
    <n v="998"/>
    <x v="2"/>
  </r>
  <r>
    <x v="5"/>
    <x v="11"/>
    <x v="2"/>
    <n v="998"/>
    <x v="2"/>
  </r>
  <r>
    <x v="5"/>
    <x v="2"/>
    <x v="2"/>
    <n v="999"/>
    <x v="2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72">
  <r>
    <s v="Bakker"/>
    <s v="Sem"/>
    <s v="Sem Bakker"/>
    <s v="Geuzert"/>
    <n v="24"/>
    <n v="575"/>
    <x v="0"/>
    <x v="0"/>
    <d v="1974-01-20T00:00:00"/>
    <n v="50"/>
    <s v="Ja"/>
    <d v="1957-08-02T00:00:00"/>
    <n v="59"/>
    <n v="187595862"/>
  </r>
  <r>
    <s v="Boer"/>
    <m/>
    <s v=" Boer"/>
    <s v="Dorpsstraat"/>
    <n v="23"/>
    <n v="1425"/>
    <x v="0"/>
    <x v="1"/>
    <d v="1984-01-15T00:00:00"/>
    <n v="50"/>
    <s v="Ja"/>
    <d v="1973-03-06T00:00:00"/>
    <n v="44"/>
    <n v="187595807"/>
  </r>
  <r>
    <s v="Bos"/>
    <s v="Thijs"/>
    <s v="Thijs Bos"/>
    <s v="Parken"/>
    <n v="35"/>
    <n v="775"/>
    <x v="1"/>
    <x v="2"/>
    <d v="1978-04-09T00:00:00"/>
    <n v="50"/>
    <s v="Ja"/>
    <d v="1967-01-17T00:00:00"/>
    <n v="50"/>
    <n v="187595422"/>
  </r>
  <r>
    <s v="Brouwer"/>
    <s v="Lieke"/>
    <s v="Lieke Brouwer"/>
    <s v="Kloosterstraat"/>
    <n v="21"/>
    <n v="925"/>
    <x v="2"/>
    <x v="2"/>
    <d v="1998-02-08T00:00:00"/>
    <n v="50"/>
    <s v="Nee"/>
    <d v="1984-08-19T00:00:00"/>
    <n v="32"/>
    <n v="187595312"/>
  </r>
  <r>
    <s v="de Boer"/>
    <s v="Bram"/>
    <s v="Bram de Boer"/>
    <s v="Tuinstraat"/>
    <n v="22"/>
    <n v="700"/>
    <x v="0"/>
    <x v="2"/>
    <d v="2014-09-16T00:00:00"/>
    <n v="25"/>
    <s v="Nee"/>
    <d v="2007-05-16T00:00:00"/>
    <n v="9"/>
    <n v="187595488"/>
  </r>
  <r>
    <s v="de Bruijn / de Bruyn"/>
    <m/>
    <s v=" de Bruijn / de Bruyn"/>
    <s v="Klooster"/>
    <n v="3"/>
    <n v="500"/>
    <x v="0"/>
    <x v="2"/>
    <d v="1961-08-06T00:00:00"/>
    <n v="50"/>
    <s v="Nee"/>
    <d v="1951-05-08T00:00:00"/>
    <n v="65"/>
    <n v="187595884"/>
  </r>
  <r>
    <s v="de Bruin"/>
    <m/>
    <s v=" de Bruin"/>
    <s v="Park laan"/>
    <n v="8"/>
    <n v="525"/>
    <x v="2"/>
    <x v="2"/>
    <d v="2014-05-01T00:00:00"/>
    <n v="50"/>
    <s v="Nee"/>
    <d v="1992-09-14T00:00:00"/>
    <n v="24"/>
    <n v="187595356"/>
  </r>
  <r>
    <s v="de Graaf"/>
    <s v="Fenna"/>
    <s v="Fenna de Graaf"/>
    <s v="Geuzert"/>
    <n v="30"/>
    <n v="250"/>
    <x v="0"/>
    <x v="0"/>
    <d v="2000-03-16T00:00:00"/>
    <n v="50"/>
    <s v="Nee"/>
    <d v="1976-07-24T00:00:00"/>
    <n v="40"/>
    <n v="187595268"/>
  </r>
  <r>
    <s v="de Groot"/>
    <s v="Max"/>
    <s v="Max de Groot"/>
    <s v="Dorpweg"/>
    <n v="11"/>
    <n v="750"/>
    <x v="2"/>
    <x v="0"/>
    <d v="1987-03-03T00:00:00"/>
    <n v="50"/>
    <s v="Nee"/>
    <d v="1960-06-02T00:00:00"/>
    <n v="56"/>
    <n v="537187889"/>
  </r>
  <r>
    <s v="de Haan"/>
    <s v="Lotte"/>
    <s v="Lotte de Haan"/>
    <s v="Dorpsstraat"/>
    <n v="29"/>
    <n v="375"/>
    <x v="0"/>
    <x v="0"/>
    <d v="1989-05-03T00:00:00"/>
    <n v="50"/>
    <s v="Nee"/>
    <d v="1970-01-22T00:00:00"/>
    <n v="47"/>
    <n v="187595818"/>
  </r>
  <r>
    <s v="de Jonge"/>
    <m/>
    <s v=" de Jonge"/>
    <s v="Vlasstraat"/>
    <n v="31"/>
    <n v="950"/>
    <x v="1"/>
    <x v="0"/>
    <d v="2004-03-09T00:00:00"/>
    <n v="50"/>
    <s v="Nee"/>
    <d v="1993-09-08T00:00:00"/>
    <n v="23"/>
    <n v="187595554"/>
  </r>
  <r>
    <s v="de Lange"/>
    <m/>
    <s v=" de Lange"/>
    <s v="Geuzert"/>
    <n v="12"/>
    <n v="1525"/>
    <x v="2"/>
    <x v="0"/>
    <d v="1978-06-11T00:00:00"/>
    <n v="50"/>
    <s v="Nee"/>
    <d v="1963-10-28T00:00:00"/>
    <n v="53"/>
    <n v="187595840"/>
  </r>
  <r>
    <s v="de Ruiter"/>
    <m/>
    <s v=" de Ruiter"/>
    <s v="Kloter"/>
    <n v="27"/>
    <n v="1275"/>
    <x v="0"/>
    <x v="0"/>
    <d v="2006-12-25T00:00:00"/>
    <n v="50"/>
    <s v="Ja"/>
    <d v="1984-07-25T00:00:00"/>
    <n v="32"/>
    <n v="187595598"/>
  </r>
  <r>
    <s v="de Vries"/>
    <s v="Theo"/>
    <s v="Theo de Vries"/>
    <s v="Vlamstraat"/>
    <n v="13"/>
    <n v="500"/>
    <x v="2"/>
    <x v="1"/>
    <d v="2010-08-05T00:00:00"/>
    <n v="35"/>
    <s v="Ja"/>
    <d v="2000-07-12T00:00:00"/>
    <n v="16"/>
    <n v="187595521"/>
  </r>
  <r>
    <s v="de Wit"/>
    <s v="Lisa"/>
    <s v="Lisa de Wit"/>
    <s v="Kluster"/>
    <n v="21"/>
    <n v="950"/>
    <x v="2"/>
    <x v="0"/>
    <d v="2002-06-25T00:00:00"/>
    <n v="50"/>
    <s v="Ja"/>
    <d v="1986-11-05T00:00:00"/>
    <n v="30"/>
    <n v="187595587"/>
  </r>
  <r>
    <s v="Dekker"/>
    <s v="Sophie"/>
    <s v="Sophie Dekker"/>
    <s v="Tuinstraat"/>
    <n v="10"/>
    <n v="900"/>
    <x v="3"/>
    <x v="0"/>
    <d v="2016-02-07T00:00:00"/>
    <n v="50"/>
    <s v="Ja"/>
    <d v="1991-11-21T00:00:00"/>
    <n v="25"/>
    <n v="187595741"/>
  </r>
  <r>
    <s v="Dijkstra"/>
    <s v="Tess"/>
    <s v="Tess Dijkstra"/>
    <s v="Klooster"/>
    <n v="21"/>
    <n v="975"/>
    <x v="2"/>
    <x v="0"/>
    <d v="1982-08-10T00:00:00"/>
    <n v="50"/>
    <s v="Ja"/>
    <d v="1958-06-12T00:00:00"/>
    <n v="58"/>
    <n v="187595917"/>
  </r>
  <r>
    <s v="Gerritsen"/>
    <m/>
    <s v=" Gerritsen"/>
    <s v="Park "/>
    <n v="2"/>
    <n v="1350"/>
    <x v="0"/>
    <x v="0"/>
    <d v="1993-07-19T00:00:00"/>
    <n v="50"/>
    <s v="Nee"/>
    <d v="1980-01-02T00:00:00"/>
    <n v="37"/>
    <n v="187595620"/>
  </r>
  <r>
    <s v="Groen"/>
    <m/>
    <s v=" Groen"/>
    <s v="Park "/>
    <n v="2"/>
    <n v="1325"/>
    <x v="0"/>
    <x v="0"/>
    <d v="2012-01-09T00:00:00"/>
    <n v="50"/>
    <s v="Ja"/>
    <d v="1990-09-08T00:00:00"/>
    <n v="26"/>
    <n v="187595345"/>
  </r>
  <r>
    <s v="Hendriks"/>
    <s v="Levi"/>
    <s v="Levi Hendriks"/>
    <s v="Tinstraat"/>
    <n v="10"/>
    <n v="850"/>
    <x v="3"/>
    <x v="1"/>
    <d v="2015-12-16T00:00:00"/>
    <n v="35"/>
    <s v="Nee"/>
    <d v="2001-12-06T00:00:00"/>
    <n v="15"/>
    <n v="187595466"/>
  </r>
  <r>
    <s v="Hoekstra"/>
    <m/>
    <s v=" Hoekstra"/>
    <s v="Perk "/>
    <n v="26"/>
    <n v="700"/>
    <x v="0"/>
    <x v="0"/>
    <d v="1991-06-22T00:00:00"/>
    <n v="50"/>
    <s v="Nee"/>
    <d v="1970-11-18T00:00:00"/>
    <n v="46"/>
    <n v="187595664"/>
  </r>
  <r>
    <s v="Huisman"/>
    <m/>
    <s v=" Huisman"/>
    <s v="Geuzert"/>
    <n v="18"/>
    <n v="900"/>
    <x v="3"/>
    <x v="2"/>
    <d v="1989-03-06T00:00:00"/>
    <n v="50"/>
    <s v="Ja"/>
    <d v="1972-07-11T00:00:00"/>
    <n v="44"/>
    <n v="187595246"/>
  </r>
  <r>
    <s v="Jacobs"/>
    <s v="Noa"/>
    <s v="Noa Jacobs"/>
    <s v="Torpsstraat"/>
    <n v="29"/>
    <n v="350"/>
    <x v="0"/>
    <x v="0"/>
    <d v="1989-01-06T00:00:00"/>
    <n v="50"/>
    <s v="Ja"/>
    <d v="1966-06-22T00:00:00"/>
    <n v="50"/>
    <n v="187595213"/>
  </r>
  <r>
    <s v="Janssen"/>
    <s v="Thomas"/>
    <s v="Thomas Janssen"/>
    <s v="Park "/>
    <n v="37"/>
    <n v="600"/>
    <x v="3"/>
    <x v="2"/>
    <d v="1994-02-25T00:00:00"/>
    <n v="50"/>
    <s v="Nee"/>
    <d v="1978-06-28T00:00:00"/>
    <n v="38"/>
    <n v="187595444"/>
  </r>
  <r>
    <s v="Jonker"/>
    <m/>
    <s v=" Jonker"/>
    <s v="Park "/>
    <n v="2"/>
    <n v="1375"/>
    <x v="0"/>
    <x v="2"/>
    <d v="2009-01-01T00:00:00"/>
    <n v="50"/>
    <s v="Ja"/>
    <d v="1998-06-12T00:00:00"/>
    <n v="18"/>
    <n v="187595950"/>
  </r>
  <r>
    <s v="Kok"/>
    <s v="Julia"/>
    <s v="Julia Kok"/>
    <s v="Dorpsstraat"/>
    <n v="17"/>
    <n v="325"/>
    <x v="2"/>
    <x v="2"/>
    <d v="1986-12-23T00:00:00"/>
    <n v="50"/>
    <s v="Ja"/>
    <d v="1962-06-09T00:00:00"/>
    <n v="54"/>
    <n v="420656997"/>
  </r>
  <r>
    <s v="Koster"/>
    <m/>
    <s v=" Koster"/>
    <s v="Klooster"/>
    <n v="15"/>
    <n v="775"/>
    <x v="2"/>
    <x v="2"/>
    <d v="2008-08-24T00:00:00"/>
    <n v="50"/>
    <s v="Ja"/>
    <d v="1982-08-13T00:00:00"/>
    <n v="34"/>
    <n v="187595301"/>
  </r>
  <r>
    <s v="Kramer"/>
    <m/>
    <s v=" Kramer"/>
    <s v="Kloster"/>
    <n v="9"/>
    <n v="1100"/>
    <x v="3"/>
    <x v="2"/>
    <d v="2013-07-01T00:00:00"/>
    <n v="50"/>
    <s v="Ja"/>
    <d v="1991-05-29T00:00:00"/>
    <n v="25"/>
    <n v="187595565"/>
  </r>
  <r>
    <s v="Kuiper"/>
    <m/>
    <s v=" Kuiper"/>
    <s v="Kloosterweg"/>
    <n v="9"/>
    <n v="1050"/>
    <x v="3"/>
    <x v="0"/>
    <d v="1996-03-07T00:00:00"/>
    <n v="50"/>
    <s v="Nee"/>
    <d v="1980-08-06T00:00:00"/>
    <n v="36"/>
    <n v="187595290"/>
  </r>
  <r>
    <s v="Kuipers"/>
    <m/>
    <s v=" Kuipers"/>
    <s v="Klooster"/>
    <n v="33"/>
    <n v="975"/>
    <x v="1"/>
    <x v="0"/>
    <d v="2008-10-25T00:00:00"/>
    <n v="50"/>
    <s v="Ja"/>
    <d v="1988-09-01T00:00:00"/>
    <n v="28"/>
    <n v="187595334"/>
  </r>
  <r>
    <s v="Maas"/>
    <m/>
    <s v=" Maas"/>
    <s v="Tuinstraat"/>
    <n v="4"/>
    <n v="725"/>
    <x v="3"/>
    <x v="1"/>
    <d v="2012-08-13T00:00:00"/>
    <n v="35"/>
    <s v="Ja"/>
    <d v="1999-03-18T00:00:00"/>
    <n v="18"/>
    <n v="187595455"/>
  </r>
  <r>
    <s v="Martens"/>
    <m/>
    <s v=" Martens"/>
    <s v="Dorpsstraat"/>
    <n v="5"/>
    <n v="1225"/>
    <x v="0"/>
    <x v="0"/>
    <d v="1985-02-06T00:00:00"/>
    <n v="50"/>
    <s v="Ja"/>
    <d v="1958-05-27T00:00:00"/>
    <n v="58"/>
    <n v="653718781"/>
  </r>
  <r>
    <s v="Meijer / Meyer"/>
    <s v="Jesse"/>
    <s v="Jesse Meijer / Meyer"/>
    <s v="Tuinstraat"/>
    <n v="28"/>
    <n v="675"/>
    <x v="1"/>
    <x v="0"/>
    <d v="2000-11-02T00:00:00"/>
    <n v="50"/>
    <s v="Ja"/>
    <d v="1982-07-14T00:00:00"/>
    <n v="34"/>
    <n v="187595774"/>
  </r>
  <r>
    <s v="Mulder"/>
    <s v="Finn"/>
    <s v="Finn Mulder"/>
    <s v="Tuinstraat"/>
    <n v="22"/>
    <n v="725"/>
    <x v="0"/>
    <x v="2"/>
    <d v="1996-06-01T00:00:00"/>
    <n v="50"/>
    <s v="Ja"/>
    <d v="1985-08-26T00:00:00"/>
    <n v="31"/>
    <n v="187595763"/>
  </r>
  <r>
    <s v="Peeters"/>
    <m/>
    <s v=" Peeters"/>
    <s v="Geuzert"/>
    <n v="18"/>
    <n v="925"/>
    <x v="3"/>
    <x v="0"/>
    <d v="1974-06-18T00:00:00"/>
    <n v="50"/>
    <s v="Ja"/>
    <d v="1960-09-14T00:00:00"/>
    <n v="56"/>
    <n v="187595851"/>
  </r>
  <r>
    <s v="Peters"/>
    <s v="Lucas"/>
    <s v="Lucas Peters"/>
    <s v="Perk "/>
    <n v="34"/>
    <n v="825"/>
    <x v="1"/>
    <x v="0"/>
    <d v="1991-06-27T00:00:00"/>
    <n v="50"/>
    <s v="Ja"/>
    <d v="1971-04-28T00:00:00"/>
    <n v="45"/>
    <n v="187595411"/>
  </r>
  <r>
    <s v="Post"/>
    <m/>
    <s v=" Post"/>
    <s v="Klooster"/>
    <n v="33"/>
    <n v="1025"/>
    <x v="1"/>
    <x v="0"/>
    <d v="2006-03-01T00:00:00"/>
    <n v="50"/>
    <s v="Ja"/>
    <d v="1985-02-10T00:00:00"/>
    <n v="32"/>
    <n v="187595939"/>
  </r>
  <r>
    <s v="Postma"/>
    <m/>
    <s v=" Postma"/>
    <s v="Tuinstraat"/>
    <n v="16"/>
    <n v="1200"/>
    <x v="2"/>
    <x v="0"/>
    <d v="2006-04-13T00:00:00"/>
    <n v="50"/>
    <s v="Nee"/>
    <d v="1988-10-08T00:00:00"/>
    <n v="28"/>
    <n v="187595752"/>
  </r>
  <r>
    <s v="Prins"/>
    <m/>
    <s v=" Prins"/>
    <s v="Vleesstraat"/>
    <n v="7"/>
    <n v="850"/>
    <x v="2"/>
    <x v="1"/>
    <d v="2015-04-29T00:00:00"/>
    <n v="35"/>
    <s v="Ja"/>
    <d v="2002-10-23T00:00:00"/>
    <n v="14"/>
    <n v="187595510"/>
  </r>
  <r>
    <s v="Scholten"/>
    <m/>
    <s v=" Scholten"/>
    <s v="Klooster"/>
    <n v="9"/>
    <n v="1150"/>
    <x v="3"/>
    <x v="0"/>
    <d v="1968-11-13T00:00:00"/>
    <n v="50"/>
    <s v="Ja"/>
    <d v="1948-03-25T00:00:00"/>
    <n v="69"/>
    <n v="187595895"/>
  </r>
  <r>
    <s v="Schouten"/>
    <m/>
    <s v=" Schouten"/>
    <s v="Park "/>
    <n v="8"/>
    <n v="575"/>
    <x v="2"/>
    <x v="2"/>
    <d v="2016-01-14T00:00:00"/>
    <n v="25"/>
    <s v="Ja"/>
    <d v="2011-10-12T00:00:00"/>
    <n v="5"/>
    <n v="187595961"/>
  </r>
  <r>
    <s v="Smeets"/>
    <m/>
    <s v=" Smeets"/>
    <s v="Tuinstraat"/>
    <n v="36"/>
    <n v="1500"/>
    <x v="1"/>
    <x v="1"/>
    <d v="2016-01-02T00:00:00"/>
    <n v="35"/>
    <s v="Nee"/>
    <d v="2001-03-30T00:00:00"/>
    <n v="16"/>
    <n v="187595708"/>
  </r>
  <r>
    <s v="Smit"/>
    <s v="Milan"/>
    <s v="Milan Smit"/>
    <s v="Tuinstraat"/>
    <n v="28"/>
    <n v="650"/>
    <x v="1"/>
    <x v="1"/>
    <d v="2013-02-26T00:00:00"/>
    <n v="35"/>
    <s v="Ja"/>
    <d v="2005-02-02T00:00:00"/>
    <n v="12"/>
    <n v="187595499"/>
  </r>
  <r>
    <s v="Smits"/>
    <s v="Zoë"/>
    <s v="Zoë Smits"/>
    <s v="Geuzert"/>
    <n v="6"/>
    <n v="225"/>
    <x v="2"/>
    <x v="0"/>
    <d v="1986-12-02T00:00:00"/>
    <n v="50"/>
    <s v="Nee"/>
    <d v="1968-06-28T00:00:00"/>
    <n v="48"/>
    <n v="187595224"/>
  </r>
  <r>
    <s v="Timmermans"/>
    <m/>
    <s v=" Timmermans"/>
    <s v="Klooster"/>
    <n v="27"/>
    <n v="1300"/>
    <x v="0"/>
    <x v="1"/>
    <d v="1981-12-26T00:00:00"/>
    <n v="50"/>
    <s v="Nee"/>
    <d v="1971-10-12T00:00:00"/>
    <n v="45"/>
    <n v="187595928"/>
  </r>
  <r>
    <s v="van Beek"/>
    <m/>
    <s v=" van Beek"/>
    <s v="Parkweg "/>
    <n v="32"/>
    <n v="600"/>
    <x v="1"/>
    <x v="1"/>
    <d v="2000-03-04T00:00:00"/>
    <n v="50"/>
    <s v="Nee"/>
    <d v="1975-08-07T00:00:00"/>
    <n v="41"/>
    <n v="187595400"/>
  </r>
  <r>
    <s v="van Dam"/>
    <m/>
    <s v=" van Dam"/>
    <s v="Klester"/>
    <n v="15"/>
    <n v="800"/>
    <x v="2"/>
    <x v="1"/>
    <d v="2013-11-01T00:00:00"/>
    <n v="50"/>
    <s v="Nee"/>
    <d v="1989-02-15T00:00:00"/>
    <n v="28"/>
    <n v="187595576"/>
  </r>
  <r>
    <s v="van de Berg / van den Berg / van der Berg"/>
    <s v="Liam"/>
    <s v="Liam van de Berg / van den Berg / van der Berg"/>
    <s v="Vlasstraat"/>
    <n v="13"/>
    <n v="525"/>
    <x v="2"/>
    <x v="0"/>
    <d v="1994-12-24T00:00:00"/>
    <n v="50"/>
    <s v="Nee"/>
    <d v="1976-04-18T00:00:00"/>
    <n v="41"/>
    <n v="187595796"/>
  </r>
  <r>
    <s v="van de Brink / van den Brink"/>
    <m/>
    <s v=" van de Brink / van den Brink"/>
    <s v="Parkweg "/>
    <n v="20"/>
    <n v="1125"/>
    <x v="3"/>
    <x v="0"/>
    <d v="1986-05-19T00:00:00"/>
    <n v="50"/>
    <s v="Ja"/>
    <d v="1973-02-28T00:00:00"/>
    <n v="44"/>
    <n v="187595653"/>
  </r>
  <r>
    <s v="van de Veen / van der Veen"/>
    <s v="Mila"/>
    <s v="Mila van de Veen / van der Veen"/>
    <s v="Vlaasstraat"/>
    <n v="25"/>
    <n v="450"/>
    <x v="1"/>
    <x v="1"/>
    <d v="2014-10-13T00:00:00"/>
    <n v="50"/>
    <s v="Ja"/>
    <d v="1995-12-20T00:00:00"/>
    <n v="21"/>
    <n v="187595543"/>
  </r>
  <r>
    <s v="van de Velde / van den Velde / van der Velde"/>
    <m/>
    <s v=" van de Velde / van den Velde / van der Velde"/>
    <s v="Geert"/>
    <n v="12"/>
    <n v="1450"/>
    <x v="2"/>
    <x v="1"/>
    <d v="1994-10-11T00:00:00"/>
    <n v="50"/>
    <s v="Ja"/>
    <d v="1970-07-05T00:00:00"/>
    <n v="46"/>
    <n v="187595235"/>
  </r>
  <r>
    <s v="van de Ven / van der Ven"/>
    <m/>
    <s v=" van de Ven / van der Ven"/>
    <s v="Park "/>
    <n v="26"/>
    <n v="675"/>
    <x v="0"/>
    <x v="1"/>
    <d v="1994-10-08T00:00:00"/>
    <n v="50"/>
    <s v="Ja"/>
    <d v="1979-11-16T00:00:00"/>
    <n v="37"/>
    <n v="187595389"/>
  </r>
  <r>
    <s v="van de Wal / van der Wal"/>
    <m/>
    <s v=" van de Wal / van der Wal"/>
    <s v="Klooster"/>
    <n v="15"/>
    <n v="825"/>
    <x v="2"/>
    <x v="0"/>
    <d v="1969-03-23T00:00:00"/>
    <n v="50"/>
    <s v="Nee"/>
    <d v="1945-02-10T00:00:00"/>
    <n v="72"/>
    <n v="187595906"/>
  </r>
  <r>
    <s v="van den Broek"/>
    <m/>
    <s v=" van den Broek"/>
    <s v="Klooster"/>
    <n v="3"/>
    <n v="475"/>
    <x v="0"/>
    <x v="0"/>
    <d v="1991-05-13T00:00:00"/>
    <n v="50"/>
    <s v="Ja"/>
    <d v="1978-07-31T00:00:00"/>
    <n v="38"/>
    <n v="187595279"/>
  </r>
  <r>
    <s v="van den Heuvel"/>
    <s v="Evi"/>
    <s v="Evi van den Heuvel"/>
    <s v="Park "/>
    <n v="14"/>
    <n v="425"/>
    <x v="2"/>
    <x v="2"/>
    <d v="1999-03-18T00:00:00"/>
    <n v="50"/>
    <s v="Nee"/>
    <d v="1975-06-11T00:00:00"/>
    <n v="41"/>
    <n v="187595642"/>
  </r>
  <r>
    <s v="van der Heijden / van der Heyden"/>
    <m/>
    <s v=" van der Heijden / van der Heyden"/>
    <s v="Parkstraat "/>
    <n v="8"/>
    <n v="550"/>
    <x v="2"/>
    <x v="2"/>
    <d v="1995-06-09T00:00:00"/>
    <n v="50"/>
    <s v="Ja"/>
    <d v="1977-09-21T00:00:00"/>
    <n v="39"/>
    <n v="187595631"/>
  </r>
  <r>
    <s v="van der Linden"/>
    <s v="Eva"/>
    <s v="Eva van der Linden"/>
    <s v="Geuzert"/>
    <n v="30"/>
    <n v="300"/>
    <x v="0"/>
    <x v="2"/>
    <d v="1978-05-27T00:00:00"/>
    <n v="50"/>
    <s v="Ja"/>
    <d v="1954-06-20T00:00:00"/>
    <n v="62"/>
    <n v="187595873"/>
  </r>
  <r>
    <s v="van der Meer"/>
    <s v="Sara"/>
    <s v="Sara van der Meer"/>
    <s v="Geuzert"/>
    <n v="6"/>
    <n v="275"/>
    <x v="2"/>
    <x v="0"/>
    <d v="1990-07-31T00:00:00"/>
    <n v="50"/>
    <s v="Ja"/>
    <d v="1966-12-10T00:00:00"/>
    <n v="50"/>
    <n v="187595829"/>
  </r>
  <r>
    <s v="van Dijk"/>
    <s v="Luuk"/>
    <s v="Luuk van Dijk"/>
    <s v="Gaert"/>
    <n v="24"/>
    <n v="550"/>
    <x v="0"/>
    <x v="0"/>
    <d v="1987-08-23T00:00:00"/>
    <n v="50"/>
    <s v="Ja"/>
    <d v="1974-07-18T00:00:00"/>
    <n v="42"/>
    <n v="187595257"/>
  </r>
  <r>
    <s v="van Leeuwen"/>
    <s v="Tim"/>
    <s v="Tim van Leeuwen"/>
    <s v="Paak "/>
    <n v="34"/>
    <n v="875"/>
    <x v="1"/>
    <x v="2"/>
    <d v="2013-11-05T00:00:00"/>
    <n v="25"/>
    <s v="Ja"/>
    <d v="2007-06-25T00:00:00"/>
    <n v="9"/>
    <n v="187595686"/>
  </r>
  <r>
    <s v="van Loon"/>
    <m/>
    <s v=" van Loon"/>
    <s v="Derpsstraat"/>
    <n v="23"/>
    <n v="1400"/>
    <x v="0"/>
    <x v="0"/>
    <d v="1974-09-03T00:00:00"/>
    <n v="50"/>
    <s v="Nee"/>
    <d v="1964-06-15T00:00:00"/>
    <n v="52"/>
    <n v="304126105"/>
  </r>
  <r>
    <s v="van Veen"/>
    <m/>
    <s v=" van Veen"/>
    <s v="Slooster"/>
    <n v="33"/>
    <n v="1000"/>
    <x v="1"/>
    <x v="0"/>
    <d v="2006-11-21T00:00:00"/>
    <n v="50"/>
    <s v="Ja"/>
    <d v="1982-04-14T00:00:00"/>
    <n v="35"/>
    <n v="187595609"/>
  </r>
  <r>
    <s v="van Vliet"/>
    <m/>
    <s v=" van Vliet"/>
    <s v="Vlerkstraat"/>
    <n v="19"/>
    <n v="650"/>
    <x v="3"/>
    <x v="0"/>
    <d v="2016-05-23T00:00:00"/>
    <n v="50"/>
    <s v="Nee"/>
    <d v="1998-04-01T00:00:00"/>
    <n v="19"/>
    <n v="187595532"/>
  </r>
  <r>
    <s v="van Wijk"/>
    <m/>
    <s v=" van Wijk"/>
    <s v="Tuinstraat"/>
    <n v="16"/>
    <n v="1175"/>
    <x v="2"/>
    <x v="2"/>
    <d v="2015-12-14T00:00:00"/>
    <n v="25"/>
    <s v="Ja"/>
    <d v="2009-08-26T00:00:00"/>
    <n v="7"/>
    <n v="187595477"/>
  </r>
  <r>
    <s v="Veenstra"/>
    <m/>
    <s v=" Veenstra"/>
    <s v="Parkstraat "/>
    <n v="20"/>
    <n v="1075"/>
    <x v="3"/>
    <x v="2"/>
    <d v="1999-04-10T00:00:00"/>
    <n v="50"/>
    <s v="Nee"/>
    <d v="1984-02-25T00:00:00"/>
    <n v="33"/>
    <n v="187595378"/>
  </r>
  <r>
    <s v="Verhoeven"/>
    <m/>
    <s v=" Verhoeven"/>
    <s v="Tuinstraat"/>
    <n v="4"/>
    <n v="750"/>
    <x v="0"/>
    <x v="0"/>
    <d v="2015-07-23T00:00:00"/>
    <n v="50"/>
    <s v="Nee"/>
    <d v="1995-01-03T00:00:00"/>
    <n v="22"/>
    <n v="187595730"/>
  </r>
  <r>
    <s v="Vermeulen"/>
    <s v="Anna"/>
    <s v="Anna Vermeulen"/>
    <s v="Park "/>
    <n v="14"/>
    <n v="400"/>
    <x v="2"/>
    <x v="0"/>
    <d v="2002-03-18T00:00:00"/>
    <n v="50"/>
    <s v="Ja"/>
    <d v="1988-06-05T00:00:00"/>
    <n v="28"/>
    <n v="187595367"/>
  </r>
  <r>
    <s v="Vink"/>
    <m/>
    <s v=" Vink"/>
    <s v="Kloosterje"/>
    <n v="27"/>
    <n v="1250"/>
    <x v="0"/>
    <x v="0"/>
    <d v="2003-12-25T00:00:00"/>
    <n v="50"/>
    <s v="Ja"/>
    <d v="1986-08-26T00:00:00"/>
    <n v="30"/>
    <n v="187595323"/>
  </r>
  <r>
    <s v="Visser"/>
    <s v="Daan"/>
    <s v="Daan Visser"/>
    <s v="Tinstraat"/>
    <n v="37"/>
    <n v="625"/>
    <x v="3"/>
    <x v="0"/>
    <d v="2012-09-01T00:00:00"/>
    <n v="50"/>
    <s v="Ja"/>
    <d v="1998-02-15T00:00:00"/>
    <n v="19"/>
    <n v="187595719"/>
  </r>
  <r>
    <s v="Vos"/>
    <s v="Noah"/>
    <s v="Noah Vos"/>
    <s v="Park "/>
    <n v="35"/>
    <n v="800"/>
    <x v="1"/>
    <x v="1"/>
    <d v="2016-12-25T00:00:00"/>
    <n v="35"/>
    <s v="Ja"/>
    <d v="2004-05-12T00:00:00"/>
    <n v="12"/>
    <n v="187595697"/>
  </r>
  <r>
    <s v="Willems"/>
    <m/>
    <s v=" Willems"/>
    <s v="Parken"/>
    <n v="32"/>
    <n v="625"/>
    <x v="3"/>
    <x v="2"/>
    <d v="2016-10-01T00:00:00"/>
    <n v="25"/>
    <s v="Ja"/>
    <d v="2010-08-07T00:00:00"/>
    <n v="6"/>
    <n v="187595675"/>
  </r>
  <r>
    <s v="Willemsen"/>
    <m/>
    <s v=" Willemsen"/>
    <s v="Paak "/>
    <n v="36"/>
    <n v="1475"/>
    <x v="1"/>
    <x v="0"/>
    <d v="1980-10-05T00:00:00"/>
    <n v="50"/>
    <s v="Ja"/>
    <d v="1962-10-08T00:00:00"/>
    <n v="54"/>
    <n v="1875954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Draaitabel11" cacheId="0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>
  <location ref="B22:C65" firstHeaderRow="1" firstDataRow="1" firstDataCol="1" rowPageCount="1" colPageCount="1"/>
  <pivotFields count="7">
    <pivotField showAll="0"/>
    <pivotField axis="axisRow" showAll="0">
      <items count="7">
        <item x="0"/>
        <item x="5"/>
        <item x="3"/>
        <item x="4"/>
        <item x="1"/>
        <item x="2"/>
        <item t="default"/>
      </items>
    </pivotField>
    <pivotField axis="axisRow" showAll="0">
      <items count="8">
        <item x="0"/>
        <item x="3"/>
        <item x="4"/>
        <item x="5"/>
        <item x="2"/>
        <item x="1"/>
        <item x="6"/>
        <item t="default"/>
      </items>
    </pivotField>
    <pivotField axis="axisPage" multipleItemSelectionAllowed="1" showAll="0">
      <items count="14">
        <item x="12"/>
        <item h="1" x="1"/>
        <item h="1" x="0"/>
        <item h="1" x="6"/>
        <item h="1" x="2"/>
        <item h="1" x="5"/>
        <item x="10"/>
        <item h="1" x="4"/>
        <item h="1" x="9"/>
        <item h="1" x="7"/>
        <item h="1" x="3"/>
        <item h="1" x="11"/>
        <item h="1" x="8"/>
        <item t="default"/>
      </items>
    </pivotField>
    <pivotField showAll="0"/>
    <pivotField dataField="1" numFmtId="181" showAll="0"/>
    <pivotField showAll="0"/>
  </pivotFields>
  <rowFields count="2">
    <field x="2"/>
    <field x="1"/>
  </rowFields>
  <rowItems count="43">
    <i>
      <x/>
    </i>
    <i r="1">
      <x/>
    </i>
    <i r="1">
      <x v="1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>
      <x v="6"/>
    </i>
    <i r="1">
      <x v="5"/>
    </i>
    <i t="grand">
      <x/>
    </i>
  </rowItems>
  <colItems count="1">
    <i/>
  </colItems>
  <pageFields count="1">
    <pageField fld="3" hier="-1"/>
  </pageFields>
  <dataFields count="1">
    <dataField name="Som van Prijs" fld="5" baseField="0" baseItem="0"/>
  </dataFields>
  <formats count="13">
    <format dxfId="237">
      <pivotArea type="all" dataOnly="0" outline="0" fieldPosition="0"/>
    </format>
    <format dxfId="236">
      <pivotArea outline="0" collapsedLevelsAreSubtotals="1" fieldPosition="0"/>
    </format>
    <format dxfId="235">
      <pivotArea field="2" type="button" dataOnly="0" labelOnly="1" outline="0" axis="axisRow" fieldPosition="0"/>
    </format>
    <format dxfId="234">
      <pivotArea dataOnly="0" labelOnly="1" fieldPosition="0">
        <references count="1">
          <reference field="2" count="0"/>
        </references>
      </pivotArea>
    </format>
    <format dxfId="233">
      <pivotArea dataOnly="0" labelOnly="1" grandRow="1" outline="0" fieldPosition="0"/>
    </format>
    <format dxfId="232">
      <pivotArea dataOnly="0" labelOnly="1" fieldPosition="0">
        <references count="2">
          <reference field="1" count="5">
            <x v="0"/>
            <x v="1"/>
            <x v="3"/>
            <x v="4"/>
            <x v="5"/>
          </reference>
          <reference field="2" count="1" selected="0">
            <x v="0"/>
          </reference>
        </references>
      </pivotArea>
    </format>
    <format dxfId="231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230">
      <pivotArea dataOnly="0" labelOnly="1" fieldPosition="0">
        <references count="2">
          <reference field="1" count="5">
            <x v="0"/>
            <x v="1"/>
            <x v="2"/>
            <x v="4"/>
            <x v="5"/>
          </reference>
          <reference field="2" count="1" selected="0">
            <x v="2"/>
          </reference>
        </references>
      </pivotArea>
    </format>
    <format dxfId="229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228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227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226">
      <pivotArea dataOnly="0" labelOnly="1" fieldPosition="0">
        <references count="2">
          <reference field="1" count="1">
            <x v="5"/>
          </reference>
          <reference field="2" count="1" selected="0">
            <x v="6"/>
          </reference>
        </references>
      </pivotArea>
    </format>
    <format dxfId="2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Draaitabel10" cacheId="6" applyNumberFormats="0" applyBorderFormats="0" applyFontFormats="0" applyPatternFormats="0" applyAlignmentFormats="0" applyWidthHeightFormats="1" dataCaption="Waarden" updatedVersion="6" minRefreshableVersion="3" useAutoFormatting="1" itemPrintTitles="1" createdVersion="5" indent="0" compact="0" compactData="0" multipleFieldFilters="0">
  <location ref="B16:C280" firstHeaderRow="1" firstDataRow="1" firstDataCol="1"/>
  <pivotFields count="7">
    <pivotField axis="axisRow" compact="0" outline="0" showAll="0">
      <items count="264">
        <item x="192"/>
        <item x="203"/>
        <item x="240"/>
        <item x="244"/>
        <item x="139"/>
        <item x="178"/>
        <item x="115"/>
        <item x="48"/>
        <item x="35"/>
        <item x="146"/>
        <item x="69"/>
        <item x="47"/>
        <item x="14"/>
        <item x="66"/>
        <item x="169"/>
        <item x="173"/>
        <item x="201"/>
        <item x="128"/>
        <item x="49"/>
        <item x="31"/>
        <item x="67"/>
        <item x="101"/>
        <item x="7"/>
        <item x="81"/>
        <item x="84"/>
        <item x="50"/>
        <item x="118"/>
        <item x="209"/>
        <item x="12"/>
        <item x="51"/>
        <item x="253"/>
        <item x="246"/>
        <item x="42"/>
        <item x="149"/>
        <item x="75"/>
        <item x="107"/>
        <item x="22"/>
        <item x="55"/>
        <item x="183"/>
        <item x="86"/>
        <item x="162"/>
        <item x="165"/>
        <item x="176"/>
        <item x="65"/>
        <item x="17"/>
        <item x="82"/>
        <item x="249"/>
        <item x="144"/>
        <item x="102"/>
        <item x="111"/>
        <item x="179"/>
        <item x="153"/>
        <item x="19"/>
        <item x="87"/>
        <item x="132"/>
        <item x="105"/>
        <item x="89"/>
        <item x="133"/>
        <item x="189"/>
        <item x="56"/>
        <item x="172"/>
        <item x="68"/>
        <item x="150"/>
        <item x="97"/>
        <item x="18"/>
        <item x="171"/>
        <item x="199"/>
        <item x="96"/>
        <item x="91"/>
        <item x="230"/>
        <item x="224"/>
        <item x="151"/>
        <item x="207"/>
        <item x="220"/>
        <item x="198"/>
        <item x="222"/>
        <item x="195"/>
        <item x="20"/>
        <item x="223"/>
        <item x="29"/>
        <item x="234"/>
        <item x="63"/>
        <item x="213"/>
        <item x="28"/>
        <item x="52"/>
        <item x="186"/>
        <item x="243"/>
        <item x="119"/>
        <item x="205"/>
        <item x="247"/>
        <item x="218"/>
        <item x="127"/>
        <item x="236"/>
        <item x="3"/>
        <item x="60"/>
        <item x="59"/>
        <item x="261"/>
        <item x="45"/>
        <item x="117"/>
        <item x="262"/>
        <item x="10"/>
        <item x="54"/>
        <item x="78"/>
        <item x="228"/>
        <item x="235"/>
        <item x="8"/>
        <item x="163"/>
        <item x="239"/>
        <item x="0"/>
        <item x="21"/>
        <item x="104"/>
        <item x="147"/>
        <item x="73"/>
        <item x="170"/>
        <item x="217"/>
        <item x="37"/>
        <item x="27"/>
        <item x="53"/>
        <item x="93"/>
        <item x="71"/>
        <item x="99"/>
        <item x="182"/>
        <item x="159"/>
        <item x="36"/>
        <item x="2"/>
        <item x="79"/>
        <item x="62"/>
        <item x="181"/>
        <item x="241"/>
        <item x="34"/>
        <item x="251"/>
        <item x="64"/>
        <item x="237"/>
        <item x="208"/>
        <item x="112"/>
        <item x="254"/>
        <item x="98"/>
        <item x="177"/>
        <item x="23"/>
        <item x="124"/>
        <item x="39"/>
        <item x="252"/>
        <item x="90"/>
        <item x="231"/>
        <item x="187"/>
        <item x="57"/>
        <item x="225"/>
        <item x="154"/>
        <item x="76"/>
        <item x="100"/>
        <item x="191"/>
        <item x="13"/>
        <item x="136"/>
        <item x="40"/>
        <item x="148"/>
        <item x="121"/>
        <item x="70"/>
        <item x="141"/>
        <item x="175"/>
        <item x="152"/>
        <item x="156"/>
        <item x="167"/>
        <item x="168"/>
        <item x="197"/>
        <item x="221"/>
        <item x="1"/>
        <item x="196"/>
        <item x="26"/>
        <item x="166"/>
        <item x="9"/>
        <item x="106"/>
        <item x="103"/>
        <item x="92"/>
        <item x="211"/>
        <item x="61"/>
        <item x="212"/>
        <item x="72"/>
        <item x="113"/>
        <item x="256"/>
        <item x="85"/>
        <item x="158"/>
        <item x="25"/>
        <item x="129"/>
        <item x="200"/>
        <item x="6"/>
        <item x="30"/>
        <item x="229"/>
        <item x="204"/>
        <item x="193"/>
        <item x="80"/>
        <item x="185"/>
        <item x="145"/>
        <item x="137"/>
        <item x="258"/>
        <item x="161"/>
        <item x="44"/>
        <item x="257"/>
        <item x="184"/>
        <item x="32"/>
        <item x="33"/>
        <item x="164"/>
        <item x="46"/>
        <item x="116"/>
        <item x="216"/>
        <item x="11"/>
        <item x="58"/>
        <item x="109"/>
        <item x="143"/>
        <item x="232"/>
        <item x="88"/>
        <item x="140"/>
        <item x="38"/>
        <item x="142"/>
        <item x="227"/>
        <item x="125"/>
        <item x="260"/>
        <item x="242"/>
        <item x="157"/>
        <item x="131"/>
        <item x="259"/>
        <item x="74"/>
        <item x="250"/>
        <item x="122"/>
        <item x="214"/>
        <item x="188"/>
        <item x="123"/>
        <item x="248"/>
        <item x="194"/>
        <item x="16"/>
        <item x="226"/>
        <item x="108"/>
        <item x="110"/>
        <item x="155"/>
        <item x="77"/>
        <item x="238"/>
        <item x="83"/>
        <item x="126"/>
        <item x="138"/>
        <item x="206"/>
        <item x="134"/>
        <item x="174"/>
        <item x="215"/>
        <item x="41"/>
        <item x="130"/>
        <item x="95"/>
        <item x="219"/>
        <item x="135"/>
        <item x="120"/>
        <item x="245"/>
        <item x="190"/>
        <item x="5"/>
        <item x="233"/>
        <item x="160"/>
        <item x="15"/>
        <item x="24"/>
        <item x="94"/>
        <item x="4"/>
        <item x="114"/>
        <item x="210"/>
        <item x="202"/>
        <item x="180"/>
        <item x="43"/>
        <item x="255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0"/>
  </rowFields>
  <rowItems count="2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 t="grand">
      <x/>
    </i>
  </rowItems>
  <colItems count="1">
    <i/>
  </colItems>
  <dataFields count="1">
    <dataField name="Som van SALARIS" fld="1" baseField="0" baseItem="1" numFmtId="42"/>
  </dataFields>
  <formats count="11"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Row" fieldPosition="0"/>
    </format>
    <format dxfId="10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7">
      <pivotArea dataOnly="0" labelOnly="1" outline="0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6">
      <pivotArea dataOnly="0" labelOnly="1" outline="0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5">
      <pivotArea dataOnly="0" labelOnly="1" outline="0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4">
      <pivotArea dataOnly="0" labelOnly="1" outline="0" fieldPosition="0">
        <references count="1">
          <reference field="0" count="1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3">
      <pivotArea dataOnly="0" labelOnly="1" grandRow="1" outline="0" fieldPosition="0"/>
    </format>
    <format dxfId="102">
      <pivotArea dataOnly="0" labelOnly="1" outline="0" axis="axisValues" fieldPosition="0"/>
    </format>
  </formats>
  <pivotTableStyleInfo name="PivotStyleMedium17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Draaitabel1" cacheId="7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 chartFormat="6">
  <location ref="A16:D24" firstHeaderRow="1" firstDataRow="2" firstDataCol="1" rowPageCount="2" colPageCount="1"/>
  <pivotFields count="5">
    <pivotField axis="axisRow" showAll="0">
      <items count="8">
        <item x="0"/>
        <item x="1"/>
        <item x="4"/>
        <item x="2"/>
        <item x="3"/>
        <item x="5"/>
        <item m="1" x="6"/>
        <item t="default"/>
      </items>
    </pivotField>
    <pivotField axis="axisPage" showAll="0">
      <items count="14">
        <item x="3"/>
        <item x="7"/>
        <item x="0"/>
        <item x="8"/>
        <item x="1"/>
        <item x="2"/>
        <item x="4"/>
        <item x="5"/>
        <item x="6"/>
        <item x="9"/>
        <item x="10"/>
        <item x="11"/>
        <item m="1" x="12"/>
        <item t="default"/>
      </items>
    </pivotField>
    <pivotField axis="axisCol" showAll="0">
      <items count="5">
        <item x="0"/>
        <item h="1" x="1"/>
        <item x="2"/>
        <item h="1" m="1" x="3"/>
        <item t="default"/>
      </items>
    </pivotField>
    <pivotField dataField="1" numFmtId="183" showAll="0"/>
    <pivotField axis="axisPage" showAll="0">
      <items count="6">
        <item x="0"/>
        <item x="3"/>
        <item x="1"/>
        <item x="2"/>
        <item m="1" x="4"/>
        <item t="default"/>
      </items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3">
    <i>
      <x/>
    </i>
    <i>
      <x v="2"/>
    </i>
    <i t="grand">
      <x/>
    </i>
  </colItems>
  <pageFields count="2">
    <pageField fld="4" hier="-1"/>
    <pageField fld="1" hier="-1"/>
  </pageFields>
  <dataFields count="1">
    <dataField name="Gemiddelde van Verkoop" fld="3" subtotal="average" baseField="0" baseItem="0" numFmtId="181"/>
  </dataFields>
  <formats count="12">
    <format dxfId="101">
      <pivotArea collapsedLevelsAreSubtotals="1" fieldPosition="0">
        <references count="1">
          <reference field="0" count="0"/>
        </references>
      </pivotArea>
    </format>
    <format dxfId="100">
      <pivotArea outline="0" collapsedLevelsAreSubtotals="1" fieldPosition="0"/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type="origin" dataOnly="0" labelOnly="1" outline="0" fieldPosition="0"/>
    </format>
    <format dxfId="96">
      <pivotArea field="2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0" type="button" dataOnly="0" labelOnly="1" outline="0" axis="axisRow" fieldPosition="0"/>
    </format>
    <format dxfId="93">
      <pivotArea dataOnly="0" labelOnly="1" fieldPosition="0">
        <references count="1">
          <reference field="0" count="0"/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1">
          <reference field="2" count="0"/>
        </references>
      </pivotArea>
    </format>
    <format dxfId="90">
      <pivotArea dataOnly="0" labelOnly="1" grandCol="1" outline="0" fieldPosition="0"/>
    </format>
  </formats>
  <chartFormats count="7">
    <chartFormat chart="2" format="8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2" format="9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600-000000000000}" name="Draaitabel1" cacheId="8" applyNumberFormats="0" applyBorderFormats="0" applyFontFormats="0" applyPatternFormats="0" applyAlignmentFormats="0" applyWidthHeightFormats="1" dataCaption="Waarden" updatedVersion="5" minRefreshableVersion="3" useAutoFormatting="1" itemPrintTitles="1" createdVersion="6" indent="0" outline="1" outlineData="1" multipleFieldFilters="0" chartFormat="16">
  <location ref="B14:F19" firstHeaderRow="1" firstDataRow="2" firstDataCol="1"/>
  <pivotFields count="14">
    <pivotField showAll="0"/>
    <pivotField showAll="0"/>
    <pivotField showAll="0"/>
    <pivotField showAll="0"/>
    <pivotField showAll="0"/>
    <pivotField numFmtId="44" showAll="0"/>
    <pivotField axis="axisRow" showAll="0">
      <items count="5">
        <item x="0"/>
        <item x="2"/>
        <item x="1"/>
        <item h="1" x="3"/>
        <item t="default"/>
      </items>
    </pivotField>
    <pivotField axis="axisCol" showAll="0">
      <items count="4">
        <item x="1"/>
        <item x="2"/>
        <item x="0"/>
        <item t="default"/>
      </items>
    </pivotField>
    <pivotField numFmtId="14" showAll="0"/>
    <pivotField dataField="1" numFmtId="44" showAll="0"/>
    <pivotField showAll="0"/>
    <pivotField numFmtId="170" showAll="0"/>
    <pivotField showAll="0"/>
    <pivotField numFmtId="175"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dataFields count="1">
    <dataField name="Som van Inschrijf kosten" fld="9" baseField="0" baseItem="0" numFmtId="44"/>
  </dataFields>
  <formats count="10">
    <format dxfId="89">
      <pivotArea outline="0" collapsedLevelsAreSubtotals="1" fieldPosition="0"/>
    </format>
    <format dxfId="88">
      <pivotArea dataOnly="0" labelOnly="1" grandCol="1" outline="0" fieldPosition="0"/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dataOnly="0" labelOnly="1" fieldPosition="0">
        <references count="1">
          <reference field="6" count="0"/>
        </references>
      </pivotArea>
    </format>
    <format dxfId="84">
      <pivotArea dataOnly="0" labelOnly="1" grandRow="1" outline="0" fieldPosition="0"/>
    </format>
    <format dxfId="83">
      <pivotArea dataOnly="0" labelOnly="1" fieldPosition="0">
        <references count="1">
          <reference field="7" count="0"/>
        </references>
      </pivotArea>
    </format>
    <format dxfId="82">
      <pivotArea dataOnly="0" labelOnly="1" grandCol="1" outline="0" fieldPosition="0"/>
    </format>
    <format dxfId="81">
      <pivotArea collapsedLevelsAreSubtotals="1" fieldPosition="0">
        <references count="2">
          <reference field="6" count="1">
            <x v="0"/>
          </reference>
          <reference field="7" count="1" selected="0">
            <x v="0"/>
          </reference>
        </references>
      </pivotArea>
    </format>
    <format dxfId="80">
      <pivotArea type="all" dataOnly="0" outline="0" fieldPosition="0"/>
    </format>
  </formats>
  <chartFormats count="36"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" format="26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1" format="27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" format="30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0"/>
          </reference>
        </references>
      </pivotArea>
    </chartFormat>
    <chartFormat chart="1" format="31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0"/>
          </reference>
        </references>
      </pivotArea>
    </chartFormat>
    <chartFormat chart="1" format="32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</references>
      </pivotArea>
    </chartFormat>
    <chartFormat chart="1" format="33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</references>
      </pivotArea>
    </chartFormat>
    <chartFormat chart="1" format="34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1"/>
          </reference>
        </references>
      </pivotArea>
    </chartFormat>
    <chartFormat chart="1" format="35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1"/>
          </reference>
        </references>
      </pivotArea>
    </chartFormat>
    <chartFormat chart="1" format="36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2"/>
          </reference>
        </references>
      </pivotArea>
    </chartFormat>
    <chartFormat chart="1" format="37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2"/>
          </reference>
        </references>
      </pivotArea>
    </chartFormat>
    <chartFormat chart="1" format="38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2"/>
          </reference>
        </references>
      </pivotArea>
    </chartFormat>
    <chartFormat chart="1" format="39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2"/>
          </reference>
        </references>
      </pivotArea>
    </chartFormat>
    <chartFormat chart="11" format="9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1" format="1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1" format="1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2" format="4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2" format="41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0"/>
          </reference>
        </references>
      </pivotArea>
    </chartFormat>
    <chartFormat chart="12" format="42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0"/>
          </reference>
        </references>
      </pivotArea>
    </chartFormat>
    <chartFormat chart="12" format="4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2" format="44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</references>
      </pivotArea>
    </chartFormat>
    <chartFormat chart="12" format="45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"/>
          </reference>
        </references>
      </pivotArea>
    </chartFormat>
    <chartFormat chart="12" format="4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2" format="47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2"/>
          </reference>
        </references>
      </pivotArea>
    </chartFormat>
    <chartFormat chart="12" format="48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2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4" format="1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5" format="15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5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5" format="17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Draaitabel14" cacheId="9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 chartFormat="10" rowHeaderCaption="" colHeaderCaption="">
  <location ref="K13:O17" firstHeaderRow="1" firstDataRow="2" firstDataCol="1"/>
  <pivotFields count="14">
    <pivotField showAll="0"/>
    <pivotField showAll="0"/>
    <pivotField showAll="0"/>
    <pivotField showAll="0"/>
    <pivotField showAll="0"/>
    <pivotField numFmtId="44" showAll="0"/>
    <pivotField axis="axisRow" showAll="0">
      <items count="5">
        <item x="0"/>
        <item x="2"/>
        <item h="1" x="1"/>
        <item h="1" x="3"/>
        <item t="default"/>
      </items>
    </pivotField>
    <pivotField axis="axisCol" showAll="0">
      <items count="4">
        <item x="1"/>
        <item x="2"/>
        <item x="0"/>
        <item t="default"/>
      </items>
    </pivotField>
    <pivotField numFmtId="14" showAll="0"/>
    <pivotField dataField="1" numFmtId="44" showAll="0"/>
    <pivotField showAll="0"/>
    <pivotField numFmtId="170" showAll="0"/>
    <pivotField showAll="0"/>
    <pivotField numFmtId="175" showAll="0"/>
  </pivotFields>
  <rowFields count="1">
    <field x="6"/>
  </rowFields>
  <rowItems count="3">
    <i>
      <x/>
    </i>
    <i>
      <x v="1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dataFields count="1">
    <dataField name="Inschrijfkosten" fld="9" baseField="0" baseItem="0"/>
  </dataFields>
  <formats count="4">
    <format dxfId="79">
      <pivotArea outline="0" collapsedLevelsAreSubtotals="1" fieldPosition="0">
        <references count="1">
          <reference field="7" count="0" selected="0"/>
        </references>
      </pivotArea>
    </format>
    <format dxfId="78">
      <pivotArea dataOnly="0" labelOnly="1" fieldPosition="0">
        <references count="1">
          <reference field="7" count="1">
            <x v="0"/>
          </reference>
        </references>
      </pivotArea>
    </format>
    <format dxfId="77">
      <pivotArea dataOnly="0" labelOnly="1" fieldPosition="0">
        <references count="1">
          <reference field="7" count="2">
            <x v="1"/>
            <x v="2"/>
          </reference>
        </references>
      </pivotArea>
    </format>
    <format dxfId="76">
      <pivotArea type="all" dataOnly="0" outline="0" fieldPosition="0"/>
    </format>
  </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</chartFormats>
  <pivotTableStyleInfo name="PivotStyleLight1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Draaitabel3" cacheId="1" applyNumberFormats="0" applyBorderFormats="0" applyFontFormats="0" applyPatternFormats="0" applyAlignmentFormats="0" applyWidthHeightFormats="1" dataCaption="Waarden" updatedVersion="6" minRefreshableVersion="3" useAutoFormatting="1" itemPrintTitles="1" createdVersion="5" indent="0" compact="0" outline="1" outlineData="1" compactData="0" multipleFieldFilters="0" chartFormat="3" rowHeaderCaption="" colHeaderCaption="">
  <location ref="L17:O31" firstHeaderRow="1" firstDataRow="2" firstDataCol="2"/>
  <pivotFields count="6">
    <pivotField axis="axisRow" compact="0" showAll="0">
      <items count="8">
        <item h="1" x="0"/>
        <item h="1" x="1"/>
        <item x="2"/>
        <item h="1" x="3"/>
        <item h="1" x="6"/>
        <item x="4"/>
        <item h="1" x="5"/>
        <item t="default"/>
      </items>
    </pivotField>
    <pivotField axis="axisRow" compact="0" showAll="0">
      <items count="6">
        <item x="0"/>
        <item x="1"/>
        <item x="2"/>
        <item x="3"/>
        <item x="4"/>
        <item t="default"/>
      </items>
    </pivotField>
    <pivotField axis="axisCol" compact="0" showAll="0">
      <items count="4">
        <item h="1" x="0"/>
        <item h="1" x="1"/>
        <item x="2"/>
        <item t="default"/>
      </items>
    </pivotField>
    <pivotField compact="0" numFmtId="17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numFmtId="44" showAll="0"/>
    <pivotField compact="0" showAll="0">
      <items count="5">
        <item x="0"/>
        <item x="1"/>
        <item x="2"/>
        <item x="3"/>
        <item t="default"/>
      </items>
    </pivotField>
  </pivotFields>
  <rowFields count="2">
    <field x="0"/>
    <field x="1"/>
  </rowFields>
  <rowItems count="13">
    <i>
      <x v="2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2"/>
  </colFields>
  <colItems count="2">
    <i>
      <x v="2"/>
    </i>
    <i t="grand">
      <x/>
    </i>
  </colItems>
  <dataFields count="1">
    <dataField name="Som van Omzet" fld="4" baseField="0" baseItem="0"/>
  </dataFields>
  <formats count="16">
    <format dxfId="199">
      <pivotArea field="0" type="button" dataOnly="0" labelOnly="1" outline="0" axis="axisRow" fieldPosition="0"/>
    </format>
    <format dxfId="198">
      <pivotArea field="1" type="button" dataOnly="0" labelOnly="1" outline="0" axis="axisRow" fieldPosition="1"/>
    </format>
    <format dxfId="197">
      <pivotArea dataOnly="0" labelOnly="1" outline="0" fieldPosition="0">
        <references count="1">
          <reference field="2" count="0"/>
        </references>
      </pivotArea>
    </format>
    <format dxfId="196">
      <pivotArea type="all" dataOnly="0" outline="0" fieldPosition="0"/>
    </format>
    <format dxfId="195">
      <pivotArea outline="0" collapsedLevelsAreSubtotals="1" fieldPosition="0"/>
    </format>
    <format dxfId="194">
      <pivotArea type="origin" dataOnly="0" labelOnly="1" outline="0" fieldPosition="0"/>
    </format>
    <format dxfId="193">
      <pivotArea field="2" type="button" dataOnly="0" labelOnly="1" outline="0" axis="axisCol" fieldPosition="0"/>
    </format>
    <format dxfId="192">
      <pivotArea type="topRight" dataOnly="0" labelOnly="1" outline="0" fieldPosition="0"/>
    </format>
    <format dxfId="191">
      <pivotArea field="0" type="button" dataOnly="0" labelOnly="1" outline="0" axis="axisRow" fieldPosition="0"/>
    </format>
    <format dxfId="190">
      <pivotArea field="1" type="button" dataOnly="0" labelOnly="1" outline="0" axis="axisRow" fieldPosition="1"/>
    </format>
    <format dxfId="189">
      <pivotArea dataOnly="0" labelOnly="1" outline="0" fieldPosition="0">
        <references count="1">
          <reference field="0" count="0"/>
        </references>
      </pivotArea>
    </format>
    <format dxfId="188">
      <pivotArea dataOnly="0" labelOnly="1" grandRow="1" outline="0" fieldPosition="0"/>
    </format>
    <format dxfId="187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186">
      <pivotArea dataOnly="0" labelOnly="1" outline="0" fieldPosition="0">
        <references count="2">
          <reference field="0" count="1" selected="0">
            <x v="5"/>
          </reference>
          <reference field="1" count="0"/>
        </references>
      </pivotArea>
    </format>
    <format dxfId="185">
      <pivotArea dataOnly="0" labelOnly="1" outline="0" fieldPosition="0">
        <references count="1">
          <reference field="2" count="0"/>
        </references>
      </pivotArea>
    </format>
    <format dxfId="184">
      <pivotArea dataOnly="0" labelOnly="1" grandCol="1" outline="0" fieldPosition="0"/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Draaitabel1" cacheId="2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compact="0" compactData="0" multipleFieldFilters="0" chartFormat="18">
  <location ref="G17:J31" firstHeaderRow="1" firstDataRow="2" firstDataCol="2" rowPageCount="1" colPageCount="1"/>
  <pivotFields count="6">
    <pivotField axis="axisRow" compact="0" outline="0" subtotalTop="0" showAll="0">
      <items count="8">
        <item h="1" x="0"/>
        <item h="1" x="1"/>
        <item x="2"/>
        <item h="1" x="3"/>
        <item h="1" x="6"/>
        <item x="4"/>
        <item h="1" x="5"/>
        <item t="default"/>
      </items>
    </pivotField>
    <pivotField axis="axisRow" compact="0" outline="0" subtotalTop="0" showAll="0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>
      <items count="4">
        <item h="1" x="0"/>
        <item h="1" x="1"/>
        <item x="2"/>
        <item t="default"/>
      </items>
    </pivotField>
    <pivotField axis="axisPage" compact="0" numFmtId="170" outline="0" subtotalTop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numFmtId="44" outline="0" subtotalTop="0" showAll="0"/>
    <pivotField compact="0" outline="0" showAll="0" defaultSubtotal="0">
      <items count="4">
        <item x="0"/>
        <item x="1"/>
        <item x="2"/>
        <item x="3"/>
      </items>
    </pivotField>
  </pivotFields>
  <rowFields count="2">
    <field x="0"/>
    <field x="1"/>
  </rowFields>
  <rowItems count="13">
    <i>
      <x v="2"/>
      <x/>
    </i>
    <i r="1">
      <x v="1"/>
    </i>
    <i r="1">
      <x v="2"/>
    </i>
    <i r="1">
      <x v="3"/>
    </i>
    <i r="1">
      <x v="4"/>
    </i>
    <i t="default">
      <x v="2"/>
    </i>
    <i>
      <x v="5"/>
      <x/>
    </i>
    <i r="1">
      <x v="1"/>
    </i>
    <i r="1">
      <x v="2"/>
    </i>
    <i r="1">
      <x v="3"/>
    </i>
    <i r="1">
      <x v="4"/>
    </i>
    <i t="default">
      <x v="5"/>
    </i>
    <i t="grand">
      <x/>
    </i>
  </rowItems>
  <colFields count="1">
    <field x="2"/>
  </colFields>
  <colItems count="2">
    <i>
      <x v="2"/>
    </i>
    <i t="grand">
      <x/>
    </i>
  </colItems>
  <pageFields count="1">
    <pageField fld="3" hier="-1"/>
  </pageFields>
  <dataFields count="1">
    <dataField name="Som van Omzet" fld="4" baseField="0" baseItem="0"/>
  </dataFields>
  <formats count="25">
    <format dxfId="224">
      <pivotArea type="all" dataOnly="0" outline="0" fieldPosition="0"/>
    </format>
    <format dxfId="223">
      <pivotArea outline="0" collapsedLevelsAreSubtotals="1" fieldPosition="0"/>
    </format>
    <format dxfId="222">
      <pivotArea dataOnly="0" labelOnly="1" outline="0" fieldPosition="0">
        <references count="1">
          <reference field="0" count="0"/>
        </references>
      </pivotArea>
    </format>
    <format dxfId="221">
      <pivotArea dataOnly="0" labelOnly="1" outline="0" fieldPosition="0">
        <references count="1">
          <reference field="0" count="0" defaultSubtotal="1"/>
        </references>
      </pivotArea>
    </format>
    <format dxfId="220">
      <pivotArea dataOnly="0" labelOnly="1" grandRow="1" outline="0" fieldPosition="0"/>
    </format>
    <format dxfId="219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218">
      <pivotArea dataOnly="0" labelOnly="1" outline="0" fieldPosition="0">
        <references count="2">
          <reference field="0" count="1" selected="0">
            <x v="4"/>
          </reference>
          <reference field="1" count="4">
            <x v="1"/>
            <x v="2"/>
            <x v="3"/>
            <x v="4"/>
          </reference>
        </references>
      </pivotArea>
    </format>
    <format dxfId="217">
      <pivotArea dataOnly="0" labelOnly="1" outline="0" fieldPosition="0">
        <references count="1">
          <reference field="2" count="0"/>
        </references>
      </pivotArea>
    </format>
    <format dxfId="216">
      <pivotArea dataOnly="0" labelOnly="1" grandCol="1" outline="0" fieldPosition="0"/>
    </format>
    <format dxfId="215">
      <pivotArea dataOnly="0" labelOnly="1" outline="0" fieldPosition="0">
        <references count="1">
          <reference field="2" count="0"/>
        </references>
      </pivotArea>
    </format>
    <format dxfId="214">
      <pivotArea dataOnly="0" labelOnly="1" grandCol="1" outline="0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type="origin" dataOnly="0" labelOnly="1" outline="0" fieldPosition="0"/>
    </format>
    <format dxfId="210">
      <pivotArea field="2" type="button" dataOnly="0" labelOnly="1" outline="0" axis="axisCol" fieldPosition="0"/>
    </format>
    <format dxfId="209">
      <pivotArea type="topRight" dataOnly="0" labelOnly="1" outline="0" fieldPosition="0"/>
    </format>
    <format dxfId="208">
      <pivotArea field="0" type="button" dataOnly="0" labelOnly="1" outline="0" axis="axisRow" fieldPosition="0"/>
    </format>
    <format dxfId="207">
      <pivotArea field="1" type="button" dataOnly="0" labelOnly="1" outline="0" axis="axisRow" fieldPosition="1"/>
    </format>
    <format dxfId="206">
      <pivotArea dataOnly="0" labelOnly="1" outline="0" fieldPosition="0">
        <references count="1">
          <reference field="0" count="0"/>
        </references>
      </pivotArea>
    </format>
    <format dxfId="205">
      <pivotArea dataOnly="0" labelOnly="1" outline="0" fieldPosition="0">
        <references count="1">
          <reference field="0" count="0" defaultSubtotal="1"/>
        </references>
      </pivotArea>
    </format>
    <format dxfId="204">
      <pivotArea dataOnly="0" labelOnly="1" grandRow="1" outline="0" fieldPosition="0"/>
    </format>
    <format dxfId="203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202">
      <pivotArea dataOnly="0" labelOnly="1" outline="0" fieldPosition="0">
        <references count="2">
          <reference field="0" count="1" selected="0">
            <x v="5"/>
          </reference>
          <reference field="1" count="0"/>
        </references>
      </pivotArea>
    </format>
    <format dxfId="201">
      <pivotArea dataOnly="0" labelOnly="1" outline="0" fieldPosition="0">
        <references count="1">
          <reference field="2" count="0"/>
        </references>
      </pivotArea>
    </format>
    <format dxfId="200">
      <pivotArea dataOnly="0" labelOnly="1" grandCol="1" outline="0" fieldPosition="0"/>
    </format>
  </formats>
  <chartFormats count="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7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Draaitabel1" cacheId="2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compact="0" compactData="0" multipleFieldFilters="0" chartFormat="20">
  <location ref="B5:E19" firstHeaderRow="1" firstDataRow="2" firstDataCol="2" rowPageCount="1" colPageCount="1"/>
  <pivotFields count="6">
    <pivotField axis="axisRow" compact="0" outline="0" subtotalTop="0" showAll="0">
      <items count="8">
        <item h="1" x="0"/>
        <item h="1" x="1"/>
        <item x="2"/>
        <item h="1" x="3"/>
        <item h="1" x="6"/>
        <item x="4"/>
        <item h="1" x="5"/>
        <item t="default"/>
      </items>
    </pivotField>
    <pivotField axis="axisRow" compact="0" outline="0" subtotalTop="0" showAll="0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>
      <items count="4">
        <item x="0"/>
        <item h="1" x="1"/>
        <item h="1" x="2"/>
        <item t="default"/>
      </items>
    </pivotField>
    <pivotField axis="axisPage" compact="0" numFmtId="170" outline="0" subtotalTop="0" multipleItemSelectionAllowed="1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compact="0" numFmtId="44" outline="0" subtotalTop="0" showAll="0"/>
    <pivotField compact="0" outline="0" showAll="0" defaultSubtotal="0">
      <items count="4">
        <item x="0"/>
        <item x="1"/>
        <item x="2"/>
        <item x="3"/>
      </items>
    </pivotField>
  </pivotFields>
  <rowFields count="2">
    <field x="0"/>
    <field x="1"/>
  </rowFields>
  <rowItems count="13">
    <i>
      <x v="2"/>
      <x/>
    </i>
    <i r="1">
      <x v="1"/>
    </i>
    <i r="1">
      <x v="2"/>
    </i>
    <i r="1">
      <x v="3"/>
    </i>
    <i r="1">
      <x v="4"/>
    </i>
    <i t="default">
      <x v="2"/>
    </i>
    <i>
      <x v="5"/>
      <x/>
    </i>
    <i r="1">
      <x v="1"/>
    </i>
    <i r="1">
      <x v="2"/>
    </i>
    <i r="1">
      <x v="3"/>
    </i>
    <i r="1">
      <x v="4"/>
    </i>
    <i t="default">
      <x v="5"/>
    </i>
    <i t="grand">
      <x/>
    </i>
  </rowItems>
  <colFields count="1">
    <field x="2"/>
  </colFields>
  <colItems count="2">
    <i>
      <x/>
    </i>
    <i t="grand">
      <x/>
    </i>
  </colItems>
  <pageFields count="1">
    <pageField fld="3" hier="-1"/>
  </pageFields>
  <dataFields count="1">
    <dataField name="Som van Omzet" fld="4" baseField="0" baseItem="0"/>
  </dataFields>
  <formats count="23">
    <format dxfId="175">
      <pivotArea type="all" dataOnly="0" outline="0" fieldPosition="0"/>
    </format>
    <format dxfId="174">
      <pivotArea outline="0" collapsedLevelsAreSubtotals="1" fieldPosition="0"/>
    </format>
    <format dxfId="173">
      <pivotArea dataOnly="0" labelOnly="1" outline="0" fieldPosition="0">
        <references count="1">
          <reference field="0" count="0"/>
        </references>
      </pivotArea>
    </format>
    <format dxfId="172">
      <pivotArea dataOnly="0" labelOnly="1" outline="0" fieldPosition="0">
        <references count="1">
          <reference field="0" count="0" defaultSubtotal="1"/>
        </references>
      </pivotArea>
    </format>
    <format dxfId="171">
      <pivotArea dataOnly="0" labelOnly="1" grandRow="1" outline="0" fieldPosition="0"/>
    </format>
    <format dxfId="170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169">
      <pivotArea dataOnly="0" labelOnly="1" outline="0" fieldPosition="0">
        <references count="2">
          <reference field="0" count="1" selected="0">
            <x v="4"/>
          </reference>
          <reference field="1" count="4">
            <x v="1"/>
            <x v="2"/>
            <x v="3"/>
            <x v="4"/>
          </reference>
        </references>
      </pivotArea>
    </format>
    <format dxfId="168">
      <pivotArea dataOnly="0" labelOnly="1" outline="0" fieldPosition="0">
        <references count="1">
          <reference field="2" count="0"/>
        </references>
      </pivotArea>
    </format>
    <format dxfId="167">
      <pivotArea dataOnly="0" labelOnly="1" grandCol="1" outline="0" fieldPosition="0"/>
    </format>
    <format dxfId="166">
      <pivotArea type="all" dataOnly="0" outline="0" fieldPosition="0"/>
    </format>
    <format dxfId="165">
      <pivotArea outline="0" collapsedLevelsAreSubtotals="1" fieldPosition="0"/>
    </format>
    <format dxfId="164">
      <pivotArea type="origin" dataOnly="0" labelOnly="1" outline="0" fieldPosition="0"/>
    </format>
    <format dxfId="163">
      <pivotArea field="2" type="button" dataOnly="0" labelOnly="1" outline="0" axis="axisCol" fieldPosition="0"/>
    </format>
    <format dxfId="162">
      <pivotArea type="topRight" dataOnly="0" labelOnly="1" outline="0" fieldPosition="0"/>
    </format>
    <format dxfId="161">
      <pivotArea field="0" type="button" dataOnly="0" labelOnly="1" outline="0" axis="axisRow" fieldPosition="0"/>
    </format>
    <format dxfId="160">
      <pivotArea field="1" type="button" dataOnly="0" labelOnly="1" outline="0" axis="axisRow" fieldPosition="1"/>
    </format>
    <format dxfId="159">
      <pivotArea dataOnly="0" labelOnly="1" outline="0" fieldPosition="0">
        <references count="1">
          <reference field="0" count="0"/>
        </references>
      </pivotArea>
    </format>
    <format dxfId="158">
      <pivotArea dataOnly="0" labelOnly="1" outline="0" fieldPosition="0">
        <references count="1">
          <reference field="0" count="0" defaultSubtotal="1"/>
        </references>
      </pivotArea>
    </format>
    <format dxfId="157">
      <pivotArea dataOnly="0" labelOnly="1" grandRow="1" outline="0" fieldPosition="0"/>
    </format>
    <format dxfId="156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155">
      <pivotArea dataOnly="0" labelOnly="1" outline="0" fieldPosition="0">
        <references count="2">
          <reference field="0" count="1" selected="0">
            <x v="5"/>
          </reference>
          <reference field="1" count="0"/>
        </references>
      </pivotArea>
    </format>
    <format dxfId="154">
      <pivotArea dataOnly="0" labelOnly="1" outline="0" fieldPosition="0">
        <references count="1">
          <reference field="2" count="0"/>
        </references>
      </pivotArea>
    </format>
    <format dxfId="153">
      <pivotArea dataOnly="0" labelOnly="1" grandCol="1" outline="0" fieldPosition="0"/>
    </format>
  </formats>
  <chartFormats count="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9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171CC-F45D-4F8A-B7A7-23D8328B5328}" name="Draaitabel3" cacheId="10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>
  <location ref="G15:J29" firstHeaderRow="1" firstDataRow="2" firstDataCol="1"/>
  <pivotFields count="6">
    <pivotField showAll="0" defaultSubtotal="0"/>
    <pivotField showAll="0"/>
    <pivotField showAll="0" defaultSubtotal="0"/>
    <pivotField axis="axisRow" numFmtId="17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numFmtId="44" showAll="0"/>
    <pivotField axis="axisCol" showAll="0" defaultSubtotal="0">
      <items count="5">
        <item x="0"/>
        <item x="1"/>
        <item x="2"/>
        <item x="3"/>
        <item x="4"/>
      </items>
    </pivotField>
  </pivotFields>
  <rowFields count="1">
    <field x="3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5"/>
  </colFields>
  <colItems count="3">
    <i>
      <x v="1"/>
    </i>
    <i>
      <x v="2"/>
    </i>
    <i t="grand">
      <x/>
    </i>
  </colItems>
  <dataFields count="1">
    <dataField name="Som van Omzet" fld="4" baseField="0" baseItem="0"/>
  </dataFields>
  <formats count="2">
    <format dxfId="152">
      <pivotArea outline="0" collapsedLevelsAreSubtotals="1" fieldPosition="0"/>
    </format>
    <format dxfId="1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714A48-DD48-47C3-9C4C-195E3699A437}" name="Draaitabel4" cacheId="10" applyNumberFormats="0" applyBorderFormats="0" applyFontFormats="0" applyPatternFormats="0" applyAlignmentFormats="0" applyWidthHeightFormats="1" dataCaption="Waarden" updatedVersion="5" minRefreshableVersion="3" useAutoFormatting="1" rowGrandTotals="0" itemPrintTitles="1" createdVersion="5" indent="0" outline="1" outlineData="1" multipleFieldFilters="0">
  <location ref="L16:M22" firstHeaderRow="1" firstDataRow="1" firstDataCol="1"/>
  <pivotFields count="6">
    <pivotField axis="axisRow" dataField="1" showAll="0" defaultSubtotal="0">
      <items count="6">
        <item x="3"/>
        <item x="5"/>
        <item x="4"/>
        <item x="2"/>
        <item x="0"/>
        <item x="1"/>
      </items>
    </pivotField>
    <pivotField showAll="0" defaultSubtotal="0"/>
    <pivotField showAll="0" defaultSubtotal="0"/>
    <pivotField numFmtId="17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numFmtId="44" showAll="0" defaultSubtotal="0"/>
    <pivotField showAll="0" defaultSubtotal="0">
      <items count="5">
        <item x="0"/>
        <item x="1"/>
        <item x="2"/>
        <item x="3"/>
        <item x="4"/>
      </items>
    </pivotField>
  </pivotFields>
  <rowFields count="1">
    <field x="0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dataFields count="1">
    <dataField name="Aantal van Winkels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1000000}" name="Draaitabel3" cacheId="4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 rowHeaderCaption="Merken" colHeaderCaption="Bouwjaar">
  <location ref="B26:I37" firstHeaderRow="1" firstDataRow="2" firstDataCol="1"/>
  <pivotFields count="9">
    <pivotField axis="axisRow" showAll="0" sortType="ascending">
      <items count="10">
        <item x="2"/>
        <item x="1"/>
        <item x="8"/>
        <item x="3"/>
        <item x="0"/>
        <item x="5"/>
        <item x="7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axis="axisCol" showAll="0" defaultSubtotal="0">
      <items count="7">
        <item x="5"/>
        <item x="4"/>
        <item x="1"/>
        <item x="0"/>
        <item x="2"/>
        <item x="3"/>
        <item m="1" x="6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8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om van winst" fld="7" baseField="0" baseItem="0"/>
  </dataFields>
  <formats count="14">
    <format dxfId="126">
      <pivotArea type="all" dataOnly="0" outline="0" fieldPosition="0"/>
    </format>
    <format dxfId="125">
      <pivotArea outline="0" collapsedLevelsAreSubtotals="1" fieldPosition="0"/>
    </format>
    <format dxfId="124">
      <pivotArea dataOnly="0" labelOnly="1" fieldPosition="0">
        <references count="1">
          <reference field="0" count="0"/>
        </references>
      </pivotArea>
    </format>
    <format dxfId="123">
      <pivotArea dataOnly="0" labelOnly="1" grandRow="1" outline="0" fieldPosition="0"/>
    </format>
    <format dxfId="122">
      <pivotArea dataOnly="0" labelOnly="1" grandCol="1" outline="0" fieldPosition="0"/>
    </format>
    <format dxfId="121">
      <pivotArea dataOnly="0" labelOnly="1" grandCol="1" outline="0" fieldPosition="0"/>
    </format>
    <format dxfId="120">
      <pivotArea dataOnly="0" fieldPosition="0">
        <references count="1">
          <reference field="0" count="0"/>
        </references>
      </pivotArea>
    </format>
    <format dxfId="119">
      <pivotArea dataOnly="0" labelOnly="1" fieldPosition="0">
        <references count="1">
          <reference field="8" count="0"/>
        </references>
      </pivotArea>
    </format>
    <format dxfId="118">
      <pivotArea dataOnly="0" labelOnly="1" fieldPosition="0">
        <references count="1">
          <reference field="0" count="0"/>
        </references>
      </pivotArea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fieldPosition="0">
        <references count="1">
          <reference field="0" count="0"/>
        </references>
      </pivotArea>
    </format>
    <format dxfId="115">
      <pivotArea dataOnly="0" labelOnly="1" fieldPosition="0">
        <references count="1">
          <reference field="0" count="0"/>
        </references>
      </pivotArea>
    </format>
    <format dxfId="114">
      <pivotArea dataOnly="0" labelOnly="1" fieldPosition="0">
        <references count="1">
          <reference field="8" count="0"/>
        </references>
      </pivotArea>
    </format>
    <format dxfId="113">
      <pivotArea type="all" dataOnly="0" outline="0" fieldPosition="0"/>
    </format>
  </format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9">
              <x v="0"/>
              <x v="1"/>
              <x v="2"/>
              <x v="3"/>
              <x v="4"/>
              <x v="5"/>
              <x v="6"/>
              <x v="7"/>
              <x v="8"/>
            </reference>
            <reference field="8" count="6" selected="0">
              <x v="0"/>
              <x v="1"/>
              <x v="2"/>
              <x v="3"/>
              <x v="4"/>
              <x v="5"/>
            </reference>
          </references>
        </pivotArea>
      </pivotAreas>
    </conditionalFormat>
  </conditional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Draaitabel1" cacheId="3" applyNumberFormats="0" applyBorderFormats="0" applyFontFormats="0" applyPatternFormats="0" applyAlignmentFormats="0" applyWidthHeightFormats="1" dataCaption="Waarden" updatedVersion="6" minRefreshableVersion="3" useAutoFormatting="1" itemPrintTitles="1" createdVersion="5" indent="0" outline="1" outlineData="1" multipleFieldFilters="0" rowHeaderCaption="Merk">
  <location ref="F13:G23" firstHeaderRow="1" firstDataRow="1" firstDataCol="1"/>
  <pivotFields count="9">
    <pivotField axis="axisRow" showAll="0" sortType="ascending">
      <items count="10">
        <item x="2"/>
        <item x="1"/>
        <item x="8"/>
        <item x="3"/>
        <item x="0"/>
        <item x="5"/>
        <item x="7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 van winst" fld="7" baseField="0" baseItem="0" numFmtId="44"/>
  </dataFields>
  <formats count="7">
    <format dxfId="133">
      <pivotArea outline="0" collapsedLevelsAreSubtotals="1" fieldPosition="0"/>
    </format>
    <format dxfId="132">
      <pivotArea type="all" dataOnly="0" outline="0" fieldPosition="0"/>
    </format>
    <format dxfId="131">
      <pivotArea outline="0" collapsedLevelsAreSubtotals="1" fieldPosition="0"/>
    </format>
    <format dxfId="130">
      <pivotArea field="0" type="button" dataOnly="0" labelOnly="1" outline="0" axis="axisRow" fieldPosition="0"/>
    </format>
    <format dxfId="129">
      <pivotArea dataOnly="0" labelOnly="1" fieldPosition="0">
        <references count="1">
          <reference field="0" count="0"/>
        </references>
      </pivotArea>
    </format>
    <format dxfId="128">
      <pivotArea dataOnly="0" labelOnly="1" grandRow="1" outline="0" fieldPosition="0"/>
    </format>
    <format dxfId="12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2000000}" name="Draaitabel5" cacheId="5" applyNumberFormats="0" applyBorderFormats="0" applyFontFormats="0" applyPatternFormats="0" applyAlignmentFormats="0" applyWidthHeightFormats="1" dataCaption="Waarden" updatedVersion="5" minRefreshableVersion="3" useAutoFormatting="1" itemPrintTitles="1" createdVersion="5" indent="0" outline="1" outlineData="1" multipleFieldFilters="0">
  <location ref="B43:J54" firstHeaderRow="1" firstDataRow="2" firstDataCol="1"/>
  <pivotFields count="9">
    <pivotField axis="axisRow" showAll="0">
      <items count="10">
        <item x="2"/>
        <item x="1"/>
        <item x="8"/>
        <item x="3"/>
        <item x="0"/>
        <item x="5"/>
        <item x="7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8">
        <item x="6"/>
        <item x="5"/>
        <item x="1"/>
        <item x="0"/>
        <item x="2"/>
        <item x="4"/>
        <item x="3"/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8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 van winst" fld="7" baseField="0" baseItem="0"/>
  </dataFields>
  <formats count="10">
    <format dxfId="143">
      <pivotArea type="all" dataOnly="0" outline="0" fieldPosition="0"/>
    </format>
    <format dxfId="142">
      <pivotArea outline="0" collapsedLevelsAreSubtotals="1" fieldPosition="0"/>
    </format>
    <format dxfId="141">
      <pivotArea type="origin" dataOnly="0" labelOnly="1" outline="0" fieldPosition="0"/>
    </format>
    <format dxfId="140">
      <pivotArea field="8" type="button" dataOnly="0" labelOnly="1" outline="0" axis="axisCol" fieldPosition="0"/>
    </format>
    <format dxfId="139">
      <pivotArea type="topRight" dataOnly="0" labelOnly="1" outline="0" fieldPosition="0"/>
    </format>
    <format dxfId="138">
      <pivotArea field="0" type="button" dataOnly="0" labelOnly="1" outline="0" axis="axisRow" fieldPosition="0"/>
    </format>
    <format dxfId="137">
      <pivotArea dataOnly="0" labelOnly="1" fieldPosition="0">
        <references count="1">
          <reference field="0" count="0"/>
        </references>
      </pivotArea>
    </format>
    <format dxfId="136">
      <pivotArea dataOnly="0" labelOnly="1" grandRow="1" outline="0" fieldPosition="0"/>
    </format>
    <format dxfId="135">
      <pivotArea dataOnly="0" labelOnly="1" fieldPosition="0">
        <references count="1">
          <reference field="8" count="0"/>
        </references>
      </pivotArea>
    </format>
    <format dxfId="13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Verkoper" xr10:uid="{00000000-0013-0000-FFFF-FFFF01000000}" sourceName="Verkoper">
  <pivotTables>
    <pivotTable tabId="28" name="Draaitabel1"/>
  </pivotTables>
  <data>
    <tabular pivotCacheId="10">
      <items count="7">
        <i x="0" s="1"/>
        <i x="1" s="1"/>
        <i x="2" s="1"/>
        <i x="3" s="1"/>
        <i x="4" s="1"/>
        <i x="5" s="1"/>
        <i x="6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Product" xr10:uid="{00000000-0013-0000-FFFF-FFFF02000000}" sourceName="Product">
  <pivotTables>
    <pivotTable tabId="28" name="Draaitabel1"/>
  </pivotTables>
  <data>
    <tabular pivotCacheId="10">
      <items count="4">
        <i x="0" s="1"/>
        <i x="1"/>
        <i x="2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erkoper" xr10:uid="{00000000-0014-0000-FFFF-FFFF01000000}" cache="Slicer_Verkoper" caption="Verkoper" style="SlicerStyleLight2" rowHeight="241300"/>
  <slicer name="Product" xr10:uid="{00000000-0014-0000-FFFF-FFFF02000000}" cache="Slicer_Product" caption="Product" style="SlicerStyleLight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el3" displayName="Tabel3" ref="A14:E113" totalsRowShown="0" headerRowDxfId="183" dataDxfId="182" tableBorderDxfId="181">
  <autoFilter ref="A14:E113" xr:uid="{00000000-0009-0000-0100-000001000000}"/>
  <tableColumns count="5">
    <tableColumn id="1" xr3:uid="{00000000-0010-0000-0100-000001000000}" name="Verkoper" dataDxfId="180"/>
    <tableColumn id="2" xr3:uid="{00000000-0010-0000-0100-000002000000}" name="Regio" dataDxfId="179"/>
    <tableColumn id="3" xr3:uid="{00000000-0010-0000-0100-000003000000}" name="Groep" dataDxfId="178"/>
    <tableColumn id="4" xr3:uid="{00000000-0010-0000-0100-000004000000}" name="Datum" dataDxfId="177"/>
    <tableColumn id="5" xr3:uid="{00000000-0010-0000-0100-000005000000}" name="Omzet" dataDxfId="176" dataCellStyle="Valuta"/>
  </tableColumns>
  <tableStyleInfo name="TableStyleMedium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0D99CA1-AEBD-4E9B-8567-0010C937A778}" name="Tabel33" displayName="Tabel33" ref="A13:E112" totalsRowShown="0" headerRowDxfId="150" tableBorderDxfId="149">
  <autoFilter ref="A13:E112" xr:uid="{00000000-0009-0000-0100-000001000000}"/>
  <tableColumns count="5">
    <tableColumn id="1" xr3:uid="{039F2E84-D154-4E37-8483-D2518BF71C16}" name="Winkels" dataDxfId="148"/>
    <tableColumn id="2" xr3:uid="{CB53C134-8B2D-4646-9E86-A478CFF5D2B1}" name="Regio" dataDxfId="147"/>
    <tableColumn id="3" xr3:uid="{B0485563-D031-4307-8793-EF2365DBAB21}" name="Product" dataDxfId="146"/>
    <tableColumn id="4" xr3:uid="{804C920C-FF29-462D-A721-E3B469695C08}" name="Datum" dataDxfId="145"/>
    <tableColumn id="5" xr3:uid="{F9E4949F-A748-4D4A-A75F-18266FC59D25}" name="Omzet" dataDxfId="144" dataCellStyle="Valuta"/>
  </tableColumns>
  <tableStyleInfo name="TableStyleMedium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el1" displayName="Tabel1" ref="A1:I39" totalsRowShown="0" headerRowDxfId="75" headerRowCellStyle="Standaard 3" dataCellStyle="Standaard 3">
  <autoFilter ref="A1:I39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0000000-0010-0000-0400-000001000000}" name="Merk" dataDxfId="74" dataCellStyle="Standaard 3"/>
    <tableColumn id="2" xr3:uid="{00000000-0010-0000-0400-000002000000}" name="Model" dataDxfId="73" dataCellStyle="Standaard 3"/>
    <tableColumn id="3" xr3:uid="{00000000-0010-0000-0400-000003000000}" name="kleur" dataDxfId="72" dataCellStyle="Standaard 3"/>
    <tableColumn id="4" xr3:uid="{00000000-0010-0000-0400-000004000000}" name="motor" dataDxfId="71" dataCellStyle="Standaard 3"/>
    <tableColumn id="5" xr3:uid="{00000000-0010-0000-0400-000005000000}" name="verkoop" dataDxfId="70" dataCellStyle="Standaard 3"/>
    <tableColumn id="6" xr3:uid="{00000000-0010-0000-0400-000006000000}" name="korting" dataDxfId="69" dataCellStyle="Standaard 3"/>
    <tableColumn id="7" xr3:uid="{00000000-0010-0000-0400-000007000000}" name="inkoop" dataDxfId="68" dataCellStyle="Standaard 3"/>
    <tableColumn id="8" xr3:uid="{00000000-0010-0000-0400-000008000000}" name="winst" dataDxfId="67" dataCellStyle="Standaard 3">
      <calculatedColumnFormula>E2-F2-G2</calculatedColumnFormula>
    </tableColumn>
    <tableColumn id="9" xr3:uid="{00000000-0010-0000-0400-000009000000}" name="bouwjaar" dataCellStyle="Standaard 3"/>
  </tableColumns>
  <tableStyleInfo name="TableStyleMedium3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el2" displayName="Tabel2" ref="A1:E137" headerRowDxfId="66">
  <autoFilter ref="A1:E137" xr:uid="{00000000-0009-0000-0100-000005000000}"/>
  <tableColumns count="5">
    <tableColumn id="1" xr3:uid="{00000000-0010-0000-0200-000001000000}" name="Verkoper" totalsRowLabel="Totaal"/>
    <tableColumn id="2" xr3:uid="{00000000-0010-0000-0200-000002000000}" name="Maand"/>
    <tableColumn id="3" xr3:uid="{00000000-0010-0000-0200-000003000000}" name="Product"/>
    <tableColumn id="4" xr3:uid="{00000000-0010-0000-0200-000004000000}" name="Verkoop" totalsRowFunction="sum" dataDxfId="65" totalsRowDxfId="64"/>
    <tableColumn id="5" xr3:uid="{00000000-0010-0000-0200-000005000000}" name="Regio"/>
  </tableColumns>
  <tableStyleInfo name="TableStyleMedium19"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FB9DCDA-D47C-4732-9185-C2708A754C0D}" name="Tabel48" displayName="Tabel48" ref="B21:I31" totalsRowShown="0" headerRowDxfId="63" dataDxfId="61" headerRowBorderDxfId="62" tableBorderDxfId="60" totalsRowBorderDxfId="59" headerRowCellStyle="Standaard 2" dataCellStyle="Standaard 2">
  <autoFilter ref="B21:I31" xr:uid="{8DDDA929-634A-4CA1-B55A-8C51C84CEAF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sortState xmlns:xlrd2="http://schemas.microsoft.com/office/spreadsheetml/2017/richdata2" ref="B22:I31">
    <sortCondition descending="1" ref="G27"/>
  </sortState>
  <tableColumns count="8">
    <tableColumn id="1" xr3:uid="{EE6C0453-0CC7-4C0C-A368-7E32965980D0}" name="Naam" dataDxfId="58" dataCellStyle="Standaard 2"/>
    <tableColumn id="2" xr3:uid="{3903A6C0-E793-4099-99E9-BDF5810EA5D7}" name="Wiskunde" dataDxfId="57" dataCellStyle="Standaard 2"/>
    <tableColumn id="3" xr3:uid="{5B013C1E-3E94-411E-BE03-FF9BCC86DBD9}" name="Nederlands" dataDxfId="56" dataCellStyle="Standaard 2"/>
    <tableColumn id="4" xr3:uid="{8B2C049B-50F4-4BD5-BFCC-56378460C30B}" name="Duits" dataDxfId="55" dataCellStyle="Standaard 2"/>
    <tableColumn id="5" xr3:uid="{51DE4667-4817-4C20-9D11-7BDCC34CD6AA}" name="Frans" dataDxfId="54" dataCellStyle="Standaard 2"/>
    <tableColumn id="6" xr3:uid="{E59B39F0-C3A2-484B-909C-89D3B8D1783E}" name="Economie" dataDxfId="53" dataCellStyle="Standaard 2"/>
    <tableColumn id="7" xr3:uid="{17B98D45-91BB-4328-98F3-334613B93B20}" name="Informatica" dataDxfId="52" dataCellStyle="Standaard 2"/>
    <tableColumn id="8" xr3:uid="{14EDA283-A350-4DE7-89CD-C97056D682AF}" name="Totaal" dataDxfId="51" dataCellStyle="Standaard 2">
      <calculatedColumnFormula>IF(B22="","",AVERAGE(C22:H22))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6" displayName="Tabel6" ref="A1:G288" totalsRowShown="0" headerRowDxfId="50" dataDxfId="49" headerRowCellStyle="Standaard 5" dataCellStyle="Standaard 5">
  <autoFilter ref="A1:G288" xr:uid="{00000000-0009-0000-0100-000003000000}"/>
  <tableColumns count="7">
    <tableColumn id="1" xr3:uid="{00000000-0010-0000-0300-000001000000}" name="ACHTERNAAM" dataDxfId="48" dataCellStyle="Standaard 5"/>
    <tableColumn id="2" xr3:uid="{00000000-0010-0000-0300-000002000000}" name="SALARIS" dataDxfId="47" dataCellStyle="Standaard 5"/>
    <tableColumn id="3" xr3:uid="{00000000-0010-0000-0300-000003000000}" name="GEHUWD" dataDxfId="46" dataCellStyle="Standaard 5"/>
    <tableColumn id="4" xr3:uid="{00000000-0010-0000-0300-000004000000}" name="ADRES" dataDxfId="45" dataCellStyle="Standaard 5"/>
    <tableColumn id="5" xr3:uid="{00000000-0010-0000-0300-000005000000}" name="WOONPLAATS" dataDxfId="44" dataCellStyle="Standaard 5"/>
    <tableColumn id="6" xr3:uid="{00000000-0010-0000-0300-000006000000}" name="FUNCTIE" dataDxfId="43" dataCellStyle="Standaard 5"/>
    <tableColumn id="7" xr3:uid="{00000000-0010-0000-0300-000007000000}" name="REISKOSTEN" dataDxfId="42" dataCellStyle="Standaard 5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.png"/><Relationship Id="rId4" Type="http://schemas.openxmlformats.org/officeDocument/2006/relationships/oleObject" Target="../embeddings/oleObject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9.png"/><Relationship Id="rId4" Type="http://schemas.openxmlformats.org/officeDocument/2006/relationships/oleObject" Target="../embeddings/oleObject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youtube.com/watch?v=F264FpBDX28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table" Target="../tables/table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10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E30"/>
  <sheetViews>
    <sheetView showGridLines="0" tabSelected="1" zoomScaleNormal="100" workbookViewId="0">
      <selection activeCell="D1" sqref="D1"/>
    </sheetView>
  </sheetViews>
  <sheetFormatPr defaultRowHeight="14.25" x14ac:dyDescent="0.45"/>
  <cols>
    <col min="1" max="1" width="4.19921875" customWidth="1"/>
    <col min="2" max="2" width="89.796875" style="4" customWidth="1"/>
    <col min="3" max="3" width="13.53125" style="5" customWidth="1"/>
  </cols>
  <sheetData>
    <row r="1" spans="1:5" ht="39.75" customHeight="1" x14ac:dyDescent="0.45">
      <c r="B1" s="288" t="s">
        <v>0</v>
      </c>
      <c r="E1" t="s">
        <v>2166</v>
      </c>
    </row>
    <row r="2" spans="1:5" s="3" customFormat="1" ht="15.75" x14ac:dyDescent="0.5">
      <c r="A2" s="8"/>
      <c r="B2" s="283" t="s">
        <v>1</v>
      </c>
      <c r="C2" s="284"/>
      <c r="D2" s="10"/>
    </row>
    <row r="3" spans="1:5" ht="15.75" x14ac:dyDescent="0.5">
      <c r="A3" s="765">
        <v>1</v>
      </c>
      <c r="B3" s="287" t="s">
        <v>2806</v>
      </c>
      <c r="C3" s="286" t="s">
        <v>2</v>
      </c>
      <c r="D3" s="10"/>
    </row>
    <row r="4" spans="1:5" ht="15.75" x14ac:dyDescent="0.5">
      <c r="A4" s="765">
        <v>2</v>
      </c>
      <c r="B4" s="287" t="s">
        <v>2805</v>
      </c>
      <c r="C4" s="286" t="s">
        <v>3</v>
      </c>
      <c r="D4" s="10"/>
    </row>
    <row r="5" spans="1:5" ht="15.75" x14ac:dyDescent="0.5">
      <c r="A5" s="765">
        <v>3</v>
      </c>
      <c r="B5" s="287" t="s">
        <v>2807</v>
      </c>
      <c r="C5" s="286" t="s">
        <v>4</v>
      </c>
      <c r="D5" s="10"/>
    </row>
    <row r="6" spans="1:5" ht="15.75" x14ac:dyDescent="0.5">
      <c r="A6" s="765">
        <v>4</v>
      </c>
      <c r="B6" s="287" t="s">
        <v>2808</v>
      </c>
      <c r="C6" s="286" t="s">
        <v>5</v>
      </c>
      <c r="D6" s="10"/>
    </row>
    <row r="7" spans="1:5" ht="15.75" x14ac:dyDescent="0.5">
      <c r="A7" s="765">
        <v>5</v>
      </c>
      <c r="B7" s="287" t="s">
        <v>2809</v>
      </c>
      <c r="C7" s="286" t="s">
        <v>6</v>
      </c>
      <c r="D7" s="10"/>
    </row>
    <row r="8" spans="1:5" ht="15.75" x14ac:dyDescent="0.5">
      <c r="A8" s="765">
        <v>6</v>
      </c>
      <c r="B8" s="287" t="s">
        <v>2810</v>
      </c>
      <c r="C8" s="286" t="s">
        <v>7</v>
      </c>
      <c r="D8" s="10"/>
    </row>
    <row r="9" spans="1:5" ht="15.75" x14ac:dyDescent="0.5">
      <c r="A9" s="765">
        <v>7</v>
      </c>
      <c r="B9" s="287" t="s">
        <v>2811</v>
      </c>
      <c r="C9" s="286" t="s">
        <v>8</v>
      </c>
      <c r="D9" s="10"/>
    </row>
    <row r="10" spans="1:5" ht="15.75" x14ac:dyDescent="0.5">
      <c r="A10" s="765">
        <v>8</v>
      </c>
      <c r="B10" s="287" t="s">
        <v>2819</v>
      </c>
      <c r="C10" s="286" t="s">
        <v>9</v>
      </c>
      <c r="D10" s="10"/>
    </row>
    <row r="11" spans="1:5" ht="15.75" x14ac:dyDescent="0.5">
      <c r="A11" s="765">
        <v>9</v>
      </c>
      <c r="B11" s="287" t="s">
        <v>2820</v>
      </c>
      <c r="C11" s="286" t="s">
        <v>10</v>
      </c>
      <c r="D11" s="10"/>
    </row>
    <row r="12" spans="1:5" ht="15.75" x14ac:dyDescent="0.5">
      <c r="A12" s="765">
        <v>10</v>
      </c>
      <c r="B12" s="287" t="s">
        <v>2821</v>
      </c>
      <c r="C12" s="286" t="s">
        <v>11</v>
      </c>
      <c r="D12" s="10"/>
    </row>
    <row r="13" spans="1:5" ht="15.75" x14ac:dyDescent="0.5">
      <c r="A13" s="765">
        <v>11</v>
      </c>
      <c r="B13" s="287" t="s">
        <v>2812</v>
      </c>
      <c r="C13" s="286" t="s">
        <v>12</v>
      </c>
      <c r="D13" s="10"/>
    </row>
    <row r="14" spans="1:5" ht="15.75" x14ac:dyDescent="0.5">
      <c r="A14" s="765">
        <v>12</v>
      </c>
      <c r="B14" s="287" t="s">
        <v>2813</v>
      </c>
      <c r="C14" s="286" t="s">
        <v>13</v>
      </c>
      <c r="D14" s="10"/>
    </row>
    <row r="15" spans="1:5" ht="15.75" x14ac:dyDescent="0.5">
      <c r="A15" s="765">
        <v>13</v>
      </c>
      <c r="B15" s="287" t="s">
        <v>2814</v>
      </c>
      <c r="C15" s="286" t="s">
        <v>14</v>
      </c>
      <c r="D15" s="10"/>
    </row>
    <row r="16" spans="1:5" ht="15.75" x14ac:dyDescent="0.5">
      <c r="A16" s="765">
        <v>14</v>
      </c>
      <c r="B16" s="287" t="s">
        <v>2815</v>
      </c>
      <c r="C16" s="286" t="s">
        <v>15</v>
      </c>
      <c r="D16" s="10"/>
    </row>
    <row r="17" spans="1:4" ht="15.75" x14ac:dyDescent="0.5">
      <c r="A17" s="765">
        <v>15</v>
      </c>
      <c r="B17" s="287" t="s">
        <v>2532</v>
      </c>
      <c r="C17" s="286" t="s">
        <v>16</v>
      </c>
      <c r="D17" s="10"/>
    </row>
    <row r="18" spans="1:4" ht="15.75" x14ac:dyDescent="0.5">
      <c r="A18" s="765">
        <v>16</v>
      </c>
      <c r="B18" s="287" t="s">
        <v>2540</v>
      </c>
      <c r="C18" s="286" t="s">
        <v>17</v>
      </c>
      <c r="D18" s="10"/>
    </row>
    <row r="19" spans="1:4" ht="15.75" x14ac:dyDescent="0.5">
      <c r="A19" s="765">
        <v>17</v>
      </c>
      <c r="B19" s="287" t="s">
        <v>2541</v>
      </c>
      <c r="C19" s="286" t="s">
        <v>18</v>
      </c>
      <c r="D19" s="10"/>
    </row>
    <row r="20" spans="1:4" ht="15.75" x14ac:dyDescent="0.5">
      <c r="A20" s="765">
        <v>18</v>
      </c>
      <c r="B20" s="287" t="s">
        <v>2816</v>
      </c>
      <c r="C20" s="286" t="s">
        <v>19</v>
      </c>
      <c r="D20" s="10"/>
    </row>
    <row r="21" spans="1:4" ht="15.75" x14ac:dyDescent="0.5">
      <c r="A21" s="765">
        <v>19</v>
      </c>
      <c r="B21" s="287" t="s">
        <v>2542</v>
      </c>
      <c r="C21" s="286" t="s">
        <v>20</v>
      </c>
      <c r="D21" s="10"/>
    </row>
    <row r="22" spans="1:4" ht="15.75" x14ac:dyDescent="0.5">
      <c r="A22" s="765">
        <v>20</v>
      </c>
      <c r="B22" s="287" t="s">
        <v>2822</v>
      </c>
      <c r="C22" s="286" t="s">
        <v>21</v>
      </c>
      <c r="D22" s="10"/>
    </row>
    <row r="23" spans="1:4" ht="15.75" x14ac:dyDescent="0.5">
      <c r="A23" s="765">
        <v>21</v>
      </c>
      <c r="B23" s="287" t="s">
        <v>2818</v>
      </c>
      <c r="C23" s="286" t="s">
        <v>22</v>
      </c>
      <c r="D23" s="10"/>
    </row>
    <row r="24" spans="1:4" ht="15.75" x14ac:dyDescent="0.5">
      <c r="A24" s="765">
        <v>22</v>
      </c>
      <c r="B24" s="287" t="s">
        <v>2823</v>
      </c>
      <c r="C24" s="286" t="s">
        <v>23</v>
      </c>
      <c r="D24" s="10"/>
    </row>
    <row r="25" spans="1:4" ht="15.75" x14ac:dyDescent="0.5">
      <c r="A25" s="765">
        <v>23</v>
      </c>
      <c r="B25" s="287" t="s">
        <v>2824</v>
      </c>
      <c r="C25" s="286" t="s">
        <v>2533</v>
      </c>
      <c r="D25" s="10"/>
    </row>
    <row r="26" spans="1:4" ht="15.75" x14ac:dyDescent="0.5">
      <c r="A26" s="765">
        <v>24</v>
      </c>
      <c r="B26" s="287" t="s">
        <v>2825</v>
      </c>
      <c r="C26" s="286" t="s">
        <v>2534</v>
      </c>
      <c r="D26" s="10"/>
    </row>
    <row r="27" spans="1:4" ht="15.75" x14ac:dyDescent="0.5">
      <c r="A27" s="765">
        <v>25</v>
      </c>
      <c r="B27" s="287" t="s">
        <v>2817</v>
      </c>
      <c r="C27" s="286" t="s">
        <v>2828</v>
      </c>
      <c r="D27" s="10"/>
    </row>
    <row r="28" spans="1:4" ht="15.75" x14ac:dyDescent="0.5">
      <c r="A28" s="765">
        <v>26</v>
      </c>
      <c r="B28" s="287" t="s">
        <v>2826</v>
      </c>
      <c r="C28" s="286" t="s">
        <v>2829</v>
      </c>
      <c r="D28" s="10"/>
    </row>
    <row r="29" spans="1:4" ht="15.75" x14ac:dyDescent="0.5">
      <c r="A29" s="765">
        <v>27</v>
      </c>
      <c r="B29" s="287" t="s">
        <v>2827</v>
      </c>
      <c r="C29" s="286" t="s">
        <v>2830</v>
      </c>
      <c r="D29" s="10"/>
    </row>
    <row r="30" spans="1:4" ht="15.75" x14ac:dyDescent="0.5">
      <c r="A30" s="10"/>
      <c r="B30" s="10"/>
      <c r="C30" s="285"/>
      <c r="D30" s="285"/>
    </row>
  </sheetData>
  <pageMargins left="0.70866141732283472" right="0.70866141732283472" top="0.74803149606299213" bottom="0.74803149606299213" header="0.31496062992125984" footer="0.31496062992125984"/>
  <pageSetup paperSize="9" scale="84" orientation="portrait" r:id="rId1"/>
  <colBreaks count="1" manualBreakCount="1">
    <brk id="6" max="4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I147"/>
  <sheetViews>
    <sheetView showGridLines="0" zoomScaleNormal="100" zoomScaleSheetLayoutView="100" workbookViewId="0">
      <selection activeCell="J1" sqref="J1"/>
    </sheetView>
  </sheetViews>
  <sheetFormatPr defaultRowHeight="14.25" x14ac:dyDescent="0.45"/>
  <cols>
    <col min="1" max="1" width="24.796875" customWidth="1"/>
    <col min="2" max="2" width="15.46484375" customWidth="1"/>
    <col min="3" max="3" width="16.46484375" style="2" bestFit="1" customWidth="1"/>
    <col min="4" max="5" width="1.46484375" style="2" customWidth="1"/>
    <col min="6" max="6" width="15.796875" customWidth="1"/>
    <col min="7" max="7" width="12.53125" customWidth="1"/>
    <col min="8" max="8" width="22.53125" customWidth="1"/>
  </cols>
  <sheetData>
    <row r="1" spans="1:9" s="44" customFormat="1" ht="50.75" customHeight="1" thickBot="1" x14ac:dyDescent="0.5">
      <c r="A1" s="857" t="s">
        <v>64</v>
      </c>
      <c r="B1" s="857"/>
      <c r="C1" s="857"/>
      <c r="D1" s="857"/>
      <c r="E1" s="857"/>
      <c r="F1" s="857"/>
      <c r="G1" s="857"/>
      <c r="H1" s="857"/>
      <c r="I1" s="857"/>
    </row>
    <row r="2" spans="1:9" s="44" customFormat="1" ht="30.75" customHeight="1" thickTop="1" x14ac:dyDescent="0.45">
      <c r="A2" s="874" t="s">
        <v>2635</v>
      </c>
      <c r="B2" s="874"/>
      <c r="C2" s="874"/>
      <c r="D2" s="874"/>
      <c r="E2" s="874"/>
      <c r="F2" s="874"/>
      <c r="G2" s="874"/>
      <c r="H2" s="874"/>
      <c r="I2" s="874"/>
    </row>
    <row r="3" spans="1:9" s="45" customFormat="1" ht="21" x14ac:dyDescent="0.45">
      <c r="A3" s="571" t="s">
        <v>168</v>
      </c>
      <c r="B3" s="572"/>
      <c r="C3" s="572"/>
      <c r="D3" s="572"/>
      <c r="E3" s="572"/>
      <c r="F3" s="572"/>
      <c r="G3" s="572"/>
      <c r="H3" s="572"/>
      <c r="I3" s="572"/>
    </row>
    <row r="4" spans="1:9" s="45" customFormat="1" ht="21" x14ac:dyDescent="0.45">
      <c r="A4" s="391" t="s">
        <v>63</v>
      </c>
      <c r="B4" s="46"/>
      <c r="C4" s="47"/>
      <c r="D4" s="47"/>
      <c r="E4" s="47"/>
      <c r="F4" s="875"/>
      <c r="G4" s="875"/>
      <c r="H4" s="388">
        <f ca="1">TODAY()</f>
        <v>43959</v>
      </c>
      <c r="I4" s="48" t="s">
        <v>169</v>
      </c>
    </row>
    <row r="5" spans="1:9" s="8" customFormat="1" ht="15.75" customHeight="1" x14ac:dyDescent="0.5">
      <c r="A5" s="378" t="s">
        <v>2634</v>
      </c>
      <c r="B5" s="379" t="s">
        <v>171</v>
      </c>
      <c r="C5" s="380" t="s">
        <v>172</v>
      </c>
      <c r="D5" s="876"/>
      <c r="E5" s="877"/>
      <c r="F5" s="381" t="s">
        <v>172</v>
      </c>
      <c r="G5" s="382" t="s">
        <v>171</v>
      </c>
      <c r="H5" s="383" t="s">
        <v>170</v>
      </c>
    </row>
    <row r="6" spans="1:9" ht="16.5" customHeight="1" x14ac:dyDescent="0.5">
      <c r="A6" s="384">
        <f ca="1">H4</f>
        <v>43959</v>
      </c>
      <c r="B6" s="385" t="s">
        <v>173</v>
      </c>
      <c r="C6" s="386" t="str">
        <f ca="1">IF(A6=TODAY(),"ja",IF(A6&gt;TODAY()+10,"",IF(A6&lt;TODAY(),"","Vervanger nodig")))</f>
        <v>ja</v>
      </c>
      <c r="D6" s="878"/>
      <c r="E6" s="879"/>
      <c r="F6" s="387"/>
      <c r="G6" s="385" t="s">
        <v>173</v>
      </c>
      <c r="H6" s="384">
        <f ca="1">H4</f>
        <v>43959</v>
      </c>
    </row>
    <row r="7" spans="1:9" ht="16.5" customHeight="1" x14ac:dyDescent="0.5">
      <c r="A7" s="384">
        <f ca="1">H4+3</f>
        <v>43962</v>
      </c>
      <c r="B7" s="385" t="s">
        <v>174</v>
      </c>
      <c r="C7" s="386" t="str">
        <f t="shared" ref="C7:C11" ca="1" si="0">IF(A7=TODAY(),"ja",IF(A7&gt;TODAY()+10,"",IF(A7&lt;TODAY(),"","Vervanger nodig")))</f>
        <v>Vervanger nodig</v>
      </c>
      <c r="D7" s="878"/>
      <c r="E7" s="879"/>
      <c r="F7" s="387"/>
      <c r="G7" s="385" t="s">
        <v>174</v>
      </c>
      <c r="H7" s="384">
        <f ca="1">H4+3</f>
        <v>43962</v>
      </c>
      <c r="I7" s="49"/>
    </row>
    <row r="8" spans="1:9" ht="16.5" customHeight="1" x14ac:dyDescent="0.5">
      <c r="A8" s="384">
        <f ca="1">H4+110</f>
        <v>44069</v>
      </c>
      <c r="B8" s="385" t="s">
        <v>175</v>
      </c>
      <c r="C8" s="386" t="str">
        <f t="shared" ca="1" si="0"/>
        <v/>
      </c>
      <c r="D8" s="878"/>
      <c r="E8" s="879"/>
      <c r="F8" s="387"/>
      <c r="G8" s="385" t="s">
        <v>175</v>
      </c>
      <c r="H8" s="384">
        <f ca="1">H4+110</f>
        <v>44069</v>
      </c>
    </row>
    <row r="9" spans="1:9" ht="16.5" customHeight="1" x14ac:dyDescent="0.5">
      <c r="A9" s="384">
        <f ca="1">H4+113</f>
        <v>44072</v>
      </c>
      <c r="B9" s="385" t="s">
        <v>176</v>
      </c>
      <c r="C9" s="386" t="str">
        <f t="shared" ca="1" si="0"/>
        <v/>
      </c>
      <c r="D9" s="878"/>
      <c r="E9" s="879"/>
      <c r="F9" s="387"/>
      <c r="G9" s="385" t="s">
        <v>176</v>
      </c>
      <c r="H9" s="384">
        <f ca="1">H4+113</f>
        <v>44072</v>
      </c>
    </row>
    <row r="10" spans="1:9" ht="16.5" customHeight="1" x14ac:dyDescent="0.5">
      <c r="A10" s="384">
        <f ca="1">H4</f>
        <v>43959</v>
      </c>
      <c r="B10" s="385" t="s">
        <v>177</v>
      </c>
      <c r="C10" s="386" t="str">
        <f t="shared" ca="1" si="0"/>
        <v>ja</v>
      </c>
      <c r="D10" s="878"/>
      <c r="E10" s="879"/>
      <c r="F10" s="387"/>
      <c r="G10" s="385" t="s">
        <v>177</v>
      </c>
      <c r="H10" s="384">
        <f ca="1">H4</f>
        <v>43959</v>
      </c>
    </row>
    <row r="11" spans="1:9" ht="16.5" customHeight="1" x14ac:dyDescent="0.5">
      <c r="A11" s="384">
        <f ca="1">H4+9</f>
        <v>43968</v>
      </c>
      <c r="B11" s="385" t="s">
        <v>178</v>
      </c>
      <c r="C11" s="386" t="str">
        <f t="shared" ca="1" si="0"/>
        <v>Vervanger nodig</v>
      </c>
      <c r="D11" s="880"/>
      <c r="E11" s="881"/>
      <c r="F11" s="387"/>
      <c r="G11" s="385" t="s">
        <v>178</v>
      </c>
      <c r="H11" s="384">
        <f ca="1">H4+6</f>
        <v>43965</v>
      </c>
      <c r="I11" s="50" t="s">
        <v>283</v>
      </c>
    </row>
    <row r="12" spans="1:9" x14ac:dyDescent="0.45">
      <c r="A12" s="51"/>
      <c r="F12" s="52"/>
      <c r="G12" s="52"/>
      <c r="H12" s="53"/>
    </row>
    <row r="13" spans="1:9" ht="15" customHeight="1" x14ac:dyDescent="0.5">
      <c r="A13" s="389" t="s">
        <v>2570</v>
      </c>
      <c r="F13" s="52"/>
      <c r="G13" s="52"/>
      <c r="H13" s="52"/>
    </row>
    <row r="14" spans="1:9" ht="15.75" x14ac:dyDescent="0.5">
      <c r="A14" s="767" t="s">
        <v>179</v>
      </c>
    </row>
    <row r="15" spans="1:9" ht="15.75" x14ac:dyDescent="0.5">
      <c r="A15" s="767" t="s">
        <v>282</v>
      </c>
    </row>
    <row r="16" spans="1:9" ht="15.75" x14ac:dyDescent="0.5">
      <c r="A16" s="767" t="s">
        <v>180</v>
      </c>
    </row>
    <row r="17" spans="1:9" ht="15.75" x14ac:dyDescent="0.5">
      <c r="A17" s="767" t="s">
        <v>181</v>
      </c>
    </row>
    <row r="18" spans="1:9" ht="15.75" x14ac:dyDescent="0.5">
      <c r="A18" s="8" t="s">
        <v>2575</v>
      </c>
    </row>
    <row r="19" spans="1:9" ht="15.75" x14ac:dyDescent="0.5">
      <c r="A19" s="10" t="s">
        <v>2571</v>
      </c>
    </row>
    <row r="20" spans="1:9" ht="15.75" x14ac:dyDescent="0.5">
      <c r="A20" s="10" t="s">
        <v>2572</v>
      </c>
    </row>
    <row r="21" spans="1:9" ht="15.75" x14ac:dyDescent="0.5">
      <c r="A21" s="10" t="s">
        <v>2838</v>
      </c>
    </row>
    <row r="22" spans="1:9" ht="15.75" x14ac:dyDescent="0.5">
      <c r="A22" s="10" t="s">
        <v>2573</v>
      </c>
    </row>
    <row r="24" spans="1:9" ht="15.75" x14ac:dyDescent="0.5">
      <c r="A24" s="768" t="s">
        <v>2839</v>
      </c>
    </row>
    <row r="25" spans="1:9" ht="15.75" x14ac:dyDescent="0.5">
      <c r="A25" s="390" t="s">
        <v>2574</v>
      </c>
    </row>
    <row r="26" spans="1:9" s="45" customFormat="1" ht="21" x14ac:dyDescent="0.45">
      <c r="A26" s="573" t="s">
        <v>2840</v>
      </c>
      <c r="B26" s="572"/>
      <c r="C26" s="572"/>
      <c r="D26" s="572"/>
      <c r="E26" s="572"/>
      <c r="F26" s="572"/>
      <c r="G26" s="572"/>
      <c r="H26" s="572"/>
      <c r="I26" s="572"/>
    </row>
    <row r="27" spans="1:9" ht="15.75" x14ac:dyDescent="0.5">
      <c r="A27" s="329" t="s">
        <v>2841</v>
      </c>
    </row>
    <row r="28" spans="1:9" ht="15.75" x14ac:dyDescent="0.5">
      <c r="A28" s="10" t="s">
        <v>2842</v>
      </c>
    </row>
    <row r="29" spans="1:9" ht="15.75" x14ac:dyDescent="0.5">
      <c r="A29" s="10" t="s">
        <v>2843</v>
      </c>
    </row>
    <row r="30" spans="1:9" ht="15.75" x14ac:dyDescent="0.5">
      <c r="A30" s="10" t="s">
        <v>2844</v>
      </c>
    </row>
    <row r="31" spans="1:9" ht="15.75" x14ac:dyDescent="0.5">
      <c r="A31" s="10" t="s">
        <v>2576</v>
      </c>
    </row>
    <row r="32" spans="1:9" ht="15.75" x14ac:dyDescent="0.5">
      <c r="A32" s="10" t="s">
        <v>2845</v>
      </c>
    </row>
    <row r="103" ht="62" customHeight="1" x14ac:dyDescent="0.45"/>
    <row r="116" ht="49.5" customHeight="1" x14ac:dyDescent="0.45"/>
    <row r="147" ht="54" customHeight="1" x14ac:dyDescent="0.45"/>
  </sheetData>
  <mergeCells count="4">
    <mergeCell ref="A1:I1"/>
    <mergeCell ref="A2:I2"/>
    <mergeCell ref="F4:G4"/>
    <mergeCell ref="D5:E11"/>
  </mergeCells>
  <conditionalFormatting sqref="C6:C11">
    <cfRule type="expression" dxfId="13" priority="4">
      <formula>C6="ja"</formula>
    </cfRule>
  </conditionalFormatting>
  <conditionalFormatting sqref="A6:A11">
    <cfRule type="cellIs" dxfId="12" priority="1" operator="between">
      <formula>$H$4</formula>
      <formula>$H$4+10</formula>
    </cfRule>
  </conditionalFormatting>
  <conditionalFormatting sqref="H4">
    <cfRule type="expression" dxfId="11" priority="5">
      <formula>AND(H7&gt;=TODAY(),H7&lt;=TODAY()+10)</formula>
    </cfRule>
  </conditionalFormatting>
  <conditionalFormatting sqref="A11">
    <cfRule type="timePeriod" dxfId="10" priority="2" timePeriod="nextWeek">
      <formula>AND(ROUNDDOWN(A11,0)-TODAY()&gt;(7-WEEKDAY(TODAY())),ROUNDDOWN(A11,0)-TODAY()&lt;(15-WEEKDAY(TODAY())))</formula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80" orientation="portrait" r:id="rId1"/>
  <colBreaks count="1" manualBreakCount="1">
    <brk id="9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Q46"/>
  <sheetViews>
    <sheetView showGridLines="0" showZeros="0" zoomScaleNormal="100" workbookViewId="0">
      <selection activeCell="H1" sqref="H1"/>
    </sheetView>
  </sheetViews>
  <sheetFormatPr defaultColWidth="9.19921875" defaultRowHeight="14.25" x14ac:dyDescent="0.45"/>
  <cols>
    <col min="1" max="1" width="12.73046875" style="30" customWidth="1"/>
    <col min="2" max="2" width="9.796875" style="30" customWidth="1"/>
    <col min="3" max="3" width="12.796875" style="596" customWidth="1"/>
    <col min="4" max="4" width="12.53125" style="59" customWidth="1"/>
    <col min="5" max="5" width="12.46484375" style="59" customWidth="1"/>
    <col min="6" max="6" width="11.796875" style="60" customWidth="1"/>
    <col min="7" max="7" width="30.46484375" style="1" customWidth="1"/>
    <col min="8" max="16384" width="9.19921875" style="30"/>
  </cols>
  <sheetData>
    <row r="1" spans="1:11" s="54" customFormat="1" ht="51.6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/>
      <c r="I1"/>
    </row>
    <row r="2" spans="1:11" s="44" customFormat="1" ht="30.6" customHeight="1" thickTop="1" x14ac:dyDescent="0.45">
      <c r="A2" s="882" t="s">
        <v>2846</v>
      </c>
      <c r="B2" s="882"/>
      <c r="C2" s="882"/>
      <c r="D2" s="882"/>
      <c r="E2" s="882"/>
      <c r="F2" s="882"/>
      <c r="G2" s="882"/>
      <c r="H2"/>
      <c r="I2"/>
    </row>
    <row r="3" spans="1:11" s="44" customFormat="1" ht="1.5" customHeight="1" x14ac:dyDescent="0.45">
      <c r="A3" s="769"/>
      <c r="B3" s="770"/>
      <c r="C3" s="771"/>
      <c r="D3" s="769"/>
      <c r="E3" s="769"/>
      <c r="H3"/>
      <c r="I3"/>
    </row>
    <row r="4" spans="1:11" s="44" customFormat="1" ht="18" hidden="1" x14ac:dyDescent="0.45">
      <c r="A4" s="772"/>
      <c r="B4" s="773"/>
      <c r="C4" s="774"/>
      <c r="D4" s="775"/>
      <c r="E4" s="775"/>
      <c r="H4"/>
      <c r="I4"/>
    </row>
    <row r="5" spans="1:11" s="45" customFormat="1" ht="21" x14ac:dyDescent="0.45">
      <c r="A5" s="776" t="s">
        <v>2847</v>
      </c>
      <c r="B5" s="777"/>
      <c r="C5" s="778"/>
      <c r="D5" s="779"/>
      <c r="E5" s="779"/>
      <c r="F5" s="780"/>
      <c r="G5" s="780"/>
      <c r="H5"/>
      <c r="I5"/>
    </row>
    <row r="6" spans="1:11" s="55" customFormat="1" ht="15.75" x14ac:dyDescent="0.45">
      <c r="A6" s="56" t="s">
        <v>2848</v>
      </c>
      <c r="B6" s="781"/>
      <c r="C6" s="595"/>
      <c r="D6" s="47"/>
      <c r="E6" s="47"/>
    </row>
    <row r="7" spans="1:11" s="55" customFormat="1" ht="15.75" x14ac:dyDescent="0.45">
      <c r="A7" s="57" t="s">
        <v>2849</v>
      </c>
      <c r="B7" s="781"/>
      <c r="C7" s="595"/>
      <c r="D7" s="47"/>
      <c r="E7" s="47"/>
    </row>
    <row r="8" spans="1:11" s="44" customFormat="1" ht="15.75" x14ac:dyDescent="0.45">
      <c r="A8" s="47" t="s">
        <v>2850</v>
      </c>
      <c r="B8" s="782"/>
      <c r="C8" s="595"/>
      <c r="D8" s="47"/>
      <c r="E8" s="47"/>
    </row>
    <row r="9" spans="1:11" s="47" customFormat="1" ht="18" customHeight="1" x14ac:dyDescent="0.45">
      <c r="A9" s="58" t="s">
        <v>2851</v>
      </c>
      <c r="B9" s="65"/>
      <c r="C9" s="783"/>
      <c r="D9" s="58"/>
      <c r="E9" s="784"/>
      <c r="K9" s="47" t="s">
        <v>2852</v>
      </c>
    </row>
    <row r="10" spans="1:11" s="55" customFormat="1" ht="21" x14ac:dyDescent="0.45">
      <c r="A10" s="66"/>
      <c r="B10" s="784"/>
      <c r="C10" s="595"/>
      <c r="D10" s="883" t="s">
        <v>60</v>
      </c>
      <c r="E10" s="883"/>
    </row>
    <row r="11" spans="1:11" ht="15.75" x14ac:dyDescent="0.45">
      <c r="A11" s="66"/>
      <c r="B11" s="785" t="s">
        <v>182</v>
      </c>
      <c r="C11" s="786" t="s">
        <v>182</v>
      </c>
      <c r="D11" s="787" t="s">
        <v>182</v>
      </c>
      <c r="E11" s="787" t="s">
        <v>183</v>
      </c>
      <c r="F11" s="788" t="s">
        <v>2853</v>
      </c>
      <c r="G11" s="789" t="s">
        <v>188</v>
      </c>
    </row>
    <row r="12" spans="1:11" ht="16.149999999999999" thickBot="1" x14ac:dyDescent="0.5">
      <c r="B12" s="785" t="s">
        <v>184</v>
      </c>
      <c r="C12" s="786" t="s">
        <v>185</v>
      </c>
      <c r="D12" s="787" t="s">
        <v>62</v>
      </c>
      <c r="E12" s="787" t="s">
        <v>186</v>
      </c>
      <c r="F12" s="788" t="s">
        <v>2854</v>
      </c>
      <c r="G12" s="790" t="s">
        <v>132</v>
      </c>
    </row>
    <row r="13" spans="1:11" ht="16.5" thickTop="1" thickBot="1" x14ac:dyDescent="0.5">
      <c r="A13" s="791" t="s">
        <v>2855</v>
      </c>
      <c r="B13" s="792">
        <v>11002</v>
      </c>
      <c r="C13" s="793">
        <f ca="1">TODAY()-60</f>
        <v>43899</v>
      </c>
      <c r="D13" s="794">
        <v>2380</v>
      </c>
      <c r="E13" s="794">
        <v>2380</v>
      </c>
      <c r="F13" s="795">
        <f>D13-E13</f>
        <v>0</v>
      </c>
      <c r="G13" s="796"/>
    </row>
    <row r="14" spans="1:11" ht="16.5" thickTop="1" thickBot="1" x14ac:dyDescent="0.5">
      <c r="A14" s="791" t="s">
        <v>2856</v>
      </c>
      <c r="B14" s="797">
        <v>11003</v>
      </c>
      <c r="C14" s="793">
        <f t="shared" ref="C14:C25" ca="1" si="0">C13+7</f>
        <v>43906</v>
      </c>
      <c r="D14" s="593">
        <v>163.63</v>
      </c>
      <c r="E14" s="593"/>
      <c r="F14" s="798">
        <f t="shared" ref="F14:F25" si="1">D14-E14</f>
        <v>163.63</v>
      </c>
      <c r="G14" s="796"/>
    </row>
    <row r="15" spans="1:11" ht="16.5" thickTop="1" thickBot="1" x14ac:dyDescent="0.5">
      <c r="A15" s="791" t="s">
        <v>2857</v>
      </c>
      <c r="B15" s="797">
        <v>11004</v>
      </c>
      <c r="C15" s="793">
        <f t="shared" ca="1" si="0"/>
        <v>43913</v>
      </c>
      <c r="D15" s="593">
        <v>41.65</v>
      </c>
      <c r="E15" s="593">
        <v>41.65</v>
      </c>
      <c r="F15" s="798">
        <f t="shared" si="1"/>
        <v>0</v>
      </c>
      <c r="G15" s="796"/>
    </row>
    <row r="16" spans="1:11" ht="16.5" thickTop="1" thickBot="1" x14ac:dyDescent="0.5">
      <c r="A16" s="791" t="s">
        <v>2858</v>
      </c>
      <c r="B16" s="797">
        <v>11005</v>
      </c>
      <c r="C16" s="793">
        <f t="shared" ca="1" si="0"/>
        <v>43920</v>
      </c>
      <c r="D16" s="593">
        <v>89.25</v>
      </c>
      <c r="E16" s="593">
        <v>80</v>
      </c>
      <c r="F16" s="798">
        <f t="shared" si="1"/>
        <v>9.25</v>
      </c>
      <c r="G16" s="796"/>
    </row>
    <row r="17" spans="1:12" ht="16.5" thickTop="1" thickBot="1" x14ac:dyDescent="0.5">
      <c r="A17" s="791" t="s">
        <v>2859</v>
      </c>
      <c r="B17" s="797">
        <v>11006</v>
      </c>
      <c r="C17" s="793">
        <f t="shared" ca="1" si="0"/>
        <v>43927</v>
      </c>
      <c r="D17" s="593">
        <v>59.5</v>
      </c>
      <c r="E17" s="593"/>
      <c r="F17" s="798">
        <f t="shared" si="1"/>
        <v>59.5</v>
      </c>
      <c r="G17" s="796"/>
    </row>
    <row r="18" spans="1:12" ht="16.5" thickTop="1" thickBot="1" x14ac:dyDescent="0.5">
      <c r="A18" s="791" t="s">
        <v>2855</v>
      </c>
      <c r="B18" s="797">
        <v>11007</v>
      </c>
      <c r="C18" s="793">
        <f t="shared" ca="1" si="0"/>
        <v>43934</v>
      </c>
      <c r="D18" s="593">
        <v>178.5</v>
      </c>
      <c r="E18" s="593">
        <v>178.5</v>
      </c>
      <c r="F18" s="798">
        <f t="shared" si="1"/>
        <v>0</v>
      </c>
      <c r="G18" s="796"/>
    </row>
    <row r="19" spans="1:12" ht="16.5" thickTop="1" thickBot="1" x14ac:dyDescent="0.5">
      <c r="A19" s="791" t="s">
        <v>2856</v>
      </c>
      <c r="B19" s="797">
        <v>11008</v>
      </c>
      <c r="C19" s="793">
        <f t="shared" ca="1" si="0"/>
        <v>43941</v>
      </c>
      <c r="D19" s="593">
        <v>720.9</v>
      </c>
      <c r="E19" s="593"/>
      <c r="F19" s="798">
        <f t="shared" si="1"/>
        <v>720.9</v>
      </c>
      <c r="G19" s="796"/>
    </row>
    <row r="20" spans="1:12" ht="16.5" thickTop="1" thickBot="1" x14ac:dyDescent="0.5">
      <c r="A20" s="791" t="s">
        <v>2857</v>
      </c>
      <c r="B20" s="797">
        <v>11009</v>
      </c>
      <c r="C20" s="793">
        <f t="shared" ca="1" si="0"/>
        <v>43948</v>
      </c>
      <c r="D20" s="593">
        <v>720.9</v>
      </c>
      <c r="E20" s="593">
        <v>720.9</v>
      </c>
      <c r="F20" s="798">
        <f t="shared" si="1"/>
        <v>0</v>
      </c>
      <c r="G20" s="796"/>
    </row>
    <row r="21" spans="1:12" ht="16.5" thickTop="1" thickBot="1" x14ac:dyDescent="0.5">
      <c r="A21" s="791" t="s">
        <v>2860</v>
      </c>
      <c r="B21" s="797">
        <v>11010</v>
      </c>
      <c r="C21" s="793">
        <f t="shared" ca="1" si="0"/>
        <v>43955</v>
      </c>
      <c r="D21" s="593">
        <v>906.78</v>
      </c>
      <c r="E21" s="593"/>
      <c r="F21" s="798">
        <f t="shared" si="1"/>
        <v>906.78</v>
      </c>
      <c r="G21" s="796"/>
    </row>
    <row r="22" spans="1:12" ht="16.5" thickTop="1" thickBot="1" x14ac:dyDescent="0.5">
      <c r="A22" s="791" t="s">
        <v>2855</v>
      </c>
      <c r="B22" s="797">
        <v>11011</v>
      </c>
      <c r="C22" s="793">
        <f ca="1">C14+7</f>
        <v>43913</v>
      </c>
      <c r="D22" s="593">
        <v>110</v>
      </c>
      <c r="E22" s="593">
        <v>110</v>
      </c>
      <c r="F22" s="798">
        <f t="shared" si="1"/>
        <v>0</v>
      </c>
      <c r="G22" s="796"/>
    </row>
    <row r="23" spans="1:12" ht="16.5" thickTop="1" thickBot="1" x14ac:dyDescent="0.5">
      <c r="A23" s="791" t="s">
        <v>2856</v>
      </c>
      <c r="B23" s="797">
        <v>11012</v>
      </c>
      <c r="C23" s="793">
        <f t="shared" ca="1" si="0"/>
        <v>43920</v>
      </c>
      <c r="D23" s="593">
        <v>327.25</v>
      </c>
      <c r="E23" s="593"/>
      <c r="F23" s="798">
        <f t="shared" si="1"/>
        <v>327.25</v>
      </c>
      <c r="G23" s="796"/>
    </row>
    <row r="24" spans="1:12" ht="16.5" thickTop="1" thickBot="1" x14ac:dyDescent="0.5">
      <c r="A24" s="791" t="s">
        <v>2857</v>
      </c>
      <c r="B24" s="797">
        <v>11013</v>
      </c>
      <c r="C24" s="793">
        <f t="shared" ca="1" si="0"/>
        <v>43927</v>
      </c>
      <c r="D24" s="593">
        <v>41.65</v>
      </c>
      <c r="E24" s="593">
        <v>20</v>
      </c>
      <c r="F24" s="798">
        <f t="shared" si="1"/>
        <v>21.65</v>
      </c>
      <c r="G24" s="796"/>
    </row>
    <row r="25" spans="1:12" ht="16.149999999999999" thickTop="1" x14ac:dyDescent="0.45">
      <c r="A25" s="791" t="s">
        <v>2861</v>
      </c>
      <c r="B25" s="799">
        <v>11014</v>
      </c>
      <c r="C25" s="793">
        <f t="shared" ca="1" si="0"/>
        <v>43934</v>
      </c>
      <c r="D25" s="594">
        <v>1987.3</v>
      </c>
      <c r="E25" s="594">
        <v>1000</v>
      </c>
      <c r="F25" s="800">
        <f t="shared" si="1"/>
        <v>987.3</v>
      </c>
      <c r="G25" s="796"/>
    </row>
    <row r="26" spans="1:12" ht="15.75" x14ac:dyDescent="0.45">
      <c r="A26" s="884" t="s">
        <v>187</v>
      </c>
      <c r="B26" s="884"/>
      <c r="C26" s="884"/>
      <c r="D26" s="884"/>
      <c r="E26" s="884"/>
      <c r="F26" s="884"/>
      <c r="G26" s="884"/>
    </row>
    <row r="27" spans="1:12" ht="18" x14ac:dyDescent="0.45">
      <c r="A27" s="66"/>
      <c r="B27" s="885" t="s">
        <v>63</v>
      </c>
      <c r="C27" s="885"/>
      <c r="D27" s="885"/>
      <c r="E27" s="885"/>
      <c r="F27" s="885"/>
    </row>
    <row r="28" spans="1:12" ht="15.75" x14ac:dyDescent="0.45">
      <c r="A28" s="66"/>
      <c r="B28" s="785" t="s">
        <v>182</v>
      </c>
      <c r="C28" s="786" t="s">
        <v>182</v>
      </c>
      <c r="D28" s="787" t="s">
        <v>182</v>
      </c>
      <c r="E28" s="787" t="s">
        <v>183</v>
      </c>
      <c r="F28" s="788" t="s">
        <v>2853</v>
      </c>
      <c r="G28" s="789" t="s">
        <v>188</v>
      </c>
    </row>
    <row r="29" spans="1:12" ht="15.75" x14ac:dyDescent="0.45">
      <c r="A29" s="66"/>
      <c r="B29" s="801" t="s">
        <v>184</v>
      </c>
      <c r="C29" s="786" t="s">
        <v>185</v>
      </c>
      <c r="D29" s="802" t="s">
        <v>62</v>
      </c>
      <c r="E29" s="802" t="s">
        <v>186</v>
      </c>
      <c r="F29" s="803" t="s">
        <v>2854</v>
      </c>
      <c r="G29" s="804" t="s">
        <v>62</v>
      </c>
    </row>
    <row r="30" spans="1:12" ht="15.75" x14ac:dyDescent="0.5">
      <c r="A30" s="805" t="s">
        <v>2855</v>
      </c>
      <c r="B30" s="806">
        <v>11002</v>
      </c>
      <c r="C30" s="793">
        <f ca="1">TODAY()-60</f>
        <v>43899</v>
      </c>
      <c r="D30" s="794">
        <v>2380</v>
      </c>
      <c r="E30" s="794">
        <v>2380</v>
      </c>
      <c r="F30" s="795">
        <f>D30-E30</f>
        <v>0</v>
      </c>
      <c r="G30" s="807" t="str">
        <f ca="1">IF(AND(F30&gt;0,C30&lt;=TODAY()-30),"ACTIE","")</f>
        <v/>
      </c>
      <c r="H30" s="480"/>
      <c r="I30" s="480"/>
      <c r="J30" s="480"/>
      <c r="K30" s="480"/>
      <c r="L30" s="480"/>
    </row>
    <row r="31" spans="1:12" ht="15.75" x14ac:dyDescent="0.5">
      <c r="A31" s="808" t="s">
        <v>2856</v>
      </c>
      <c r="B31" s="797">
        <v>11003</v>
      </c>
      <c r="C31" s="793">
        <f t="shared" ref="C31:C42" ca="1" si="2">C30+7</f>
        <v>43906</v>
      </c>
      <c r="D31" s="593">
        <v>163.63</v>
      </c>
      <c r="E31" s="593"/>
      <c r="F31" s="798">
        <f t="shared" ref="F31:F42" si="3">D31-E31</f>
        <v>163.63</v>
      </c>
      <c r="G31" s="807" t="str">
        <f t="shared" ref="G31:G42" ca="1" si="4">IF(AND(F31&gt;0,C31&lt;=TODAY()-30),"ACTIE","")</f>
        <v>ACTIE</v>
      </c>
      <c r="H31" s="480"/>
      <c r="I31" s="480"/>
      <c r="J31" s="480"/>
      <c r="K31" s="480"/>
      <c r="L31" s="480"/>
    </row>
    <row r="32" spans="1:12" ht="15.75" x14ac:dyDescent="0.5">
      <c r="A32" s="808" t="s">
        <v>2857</v>
      </c>
      <c r="B32" s="797">
        <v>11004</v>
      </c>
      <c r="C32" s="793">
        <f t="shared" ca="1" si="2"/>
        <v>43913</v>
      </c>
      <c r="D32" s="593">
        <v>41.65</v>
      </c>
      <c r="E32" s="593">
        <v>41.65</v>
      </c>
      <c r="F32" s="798">
        <f t="shared" si="3"/>
        <v>0</v>
      </c>
      <c r="G32" s="807" t="str">
        <f t="shared" ca="1" si="4"/>
        <v/>
      </c>
      <c r="H32" s="480"/>
      <c r="I32" s="480"/>
      <c r="J32" s="480"/>
      <c r="K32" s="480"/>
      <c r="L32" s="480"/>
    </row>
    <row r="33" spans="1:17" ht="15.75" x14ac:dyDescent="0.5">
      <c r="A33" s="808" t="s">
        <v>2858</v>
      </c>
      <c r="B33" s="797">
        <v>11005</v>
      </c>
      <c r="C33" s="793">
        <f t="shared" ca="1" si="2"/>
        <v>43920</v>
      </c>
      <c r="D33" s="593">
        <v>89.25</v>
      </c>
      <c r="E33" s="593">
        <v>80</v>
      </c>
      <c r="F33" s="798">
        <f t="shared" si="3"/>
        <v>9.25</v>
      </c>
      <c r="G33" s="807" t="str">
        <f t="shared" ca="1" si="4"/>
        <v>ACTIE</v>
      </c>
      <c r="H33" s="480"/>
      <c r="I33" s="480"/>
      <c r="J33" s="480"/>
      <c r="K33" s="480"/>
      <c r="L33" s="480"/>
      <c r="Q33" s="30" t="s">
        <v>2166</v>
      </c>
    </row>
    <row r="34" spans="1:17" ht="15.75" x14ac:dyDescent="0.5">
      <c r="A34" s="808" t="s">
        <v>2859</v>
      </c>
      <c r="B34" s="797">
        <v>11006</v>
      </c>
      <c r="C34" s="793">
        <f t="shared" ca="1" si="2"/>
        <v>43927</v>
      </c>
      <c r="D34" s="593">
        <v>59.5</v>
      </c>
      <c r="E34" s="593"/>
      <c r="F34" s="798">
        <f t="shared" si="3"/>
        <v>59.5</v>
      </c>
      <c r="G34" s="807" t="str">
        <f t="shared" ca="1" si="4"/>
        <v>ACTIE</v>
      </c>
      <c r="H34" s="480"/>
      <c r="I34" s="480"/>
      <c r="J34" s="480"/>
      <c r="K34" s="480"/>
      <c r="L34" s="480"/>
    </row>
    <row r="35" spans="1:17" ht="15.75" x14ac:dyDescent="0.5">
      <c r="A35" s="808" t="s">
        <v>2855</v>
      </c>
      <c r="B35" s="797">
        <v>11007</v>
      </c>
      <c r="C35" s="793">
        <f t="shared" ca="1" si="2"/>
        <v>43934</v>
      </c>
      <c r="D35" s="593">
        <v>178.5</v>
      </c>
      <c r="E35" s="593">
        <v>178.5</v>
      </c>
      <c r="F35" s="798">
        <f t="shared" si="3"/>
        <v>0</v>
      </c>
      <c r="G35" s="807" t="str">
        <f t="shared" ca="1" si="4"/>
        <v/>
      </c>
      <c r="H35" s="480"/>
      <c r="I35" s="480"/>
      <c r="J35" s="480"/>
      <c r="K35" s="480"/>
      <c r="L35" s="480"/>
    </row>
    <row r="36" spans="1:17" ht="15.75" x14ac:dyDescent="0.5">
      <c r="A36" s="808" t="s">
        <v>2856</v>
      </c>
      <c r="B36" s="797">
        <v>11008</v>
      </c>
      <c r="C36" s="793">
        <f t="shared" ca="1" si="2"/>
        <v>43941</v>
      </c>
      <c r="D36" s="593">
        <v>720.9</v>
      </c>
      <c r="E36" s="593"/>
      <c r="F36" s="798">
        <f t="shared" si="3"/>
        <v>720.9</v>
      </c>
      <c r="G36" s="807" t="str">
        <f t="shared" ca="1" si="4"/>
        <v/>
      </c>
      <c r="H36" s="480"/>
      <c r="I36" s="480"/>
      <c r="J36" s="480"/>
      <c r="K36" s="480"/>
      <c r="L36" s="480"/>
    </row>
    <row r="37" spans="1:17" ht="15.75" x14ac:dyDescent="0.5">
      <c r="A37" s="808" t="s">
        <v>2857</v>
      </c>
      <c r="B37" s="797">
        <v>11009</v>
      </c>
      <c r="C37" s="793">
        <f t="shared" ca="1" si="2"/>
        <v>43948</v>
      </c>
      <c r="D37" s="593">
        <v>720.9</v>
      </c>
      <c r="E37" s="593">
        <v>720.9</v>
      </c>
      <c r="F37" s="798">
        <f t="shared" si="3"/>
        <v>0</v>
      </c>
      <c r="G37" s="807" t="str">
        <f t="shared" ca="1" si="4"/>
        <v/>
      </c>
      <c r="H37" s="480"/>
      <c r="I37" s="480"/>
      <c r="J37" s="480"/>
      <c r="K37" s="480"/>
      <c r="L37" s="480"/>
    </row>
    <row r="38" spans="1:17" ht="15.75" x14ac:dyDescent="0.5">
      <c r="A38" s="808" t="s">
        <v>2860</v>
      </c>
      <c r="B38" s="797">
        <v>11010</v>
      </c>
      <c r="C38" s="793">
        <f t="shared" ca="1" si="2"/>
        <v>43955</v>
      </c>
      <c r="D38" s="593">
        <v>906.78</v>
      </c>
      <c r="E38" s="593"/>
      <c r="F38" s="798">
        <f t="shared" si="3"/>
        <v>906.78</v>
      </c>
      <c r="G38" s="807" t="str">
        <f t="shared" ca="1" si="4"/>
        <v/>
      </c>
      <c r="H38" s="480"/>
      <c r="I38" s="480"/>
      <c r="J38" s="480"/>
      <c r="K38" s="480"/>
      <c r="L38" s="480"/>
    </row>
    <row r="39" spans="1:17" ht="15.75" x14ac:dyDescent="0.5">
      <c r="A39" s="808" t="s">
        <v>2855</v>
      </c>
      <c r="B39" s="797">
        <v>11011</v>
      </c>
      <c r="C39" s="793">
        <f ca="1">C31+7</f>
        <v>43913</v>
      </c>
      <c r="D39" s="593">
        <v>110</v>
      </c>
      <c r="E39" s="593">
        <v>110</v>
      </c>
      <c r="F39" s="798">
        <f t="shared" si="3"/>
        <v>0</v>
      </c>
      <c r="G39" s="807" t="str">
        <f t="shared" ca="1" si="4"/>
        <v/>
      </c>
      <c r="H39" s="480"/>
      <c r="I39" s="480"/>
      <c r="J39" s="480"/>
      <c r="K39" s="480"/>
      <c r="L39" s="480"/>
    </row>
    <row r="40" spans="1:17" ht="15.75" x14ac:dyDescent="0.5">
      <c r="A40" s="808" t="s">
        <v>2856</v>
      </c>
      <c r="B40" s="797">
        <v>11012</v>
      </c>
      <c r="C40" s="793">
        <f t="shared" ca="1" si="2"/>
        <v>43920</v>
      </c>
      <c r="D40" s="593">
        <v>327.25</v>
      </c>
      <c r="E40" s="593"/>
      <c r="F40" s="798">
        <f t="shared" si="3"/>
        <v>327.25</v>
      </c>
      <c r="G40" s="807" t="str">
        <f t="shared" ca="1" si="4"/>
        <v>ACTIE</v>
      </c>
      <c r="H40" s="480"/>
      <c r="I40" s="480"/>
      <c r="J40" s="480"/>
      <c r="K40" s="480"/>
      <c r="L40" s="480"/>
    </row>
    <row r="41" spans="1:17" ht="15.75" x14ac:dyDescent="0.5">
      <c r="A41" s="808" t="s">
        <v>2857</v>
      </c>
      <c r="B41" s="797">
        <v>11013</v>
      </c>
      <c r="C41" s="793">
        <f t="shared" ca="1" si="2"/>
        <v>43927</v>
      </c>
      <c r="D41" s="593">
        <v>41.65</v>
      </c>
      <c r="E41" s="593">
        <v>20</v>
      </c>
      <c r="F41" s="798">
        <f t="shared" si="3"/>
        <v>21.65</v>
      </c>
      <c r="G41" s="807" t="str">
        <f t="shared" ca="1" si="4"/>
        <v>ACTIE</v>
      </c>
      <c r="H41" s="480"/>
      <c r="I41" s="480"/>
      <c r="J41" s="480"/>
      <c r="K41" s="480"/>
      <c r="L41" s="480"/>
    </row>
    <row r="42" spans="1:17" ht="15.75" x14ac:dyDescent="0.5">
      <c r="A42" s="809" t="s">
        <v>2861</v>
      </c>
      <c r="B42" s="799">
        <v>11014</v>
      </c>
      <c r="C42" s="793">
        <f t="shared" ca="1" si="2"/>
        <v>43934</v>
      </c>
      <c r="D42" s="594">
        <v>1987.3</v>
      </c>
      <c r="E42" s="594">
        <v>1000</v>
      </c>
      <c r="F42" s="800">
        <f t="shared" si="3"/>
        <v>987.3</v>
      </c>
      <c r="G42" s="807" t="str">
        <f t="shared" ca="1" si="4"/>
        <v/>
      </c>
      <c r="H42" s="810" t="s">
        <v>2862</v>
      </c>
      <c r="I42" s="480"/>
      <c r="J42" s="480"/>
      <c r="K42" s="480"/>
      <c r="L42" s="480"/>
    </row>
    <row r="43" spans="1:17" x14ac:dyDescent="0.45">
      <c r="B43" s="6"/>
      <c r="C43" s="6"/>
      <c r="D43" s="6"/>
      <c r="E43" s="6"/>
      <c r="F43" s="6"/>
      <c r="G43" s="6"/>
      <c r="H43" s="811"/>
    </row>
    <row r="44" spans="1:17" x14ac:dyDescent="0.45">
      <c r="B44" s="6"/>
      <c r="F44" s="812"/>
      <c r="G44" s="813"/>
    </row>
    <row r="45" spans="1:17" x14ac:dyDescent="0.45">
      <c r="B45" s="6"/>
      <c r="F45" s="812"/>
    </row>
    <row r="46" spans="1:17" x14ac:dyDescent="0.45">
      <c r="B46" s="6"/>
      <c r="F46" s="812"/>
    </row>
  </sheetData>
  <mergeCells count="5">
    <mergeCell ref="A1:G1"/>
    <mergeCell ref="A2:G2"/>
    <mergeCell ref="D10:E10"/>
    <mergeCell ref="A26:G26"/>
    <mergeCell ref="B27:F27"/>
  </mergeCells>
  <conditionalFormatting sqref="C30:C42">
    <cfRule type="expression" dxfId="9" priority="3">
      <formula>AND(C30&gt;=TODAY(),C30&lt;=TODAY()+30)</formula>
    </cfRule>
  </conditionalFormatting>
  <conditionalFormatting sqref="G30:G42">
    <cfRule type="cellIs" dxfId="8" priority="2" operator="equal">
      <formula>"ACTIE"</formula>
    </cfRule>
  </conditionalFormatting>
  <conditionalFormatting sqref="C13:C25">
    <cfRule type="expression" dxfId="7" priority="1">
      <formula>AND(C13&gt;=TODAY(),C13&lt;=TODAY()+30)</formula>
    </cfRule>
  </conditionalFormatting>
  <printOptions horizontalCentered="1"/>
  <pageMargins left="0.11811023622047245" right="0.11811023622047245" top="0.74803149606299213" bottom="0.15748031496062992" header="0.31496062992125984" footer="0.31496062992125984"/>
  <pageSetup paperSize="9" scale="81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PBrush" shapeId="11265" r:id="rId4">
          <objectPr defaultSize="0" autoPict="0" r:id="rId5">
            <anchor moveWithCells="1" sizeWithCells="1">
              <from>
                <xdr:col>3</xdr:col>
                <xdr:colOff>547688</xdr:colOff>
                <xdr:row>2</xdr:row>
                <xdr:rowOff>242888</xdr:rowOff>
              </from>
              <to>
                <xdr:col>3</xdr:col>
                <xdr:colOff>547688</xdr:colOff>
                <xdr:row>2</xdr:row>
                <xdr:rowOff>242888</xdr:rowOff>
              </to>
            </anchor>
          </objectPr>
        </oleObject>
      </mc:Choice>
      <mc:Fallback>
        <oleObject progId="PBrush" shapeId="11265" r:id="rId4"/>
      </mc:Fallback>
    </mc:AlternateContent>
    <mc:AlternateContent xmlns:mc="http://schemas.openxmlformats.org/markup-compatibility/2006">
      <mc:Choice Requires="x14">
        <oleObject progId="PBrush" shapeId="11266" r:id="rId6">
          <objectPr defaultSize="0" autoPict="0" r:id="rId5">
            <anchor moveWithCells="1" sizeWithCells="1">
              <from>
                <xdr:col>3</xdr:col>
                <xdr:colOff>547688</xdr:colOff>
                <xdr:row>2</xdr:row>
                <xdr:rowOff>242888</xdr:rowOff>
              </from>
              <to>
                <xdr:col>3</xdr:col>
                <xdr:colOff>547688</xdr:colOff>
                <xdr:row>2</xdr:row>
                <xdr:rowOff>242888</xdr:rowOff>
              </to>
            </anchor>
          </objectPr>
        </oleObject>
      </mc:Choice>
      <mc:Fallback>
        <oleObject progId="PBrush" shapeId="11266" r:id="rId6"/>
      </mc:Fallback>
    </mc:AlternateContent>
    <mc:AlternateContent xmlns:mc="http://schemas.openxmlformats.org/markup-compatibility/2006">
      <mc:Choice Requires="x14">
        <oleObject progId="PBrush" shapeId="11267" r:id="rId7">
          <objectPr defaultSize="0" autoPict="0" r:id="rId5">
            <anchor moveWithCells="1" sizeWithCells="1">
              <from>
                <xdr:col>3</xdr:col>
                <xdr:colOff>561975</xdr:colOff>
                <xdr:row>4</xdr:row>
                <xdr:rowOff>257175</xdr:rowOff>
              </from>
              <to>
                <xdr:col>3</xdr:col>
                <xdr:colOff>561975</xdr:colOff>
                <xdr:row>4</xdr:row>
                <xdr:rowOff>257175</xdr:rowOff>
              </to>
            </anchor>
          </objectPr>
        </oleObject>
      </mc:Choice>
      <mc:Fallback>
        <oleObject progId="PBrush" shapeId="11267" r:id="rId7"/>
      </mc:Fallback>
    </mc:AlternateContent>
    <mc:AlternateContent xmlns:mc="http://schemas.openxmlformats.org/markup-compatibility/2006">
      <mc:Choice Requires="x14">
        <oleObject progId="PBrush" shapeId="11268" r:id="rId8">
          <objectPr defaultSize="0" autoPict="0" r:id="rId5">
            <anchor moveWithCells="1" sizeWithCells="1">
              <from>
                <xdr:col>3</xdr:col>
                <xdr:colOff>561975</xdr:colOff>
                <xdr:row>4</xdr:row>
                <xdr:rowOff>257175</xdr:rowOff>
              </from>
              <to>
                <xdr:col>3</xdr:col>
                <xdr:colOff>561975</xdr:colOff>
                <xdr:row>4</xdr:row>
                <xdr:rowOff>257175</xdr:rowOff>
              </to>
            </anchor>
          </objectPr>
        </oleObject>
      </mc:Choice>
      <mc:Fallback>
        <oleObject progId="PBrush" shapeId="11268" r:id="rId8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P38"/>
  <sheetViews>
    <sheetView showGridLines="0" showZeros="0" zoomScaleNormal="100" zoomScaleSheetLayoutView="100" workbookViewId="0">
      <selection activeCell="N1" sqref="N1"/>
    </sheetView>
  </sheetViews>
  <sheetFormatPr defaultColWidth="9" defaultRowHeight="13.15" x14ac:dyDescent="0.45"/>
  <cols>
    <col min="1" max="1" width="19" style="61" customWidth="1"/>
    <col min="2" max="3" width="8.46484375" style="69" customWidth="1"/>
    <col min="4" max="4" width="10" style="68" bestFit="1" customWidth="1"/>
    <col min="5" max="6" width="8.46484375" style="70" customWidth="1"/>
    <col min="7" max="7" width="10.796875" style="68" customWidth="1"/>
    <col min="8" max="8" width="3.46484375" style="68" customWidth="1"/>
    <col min="9" max="9" width="12.796875" style="68" customWidth="1"/>
    <col min="10" max="10" width="12" style="68" bestFit="1" customWidth="1"/>
    <col min="11" max="11" width="6" style="68" customWidth="1"/>
    <col min="12" max="16384" width="9" style="68"/>
  </cols>
  <sheetData>
    <row r="1" spans="1:13" s="61" customFormat="1" ht="50.25" customHeight="1" thickBot="1" x14ac:dyDescent="0.5">
      <c r="A1" s="899" t="s">
        <v>24</v>
      </c>
      <c r="B1" s="899"/>
      <c r="C1" s="899"/>
      <c r="D1" s="899"/>
      <c r="E1" s="899"/>
      <c r="F1" s="899"/>
      <c r="G1" s="899"/>
      <c r="H1" s="899"/>
      <c r="I1" s="899"/>
      <c r="J1" s="899"/>
      <c r="K1" s="899"/>
      <c r="L1" s="899"/>
      <c r="M1" s="899"/>
    </row>
    <row r="2" spans="1:13" s="11" customFormat="1" ht="29.25" customHeight="1" thickTop="1" x14ac:dyDescent="0.45">
      <c r="A2" s="908" t="s">
        <v>189</v>
      </c>
      <c r="B2" s="908"/>
      <c r="C2" s="908"/>
      <c r="D2" s="908"/>
      <c r="E2" s="908"/>
      <c r="F2" s="908"/>
      <c r="G2" s="908"/>
      <c r="H2" s="908"/>
      <c r="I2" s="908"/>
      <c r="J2" s="908"/>
      <c r="K2" s="908"/>
      <c r="L2" s="908"/>
      <c r="M2" s="908"/>
    </row>
    <row r="3" spans="1:13" s="45" customFormat="1" ht="21" x14ac:dyDescent="0.45">
      <c r="A3" s="571" t="s">
        <v>2645</v>
      </c>
      <c r="B3" s="574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</row>
    <row r="4" spans="1:13" s="64" customFormat="1" ht="15" customHeight="1" x14ac:dyDescent="0.45">
      <c r="A4" s="62" t="s">
        <v>2638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1:13" s="64" customFormat="1" ht="15" customHeight="1" x14ac:dyDescent="0.45">
      <c r="A5" s="65" t="s">
        <v>2577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</row>
    <row r="6" spans="1:13" s="64" customFormat="1" ht="15" customHeight="1" x14ac:dyDescent="0.45">
      <c r="A6" s="66" t="s">
        <v>2639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</row>
    <row r="7" spans="1:13" s="64" customFormat="1" ht="15" customHeight="1" x14ac:dyDescent="0.45">
      <c r="A7" s="62" t="s">
        <v>190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</row>
    <row r="8" spans="1:13" s="64" customFormat="1" ht="15" customHeight="1" x14ac:dyDescent="0.45">
      <c r="A8" s="62" t="s">
        <v>2581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</row>
    <row r="9" spans="1:13" s="64" customFormat="1" ht="15" customHeight="1" x14ac:dyDescent="0.45">
      <c r="A9" s="65" t="s">
        <v>191</v>
      </c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</row>
    <row r="10" spans="1:13" s="64" customFormat="1" ht="15" customHeight="1" x14ac:dyDescent="0.45">
      <c r="A10" s="70" t="s">
        <v>2642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</row>
    <row r="11" spans="1:13" s="64" customFormat="1" ht="15" customHeight="1" x14ac:dyDescent="0.5">
      <c r="A11" s="39" t="s">
        <v>2643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</row>
    <row r="12" spans="1:13" ht="15.75" x14ac:dyDescent="0.5">
      <c r="A12" s="39" t="s">
        <v>2644</v>
      </c>
    </row>
    <row r="13" spans="1:13" ht="12.75" x14ac:dyDescent="0.45">
      <c r="C13" s="67"/>
      <c r="D13" s="67"/>
      <c r="E13" s="67"/>
      <c r="F13" s="67"/>
      <c r="G13" s="67"/>
      <c r="H13" s="67"/>
    </row>
    <row r="14" spans="1:13" ht="14.25" x14ac:dyDescent="0.45">
      <c r="B14" s="612" t="s">
        <v>2640</v>
      </c>
    </row>
    <row r="15" spans="1:13" ht="15.75" x14ac:dyDescent="0.45">
      <c r="B15" s="393" t="s">
        <v>2641</v>
      </c>
    </row>
    <row r="16" spans="1:13" ht="17.25" customHeight="1" x14ac:dyDescent="0.45">
      <c r="B16" s="394" t="s">
        <v>2578</v>
      </c>
    </row>
    <row r="17" spans="1:14" ht="18" x14ac:dyDescent="0.45">
      <c r="A17" s="900" t="s">
        <v>2579</v>
      </c>
      <c r="B17" s="901"/>
      <c r="C17" s="901"/>
      <c r="D17" s="901"/>
      <c r="E17" s="901"/>
      <c r="F17" s="901"/>
      <c r="G17" s="901"/>
      <c r="H17" s="61"/>
      <c r="J17" s="395"/>
      <c r="K17" s="395"/>
      <c r="L17" s="394"/>
      <c r="M17" s="394"/>
    </row>
    <row r="18" spans="1:14" ht="16.149999999999999" thickBot="1" x14ac:dyDescent="0.5">
      <c r="A18" s="395"/>
      <c r="B18" s="396" t="s">
        <v>60</v>
      </c>
      <c r="C18" s="397"/>
      <c r="D18" s="396"/>
      <c r="E18" s="397"/>
      <c r="F18" s="397"/>
      <c r="G18" s="397"/>
      <c r="H18" s="61"/>
      <c r="I18" s="395" t="s">
        <v>206</v>
      </c>
      <c r="J18" s="395"/>
      <c r="K18" s="395"/>
      <c r="L18" s="394"/>
      <c r="M18" s="394"/>
    </row>
    <row r="19" spans="1:14" ht="15.75" x14ac:dyDescent="0.45">
      <c r="A19" s="398"/>
      <c r="B19" s="902" t="s">
        <v>192</v>
      </c>
      <c r="C19" s="903"/>
      <c r="D19" s="600" t="s">
        <v>132</v>
      </c>
      <c r="E19" s="906" t="s">
        <v>193</v>
      </c>
      <c r="F19" s="903"/>
      <c r="G19" s="600" t="s">
        <v>132</v>
      </c>
      <c r="H19" s="72"/>
      <c r="I19" s="886" t="s">
        <v>194</v>
      </c>
      <c r="J19" s="394"/>
      <c r="K19" s="395"/>
      <c r="L19" s="394"/>
      <c r="M19" s="394"/>
    </row>
    <row r="20" spans="1:14" ht="16.149999999999999" thickBot="1" x14ac:dyDescent="0.5">
      <c r="A20" s="399" t="s">
        <v>195</v>
      </c>
      <c r="B20" s="904"/>
      <c r="C20" s="905"/>
      <c r="D20" s="601">
        <v>1</v>
      </c>
      <c r="E20" s="907"/>
      <c r="F20" s="905"/>
      <c r="G20" s="602">
        <v>2</v>
      </c>
      <c r="H20" s="61"/>
      <c r="I20" s="886"/>
      <c r="J20" s="395"/>
      <c r="K20" s="395"/>
      <c r="L20" s="394"/>
      <c r="M20" s="394"/>
    </row>
    <row r="21" spans="1:14" ht="15.75" x14ac:dyDescent="0.45">
      <c r="A21" s="400" t="s">
        <v>196</v>
      </c>
      <c r="B21" s="597" t="s">
        <v>197</v>
      </c>
      <c r="C21" s="598" t="s">
        <v>198</v>
      </c>
      <c r="D21" s="599" t="s">
        <v>199</v>
      </c>
      <c r="E21" s="598" t="s">
        <v>197</v>
      </c>
      <c r="F21" s="598" t="s">
        <v>198</v>
      </c>
      <c r="G21" s="599" t="s">
        <v>199</v>
      </c>
      <c r="H21" s="73"/>
      <c r="I21" s="392" t="s">
        <v>2636</v>
      </c>
      <c r="J21" s="394" t="s">
        <v>200</v>
      </c>
      <c r="K21" s="395"/>
      <c r="L21" s="394"/>
      <c r="M21" s="394"/>
    </row>
    <row r="22" spans="1:14" ht="15.75" x14ac:dyDescent="0.45">
      <c r="A22" s="401" t="s">
        <v>201</v>
      </c>
      <c r="B22" s="414">
        <v>0.95833333333333337</v>
      </c>
      <c r="C22" s="402">
        <v>0.3125</v>
      </c>
      <c r="D22" s="403">
        <f>IF(B22="","",IF(C22&lt;B22,24-B22+C22,C22-B22))</f>
        <v>23.354166666666668</v>
      </c>
      <c r="E22" s="402">
        <v>0.95833333333333337</v>
      </c>
      <c r="F22" s="402">
        <v>0.27083333333333331</v>
      </c>
      <c r="G22" s="403"/>
      <c r="H22" s="74"/>
      <c r="I22" s="409"/>
      <c r="J22" s="409"/>
      <c r="K22" s="410" t="s">
        <v>202</v>
      </c>
      <c r="L22" s="394"/>
      <c r="M22" s="394"/>
    </row>
    <row r="23" spans="1:14" ht="15.75" x14ac:dyDescent="0.45">
      <c r="A23" s="404" t="s">
        <v>203</v>
      </c>
      <c r="B23" s="887">
        <v>2.0833333333333332E-2</v>
      </c>
      <c r="C23" s="888"/>
      <c r="D23" s="405">
        <v>2.0833333333333332E-2</v>
      </c>
      <c r="E23" s="888">
        <v>2.0833333333333332E-2</v>
      </c>
      <c r="F23" s="888"/>
      <c r="G23" s="405">
        <f>E23</f>
        <v>2.0833333333333332E-2</v>
      </c>
      <c r="H23" s="74"/>
      <c r="I23" s="409"/>
      <c r="J23" s="394"/>
      <c r="K23" s="394"/>
      <c r="L23" s="394"/>
      <c r="M23" s="394"/>
    </row>
    <row r="24" spans="1:14" ht="16.149999999999999" thickBot="1" x14ac:dyDescent="0.5">
      <c r="A24" s="404" t="s">
        <v>204</v>
      </c>
      <c r="B24" s="889">
        <v>1.0416666666666666E-2</v>
      </c>
      <c r="C24" s="890"/>
      <c r="D24" s="406">
        <v>1.0416666666666666E-2</v>
      </c>
      <c r="E24" s="890">
        <v>1.0416666666666666E-2</v>
      </c>
      <c r="F24" s="890"/>
      <c r="G24" s="406">
        <f>E24</f>
        <v>1.0416666666666666E-2</v>
      </c>
      <c r="H24" s="74"/>
      <c r="I24" s="392" t="s">
        <v>2637</v>
      </c>
      <c r="J24" s="394"/>
      <c r="K24" s="394"/>
      <c r="L24" s="394"/>
      <c r="M24" s="394"/>
    </row>
    <row r="25" spans="1:14" ht="16.149999999999999" thickTop="1" x14ac:dyDescent="0.45">
      <c r="A25" s="404" t="s">
        <v>205</v>
      </c>
      <c r="B25" s="407"/>
      <c r="C25" s="407"/>
      <c r="D25" s="408"/>
      <c r="E25" s="407"/>
      <c r="F25" s="407"/>
      <c r="G25" s="408"/>
      <c r="H25" s="74"/>
      <c r="I25" s="394"/>
      <c r="J25" s="394"/>
      <c r="K25" s="394"/>
      <c r="L25" s="394"/>
      <c r="M25" s="394"/>
    </row>
    <row r="27" spans="1:14" s="61" customFormat="1" x14ac:dyDescent="0.45">
      <c r="B27" s="69"/>
      <c r="C27" s="69"/>
      <c r="D27" s="68"/>
      <c r="E27" s="70"/>
      <c r="F27" s="70"/>
      <c r="G27" s="68"/>
      <c r="H27" s="68"/>
      <c r="I27" s="68"/>
      <c r="J27" s="68"/>
      <c r="K27" s="68"/>
      <c r="L27" s="68"/>
      <c r="M27" s="68"/>
    </row>
    <row r="28" spans="1:14" s="61" customFormat="1" ht="18" x14ac:dyDescent="0.45">
      <c r="A28" s="897" t="s">
        <v>2580</v>
      </c>
      <c r="B28" s="898"/>
      <c r="C28" s="898"/>
      <c r="D28" s="898"/>
      <c r="E28" s="898"/>
      <c r="F28" s="898"/>
      <c r="G28" s="898"/>
    </row>
    <row r="29" spans="1:14" ht="15" customHeight="1" thickBot="1" x14ac:dyDescent="0.5">
      <c r="A29" s="395"/>
      <c r="B29" s="611" t="s">
        <v>63</v>
      </c>
      <c r="C29" s="396"/>
      <c r="D29" s="396"/>
      <c r="E29" s="395"/>
      <c r="F29" s="396"/>
      <c r="G29" s="397"/>
      <c r="H29" s="395"/>
      <c r="I29" s="395" t="s">
        <v>206</v>
      </c>
      <c r="J29" s="395"/>
      <c r="K29" s="411"/>
      <c r="L29" s="395"/>
      <c r="M29" s="395"/>
      <c r="N29" s="394"/>
    </row>
    <row r="30" spans="1:14" ht="15.75" x14ac:dyDescent="0.45">
      <c r="A30" s="398"/>
      <c r="B30" s="891" t="s">
        <v>207</v>
      </c>
      <c r="C30" s="892"/>
      <c r="D30" s="605" t="s">
        <v>130</v>
      </c>
      <c r="E30" s="895" t="s">
        <v>193</v>
      </c>
      <c r="F30" s="892"/>
      <c r="G30" s="606" t="s">
        <v>130</v>
      </c>
      <c r="H30" s="412"/>
      <c r="I30" s="886" t="s">
        <v>194</v>
      </c>
      <c r="J30" s="394"/>
      <c r="K30" s="395"/>
      <c r="L30" s="394"/>
      <c r="M30" s="394"/>
      <c r="N30" s="394"/>
    </row>
    <row r="31" spans="1:14" ht="16.149999999999999" thickBot="1" x14ac:dyDescent="0.5">
      <c r="A31" s="399" t="s">
        <v>195</v>
      </c>
      <c r="B31" s="893"/>
      <c r="C31" s="894"/>
      <c r="D31" s="607">
        <v>1</v>
      </c>
      <c r="E31" s="896"/>
      <c r="F31" s="894"/>
      <c r="G31" s="608">
        <v>2</v>
      </c>
      <c r="H31" s="395"/>
      <c r="I31" s="886"/>
      <c r="J31" s="395"/>
      <c r="K31" s="395"/>
      <c r="L31" s="394"/>
      <c r="M31" s="394"/>
      <c r="N31" s="394"/>
    </row>
    <row r="32" spans="1:14" ht="15.75" x14ac:dyDescent="0.45">
      <c r="A32" s="400" t="s">
        <v>196</v>
      </c>
      <c r="B32" s="603" t="s">
        <v>197</v>
      </c>
      <c r="C32" s="604" t="s">
        <v>198</v>
      </c>
      <c r="D32" s="599" t="s">
        <v>199</v>
      </c>
      <c r="E32" s="604" t="s">
        <v>197</v>
      </c>
      <c r="F32" s="604" t="s">
        <v>198</v>
      </c>
      <c r="G32" s="599" t="s">
        <v>199</v>
      </c>
      <c r="H32" s="413"/>
      <c r="I32" s="392" t="s">
        <v>208</v>
      </c>
      <c r="J32" s="394"/>
      <c r="K32" s="395"/>
      <c r="L32" s="394"/>
      <c r="M32" s="394"/>
      <c r="N32" s="394"/>
    </row>
    <row r="33" spans="1:16" ht="15.75" x14ac:dyDescent="0.45">
      <c r="A33" s="401" t="s">
        <v>201</v>
      </c>
      <c r="B33" s="414">
        <v>0.95833333333333337</v>
      </c>
      <c r="C33" s="402">
        <v>0.3125</v>
      </c>
      <c r="D33" s="415">
        <f>24-B33+C33</f>
        <v>23.354166666666668</v>
      </c>
      <c r="E33" s="402">
        <v>0.95833333333333337</v>
      </c>
      <c r="F33" s="402">
        <v>0.27083333333333331</v>
      </c>
      <c r="G33" s="415">
        <f>IF(F33="","",IF(F33&lt;E33,24-E33+F33,F33-E33))</f>
        <v>23.3125</v>
      </c>
      <c r="H33" s="407"/>
      <c r="I33" s="416">
        <f>HOUR(D36+G36)</f>
        <v>14</v>
      </c>
      <c r="J33" s="417">
        <f>D36+G36</f>
        <v>46.604166666666671</v>
      </c>
      <c r="K33" s="609" t="s">
        <v>209</v>
      </c>
      <c r="L33" s="394"/>
      <c r="M33" s="394"/>
      <c r="N33" s="394"/>
    </row>
    <row r="34" spans="1:16" ht="15.75" x14ac:dyDescent="0.45">
      <c r="A34" s="404" t="s">
        <v>203</v>
      </c>
      <c r="B34" s="887">
        <v>2.0833333333333332E-2</v>
      </c>
      <c r="C34" s="888"/>
      <c r="D34" s="405">
        <f>B34</f>
        <v>2.0833333333333332E-2</v>
      </c>
      <c r="E34" s="888">
        <v>2.0833333333333332E-2</v>
      </c>
      <c r="F34" s="888"/>
      <c r="G34" s="405">
        <f>E34</f>
        <v>2.0833333333333332E-2</v>
      </c>
      <c r="H34" s="407"/>
      <c r="I34" s="416">
        <f>MINUTE(D36+G36)</f>
        <v>30</v>
      </c>
      <c r="J34" s="610" t="s">
        <v>2361</v>
      </c>
      <c r="K34" s="394"/>
      <c r="L34" s="394"/>
      <c r="M34" s="394"/>
      <c r="N34" s="394"/>
      <c r="P34" s="67"/>
    </row>
    <row r="35" spans="1:16" ht="16.149999999999999" thickBot="1" x14ac:dyDescent="0.5">
      <c r="A35" s="404" t="s">
        <v>204</v>
      </c>
      <c r="B35" s="889">
        <v>1.0416666666666666E-2</v>
      </c>
      <c r="C35" s="890"/>
      <c r="D35" s="406">
        <f>B35</f>
        <v>1.0416666666666666E-2</v>
      </c>
      <c r="E35" s="890">
        <v>1.0416666666666666E-2</v>
      </c>
      <c r="F35" s="890"/>
      <c r="G35" s="406">
        <f>E35</f>
        <v>1.0416666666666666E-2</v>
      </c>
      <c r="H35" s="407"/>
      <c r="I35" s="392" t="s">
        <v>210</v>
      </c>
      <c r="J35" s="394"/>
      <c r="K35" s="394"/>
      <c r="L35" s="394"/>
      <c r="M35" s="394"/>
      <c r="N35" s="394"/>
    </row>
    <row r="36" spans="1:16" ht="16.149999999999999" thickTop="1" x14ac:dyDescent="0.45">
      <c r="A36" s="404" t="s">
        <v>205</v>
      </c>
      <c r="B36" s="407"/>
      <c r="C36" s="407"/>
      <c r="D36" s="418">
        <f>D33-D35-D34</f>
        <v>23.322916666666668</v>
      </c>
      <c r="E36" s="407"/>
      <c r="F36" s="407"/>
      <c r="G36" s="418">
        <f>G33-G35-G34</f>
        <v>23.28125</v>
      </c>
      <c r="H36" s="407"/>
      <c r="I36" s="394"/>
      <c r="J36" s="394"/>
      <c r="K36" s="394"/>
      <c r="L36" s="394"/>
      <c r="M36" s="394"/>
      <c r="N36" s="394"/>
    </row>
    <row r="37" spans="1:16" ht="12.75" x14ac:dyDescent="0.45">
      <c r="C37" s="71"/>
      <c r="E37" s="68"/>
      <c r="F37" s="68"/>
    </row>
    <row r="38" spans="1:16" x14ac:dyDescent="0.45">
      <c r="C38" s="75"/>
    </row>
  </sheetData>
  <mergeCells count="18">
    <mergeCell ref="A1:M1"/>
    <mergeCell ref="A17:G17"/>
    <mergeCell ref="B19:C20"/>
    <mergeCell ref="E19:F20"/>
    <mergeCell ref="I19:I20"/>
    <mergeCell ref="A2:M2"/>
    <mergeCell ref="B23:C23"/>
    <mergeCell ref="E23:F23"/>
    <mergeCell ref="B24:C24"/>
    <mergeCell ref="E24:F24"/>
    <mergeCell ref="A28:G28"/>
    <mergeCell ref="I30:I31"/>
    <mergeCell ref="B34:C34"/>
    <mergeCell ref="E34:F34"/>
    <mergeCell ref="B35:C35"/>
    <mergeCell ref="E35:F35"/>
    <mergeCell ref="B30:C31"/>
    <mergeCell ref="E30:F31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90" orientation="landscape" horizontalDpi="4294967293" vertic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G38"/>
  <sheetViews>
    <sheetView showGridLines="0" zoomScaleNormal="100" zoomScaleSheetLayoutView="100" workbookViewId="0">
      <selection activeCell="H1" sqref="H1"/>
    </sheetView>
  </sheetViews>
  <sheetFormatPr defaultColWidth="9" defaultRowHeight="14.25" x14ac:dyDescent="0.45"/>
  <cols>
    <col min="1" max="1" width="3.46484375" style="1" customWidth="1"/>
    <col min="2" max="2" width="17.796875" customWidth="1"/>
    <col min="3" max="3" width="11.46484375" customWidth="1"/>
    <col min="4" max="4" width="23.46484375" customWidth="1"/>
    <col min="5" max="5" width="12.796875" customWidth="1"/>
    <col min="6" max="6" width="19.796875" customWidth="1"/>
    <col min="7" max="7" width="13.19921875" customWidth="1"/>
    <col min="255" max="255" width="3.46484375" customWidth="1"/>
    <col min="256" max="256" width="17" customWidth="1"/>
    <col min="257" max="257" width="11.46484375" customWidth="1"/>
    <col min="258" max="258" width="23.46484375" customWidth="1"/>
    <col min="259" max="259" width="12.796875" customWidth="1"/>
    <col min="260" max="260" width="19.796875" customWidth="1"/>
    <col min="511" max="511" width="3.46484375" customWidth="1"/>
    <col min="512" max="512" width="17" customWidth="1"/>
    <col min="513" max="513" width="11.46484375" customWidth="1"/>
    <col min="514" max="514" width="23.46484375" customWidth="1"/>
    <col min="515" max="515" width="12.796875" customWidth="1"/>
    <col min="516" max="516" width="19.796875" customWidth="1"/>
    <col min="767" max="767" width="3.46484375" customWidth="1"/>
    <col min="768" max="768" width="17" customWidth="1"/>
    <col min="769" max="769" width="11.46484375" customWidth="1"/>
    <col min="770" max="770" width="23.46484375" customWidth="1"/>
    <col min="771" max="771" width="12.796875" customWidth="1"/>
    <col min="772" max="772" width="19.796875" customWidth="1"/>
    <col min="1023" max="1023" width="3.46484375" customWidth="1"/>
    <col min="1024" max="1024" width="17" customWidth="1"/>
    <col min="1025" max="1025" width="11.46484375" customWidth="1"/>
    <col min="1026" max="1026" width="23.46484375" customWidth="1"/>
    <col min="1027" max="1027" width="12.796875" customWidth="1"/>
    <col min="1028" max="1028" width="19.796875" customWidth="1"/>
    <col min="1279" max="1279" width="3.46484375" customWidth="1"/>
    <col min="1280" max="1280" width="17" customWidth="1"/>
    <col min="1281" max="1281" width="11.46484375" customWidth="1"/>
    <col min="1282" max="1282" width="23.46484375" customWidth="1"/>
    <col min="1283" max="1283" width="12.796875" customWidth="1"/>
    <col min="1284" max="1284" width="19.796875" customWidth="1"/>
    <col min="1535" max="1535" width="3.46484375" customWidth="1"/>
    <col min="1536" max="1536" width="17" customWidth="1"/>
    <col min="1537" max="1537" width="11.46484375" customWidth="1"/>
    <col min="1538" max="1538" width="23.46484375" customWidth="1"/>
    <col min="1539" max="1539" width="12.796875" customWidth="1"/>
    <col min="1540" max="1540" width="19.796875" customWidth="1"/>
    <col min="1791" max="1791" width="3.46484375" customWidth="1"/>
    <col min="1792" max="1792" width="17" customWidth="1"/>
    <col min="1793" max="1793" width="11.46484375" customWidth="1"/>
    <col min="1794" max="1794" width="23.46484375" customWidth="1"/>
    <col min="1795" max="1795" width="12.796875" customWidth="1"/>
    <col min="1796" max="1796" width="19.796875" customWidth="1"/>
    <col min="2047" max="2047" width="3.46484375" customWidth="1"/>
    <col min="2048" max="2048" width="17" customWidth="1"/>
    <col min="2049" max="2049" width="11.46484375" customWidth="1"/>
    <col min="2050" max="2050" width="23.46484375" customWidth="1"/>
    <col min="2051" max="2051" width="12.796875" customWidth="1"/>
    <col min="2052" max="2052" width="19.796875" customWidth="1"/>
    <col min="2303" max="2303" width="3.46484375" customWidth="1"/>
    <col min="2304" max="2304" width="17" customWidth="1"/>
    <col min="2305" max="2305" width="11.46484375" customWidth="1"/>
    <col min="2306" max="2306" width="23.46484375" customWidth="1"/>
    <col min="2307" max="2307" width="12.796875" customWidth="1"/>
    <col min="2308" max="2308" width="19.796875" customWidth="1"/>
    <col min="2559" max="2559" width="3.46484375" customWidth="1"/>
    <col min="2560" max="2560" width="17" customWidth="1"/>
    <col min="2561" max="2561" width="11.46484375" customWidth="1"/>
    <col min="2562" max="2562" width="23.46484375" customWidth="1"/>
    <col min="2563" max="2563" width="12.796875" customWidth="1"/>
    <col min="2564" max="2564" width="19.796875" customWidth="1"/>
    <col min="2815" max="2815" width="3.46484375" customWidth="1"/>
    <col min="2816" max="2816" width="17" customWidth="1"/>
    <col min="2817" max="2817" width="11.46484375" customWidth="1"/>
    <col min="2818" max="2818" width="23.46484375" customWidth="1"/>
    <col min="2819" max="2819" width="12.796875" customWidth="1"/>
    <col min="2820" max="2820" width="19.796875" customWidth="1"/>
    <col min="3071" max="3071" width="3.46484375" customWidth="1"/>
    <col min="3072" max="3072" width="17" customWidth="1"/>
    <col min="3073" max="3073" width="11.46484375" customWidth="1"/>
    <col min="3074" max="3074" width="23.46484375" customWidth="1"/>
    <col min="3075" max="3075" width="12.796875" customWidth="1"/>
    <col min="3076" max="3076" width="19.796875" customWidth="1"/>
    <col min="3327" max="3327" width="3.46484375" customWidth="1"/>
    <col min="3328" max="3328" width="17" customWidth="1"/>
    <col min="3329" max="3329" width="11.46484375" customWidth="1"/>
    <col min="3330" max="3330" width="23.46484375" customWidth="1"/>
    <col min="3331" max="3331" width="12.796875" customWidth="1"/>
    <col min="3332" max="3332" width="19.796875" customWidth="1"/>
    <col min="3583" max="3583" width="3.46484375" customWidth="1"/>
    <col min="3584" max="3584" width="17" customWidth="1"/>
    <col min="3585" max="3585" width="11.46484375" customWidth="1"/>
    <col min="3586" max="3586" width="23.46484375" customWidth="1"/>
    <col min="3587" max="3587" width="12.796875" customWidth="1"/>
    <col min="3588" max="3588" width="19.796875" customWidth="1"/>
    <col min="3839" max="3839" width="3.46484375" customWidth="1"/>
    <col min="3840" max="3840" width="17" customWidth="1"/>
    <col min="3841" max="3841" width="11.46484375" customWidth="1"/>
    <col min="3842" max="3842" width="23.46484375" customWidth="1"/>
    <col min="3843" max="3843" width="12.796875" customWidth="1"/>
    <col min="3844" max="3844" width="19.796875" customWidth="1"/>
    <col min="4095" max="4095" width="3.46484375" customWidth="1"/>
    <col min="4096" max="4096" width="17" customWidth="1"/>
    <col min="4097" max="4097" width="11.46484375" customWidth="1"/>
    <col min="4098" max="4098" width="23.46484375" customWidth="1"/>
    <col min="4099" max="4099" width="12.796875" customWidth="1"/>
    <col min="4100" max="4100" width="19.796875" customWidth="1"/>
    <col min="4351" max="4351" width="3.46484375" customWidth="1"/>
    <col min="4352" max="4352" width="17" customWidth="1"/>
    <col min="4353" max="4353" width="11.46484375" customWidth="1"/>
    <col min="4354" max="4354" width="23.46484375" customWidth="1"/>
    <col min="4355" max="4355" width="12.796875" customWidth="1"/>
    <col min="4356" max="4356" width="19.796875" customWidth="1"/>
    <col min="4607" max="4607" width="3.46484375" customWidth="1"/>
    <col min="4608" max="4608" width="17" customWidth="1"/>
    <col min="4609" max="4609" width="11.46484375" customWidth="1"/>
    <col min="4610" max="4610" width="23.46484375" customWidth="1"/>
    <col min="4611" max="4611" width="12.796875" customWidth="1"/>
    <col min="4612" max="4612" width="19.796875" customWidth="1"/>
    <col min="4863" max="4863" width="3.46484375" customWidth="1"/>
    <col min="4864" max="4864" width="17" customWidth="1"/>
    <col min="4865" max="4865" width="11.46484375" customWidth="1"/>
    <col min="4866" max="4866" width="23.46484375" customWidth="1"/>
    <col min="4867" max="4867" width="12.796875" customWidth="1"/>
    <col min="4868" max="4868" width="19.796875" customWidth="1"/>
    <col min="5119" max="5119" width="3.46484375" customWidth="1"/>
    <col min="5120" max="5120" width="17" customWidth="1"/>
    <col min="5121" max="5121" width="11.46484375" customWidth="1"/>
    <col min="5122" max="5122" width="23.46484375" customWidth="1"/>
    <col min="5123" max="5123" width="12.796875" customWidth="1"/>
    <col min="5124" max="5124" width="19.796875" customWidth="1"/>
    <col min="5375" max="5375" width="3.46484375" customWidth="1"/>
    <col min="5376" max="5376" width="17" customWidth="1"/>
    <col min="5377" max="5377" width="11.46484375" customWidth="1"/>
    <col min="5378" max="5378" width="23.46484375" customWidth="1"/>
    <col min="5379" max="5379" width="12.796875" customWidth="1"/>
    <col min="5380" max="5380" width="19.796875" customWidth="1"/>
    <col min="5631" max="5631" width="3.46484375" customWidth="1"/>
    <col min="5632" max="5632" width="17" customWidth="1"/>
    <col min="5633" max="5633" width="11.46484375" customWidth="1"/>
    <col min="5634" max="5634" width="23.46484375" customWidth="1"/>
    <col min="5635" max="5635" width="12.796875" customWidth="1"/>
    <col min="5636" max="5636" width="19.796875" customWidth="1"/>
    <col min="5887" max="5887" width="3.46484375" customWidth="1"/>
    <col min="5888" max="5888" width="17" customWidth="1"/>
    <col min="5889" max="5889" width="11.46484375" customWidth="1"/>
    <col min="5890" max="5890" width="23.46484375" customWidth="1"/>
    <col min="5891" max="5891" width="12.796875" customWidth="1"/>
    <col min="5892" max="5892" width="19.796875" customWidth="1"/>
    <col min="6143" max="6143" width="3.46484375" customWidth="1"/>
    <col min="6144" max="6144" width="17" customWidth="1"/>
    <col min="6145" max="6145" width="11.46484375" customWidth="1"/>
    <col min="6146" max="6146" width="23.46484375" customWidth="1"/>
    <col min="6147" max="6147" width="12.796875" customWidth="1"/>
    <col min="6148" max="6148" width="19.796875" customWidth="1"/>
    <col min="6399" max="6399" width="3.46484375" customWidth="1"/>
    <col min="6400" max="6400" width="17" customWidth="1"/>
    <col min="6401" max="6401" width="11.46484375" customWidth="1"/>
    <col min="6402" max="6402" width="23.46484375" customWidth="1"/>
    <col min="6403" max="6403" width="12.796875" customWidth="1"/>
    <col min="6404" max="6404" width="19.796875" customWidth="1"/>
    <col min="6655" max="6655" width="3.46484375" customWidth="1"/>
    <col min="6656" max="6656" width="17" customWidth="1"/>
    <col min="6657" max="6657" width="11.46484375" customWidth="1"/>
    <col min="6658" max="6658" width="23.46484375" customWidth="1"/>
    <col min="6659" max="6659" width="12.796875" customWidth="1"/>
    <col min="6660" max="6660" width="19.796875" customWidth="1"/>
    <col min="6911" max="6911" width="3.46484375" customWidth="1"/>
    <col min="6912" max="6912" width="17" customWidth="1"/>
    <col min="6913" max="6913" width="11.46484375" customWidth="1"/>
    <col min="6914" max="6914" width="23.46484375" customWidth="1"/>
    <col min="6915" max="6915" width="12.796875" customWidth="1"/>
    <col min="6916" max="6916" width="19.796875" customWidth="1"/>
    <col min="7167" max="7167" width="3.46484375" customWidth="1"/>
    <col min="7168" max="7168" width="17" customWidth="1"/>
    <col min="7169" max="7169" width="11.46484375" customWidth="1"/>
    <col min="7170" max="7170" width="23.46484375" customWidth="1"/>
    <col min="7171" max="7171" width="12.796875" customWidth="1"/>
    <col min="7172" max="7172" width="19.796875" customWidth="1"/>
    <col min="7423" max="7423" width="3.46484375" customWidth="1"/>
    <col min="7424" max="7424" width="17" customWidth="1"/>
    <col min="7425" max="7425" width="11.46484375" customWidth="1"/>
    <col min="7426" max="7426" width="23.46484375" customWidth="1"/>
    <col min="7427" max="7427" width="12.796875" customWidth="1"/>
    <col min="7428" max="7428" width="19.796875" customWidth="1"/>
    <col min="7679" max="7679" width="3.46484375" customWidth="1"/>
    <col min="7680" max="7680" width="17" customWidth="1"/>
    <col min="7681" max="7681" width="11.46484375" customWidth="1"/>
    <col min="7682" max="7682" width="23.46484375" customWidth="1"/>
    <col min="7683" max="7683" width="12.796875" customWidth="1"/>
    <col min="7684" max="7684" width="19.796875" customWidth="1"/>
    <col min="7935" max="7935" width="3.46484375" customWidth="1"/>
    <col min="7936" max="7936" width="17" customWidth="1"/>
    <col min="7937" max="7937" width="11.46484375" customWidth="1"/>
    <col min="7938" max="7938" width="23.46484375" customWidth="1"/>
    <col min="7939" max="7939" width="12.796875" customWidth="1"/>
    <col min="7940" max="7940" width="19.796875" customWidth="1"/>
    <col min="8191" max="8191" width="3.46484375" customWidth="1"/>
    <col min="8192" max="8192" width="17" customWidth="1"/>
    <col min="8193" max="8193" width="11.46484375" customWidth="1"/>
    <col min="8194" max="8194" width="23.46484375" customWidth="1"/>
    <col min="8195" max="8195" width="12.796875" customWidth="1"/>
    <col min="8196" max="8196" width="19.796875" customWidth="1"/>
    <col min="8447" max="8447" width="3.46484375" customWidth="1"/>
    <col min="8448" max="8448" width="17" customWidth="1"/>
    <col min="8449" max="8449" width="11.46484375" customWidth="1"/>
    <col min="8450" max="8450" width="23.46484375" customWidth="1"/>
    <col min="8451" max="8451" width="12.796875" customWidth="1"/>
    <col min="8452" max="8452" width="19.796875" customWidth="1"/>
    <col min="8703" max="8703" width="3.46484375" customWidth="1"/>
    <col min="8704" max="8704" width="17" customWidth="1"/>
    <col min="8705" max="8705" width="11.46484375" customWidth="1"/>
    <col min="8706" max="8706" width="23.46484375" customWidth="1"/>
    <col min="8707" max="8707" width="12.796875" customWidth="1"/>
    <col min="8708" max="8708" width="19.796875" customWidth="1"/>
    <col min="8959" max="8959" width="3.46484375" customWidth="1"/>
    <col min="8960" max="8960" width="17" customWidth="1"/>
    <col min="8961" max="8961" width="11.46484375" customWidth="1"/>
    <col min="8962" max="8962" width="23.46484375" customWidth="1"/>
    <col min="8963" max="8963" width="12.796875" customWidth="1"/>
    <col min="8964" max="8964" width="19.796875" customWidth="1"/>
    <col min="9215" max="9215" width="3.46484375" customWidth="1"/>
    <col min="9216" max="9216" width="17" customWidth="1"/>
    <col min="9217" max="9217" width="11.46484375" customWidth="1"/>
    <col min="9218" max="9218" width="23.46484375" customWidth="1"/>
    <col min="9219" max="9219" width="12.796875" customWidth="1"/>
    <col min="9220" max="9220" width="19.796875" customWidth="1"/>
    <col min="9471" max="9471" width="3.46484375" customWidth="1"/>
    <col min="9472" max="9472" width="17" customWidth="1"/>
    <col min="9473" max="9473" width="11.46484375" customWidth="1"/>
    <col min="9474" max="9474" width="23.46484375" customWidth="1"/>
    <col min="9475" max="9475" width="12.796875" customWidth="1"/>
    <col min="9476" max="9476" width="19.796875" customWidth="1"/>
    <col min="9727" max="9727" width="3.46484375" customWidth="1"/>
    <col min="9728" max="9728" width="17" customWidth="1"/>
    <col min="9729" max="9729" width="11.46484375" customWidth="1"/>
    <col min="9730" max="9730" width="23.46484375" customWidth="1"/>
    <col min="9731" max="9731" width="12.796875" customWidth="1"/>
    <col min="9732" max="9732" width="19.796875" customWidth="1"/>
    <col min="9983" max="9983" width="3.46484375" customWidth="1"/>
    <col min="9984" max="9984" width="17" customWidth="1"/>
    <col min="9985" max="9985" width="11.46484375" customWidth="1"/>
    <col min="9986" max="9986" width="23.46484375" customWidth="1"/>
    <col min="9987" max="9987" width="12.796875" customWidth="1"/>
    <col min="9988" max="9988" width="19.796875" customWidth="1"/>
    <col min="10239" max="10239" width="3.46484375" customWidth="1"/>
    <col min="10240" max="10240" width="17" customWidth="1"/>
    <col min="10241" max="10241" width="11.46484375" customWidth="1"/>
    <col min="10242" max="10242" width="23.46484375" customWidth="1"/>
    <col min="10243" max="10243" width="12.796875" customWidth="1"/>
    <col min="10244" max="10244" width="19.796875" customWidth="1"/>
    <col min="10495" max="10495" width="3.46484375" customWidth="1"/>
    <col min="10496" max="10496" width="17" customWidth="1"/>
    <col min="10497" max="10497" width="11.46484375" customWidth="1"/>
    <col min="10498" max="10498" width="23.46484375" customWidth="1"/>
    <col min="10499" max="10499" width="12.796875" customWidth="1"/>
    <col min="10500" max="10500" width="19.796875" customWidth="1"/>
    <col min="10751" max="10751" width="3.46484375" customWidth="1"/>
    <col min="10752" max="10752" width="17" customWidth="1"/>
    <col min="10753" max="10753" width="11.46484375" customWidth="1"/>
    <col min="10754" max="10754" width="23.46484375" customWidth="1"/>
    <col min="10755" max="10755" width="12.796875" customWidth="1"/>
    <col min="10756" max="10756" width="19.796875" customWidth="1"/>
    <col min="11007" max="11007" width="3.46484375" customWidth="1"/>
    <col min="11008" max="11008" width="17" customWidth="1"/>
    <col min="11009" max="11009" width="11.46484375" customWidth="1"/>
    <col min="11010" max="11010" width="23.46484375" customWidth="1"/>
    <col min="11011" max="11011" width="12.796875" customWidth="1"/>
    <col min="11012" max="11012" width="19.796875" customWidth="1"/>
    <col min="11263" max="11263" width="3.46484375" customWidth="1"/>
    <col min="11264" max="11264" width="17" customWidth="1"/>
    <col min="11265" max="11265" width="11.46484375" customWidth="1"/>
    <col min="11266" max="11266" width="23.46484375" customWidth="1"/>
    <col min="11267" max="11267" width="12.796875" customWidth="1"/>
    <col min="11268" max="11268" width="19.796875" customWidth="1"/>
    <col min="11519" max="11519" width="3.46484375" customWidth="1"/>
    <col min="11520" max="11520" width="17" customWidth="1"/>
    <col min="11521" max="11521" width="11.46484375" customWidth="1"/>
    <col min="11522" max="11522" width="23.46484375" customWidth="1"/>
    <col min="11523" max="11523" width="12.796875" customWidth="1"/>
    <col min="11524" max="11524" width="19.796875" customWidth="1"/>
    <col min="11775" max="11775" width="3.46484375" customWidth="1"/>
    <col min="11776" max="11776" width="17" customWidth="1"/>
    <col min="11777" max="11777" width="11.46484375" customWidth="1"/>
    <col min="11778" max="11778" width="23.46484375" customWidth="1"/>
    <col min="11779" max="11779" width="12.796875" customWidth="1"/>
    <col min="11780" max="11780" width="19.796875" customWidth="1"/>
    <col min="12031" max="12031" width="3.46484375" customWidth="1"/>
    <col min="12032" max="12032" width="17" customWidth="1"/>
    <col min="12033" max="12033" width="11.46484375" customWidth="1"/>
    <col min="12034" max="12034" width="23.46484375" customWidth="1"/>
    <col min="12035" max="12035" width="12.796875" customWidth="1"/>
    <col min="12036" max="12036" width="19.796875" customWidth="1"/>
    <col min="12287" max="12287" width="3.46484375" customWidth="1"/>
    <col min="12288" max="12288" width="17" customWidth="1"/>
    <col min="12289" max="12289" width="11.46484375" customWidth="1"/>
    <col min="12290" max="12290" width="23.46484375" customWidth="1"/>
    <col min="12291" max="12291" width="12.796875" customWidth="1"/>
    <col min="12292" max="12292" width="19.796875" customWidth="1"/>
    <col min="12543" max="12543" width="3.46484375" customWidth="1"/>
    <col min="12544" max="12544" width="17" customWidth="1"/>
    <col min="12545" max="12545" width="11.46484375" customWidth="1"/>
    <col min="12546" max="12546" width="23.46484375" customWidth="1"/>
    <col min="12547" max="12547" width="12.796875" customWidth="1"/>
    <col min="12548" max="12548" width="19.796875" customWidth="1"/>
    <col min="12799" max="12799" width="3.46484375" customWidth="1"/>
    <col min="12800" max="12800" width="17" customWidth="1"/>
    <col min="12801" max="12801" width="11.46484375" customWidth="1"/>
    <col min="12802" max="12802" width="23.46484375" customWidth="1"/>
    <col min="12803" max="12803" width="12.796875" customWidth="1"/>
    <col min="12804" max="12804" width="19.796875" customWidth="1"/>
    <col min="13055" max="13055" width="3.46484375" customWidth="1"/>
    <col min="13056" max="13056" width="17" customWidth="1"/>
    <col min="13057" max="13057" width="11.46484375" customWidth="1"/>
    <col min="13058" max="13058" width="23.46484375" customWidth="1"/>
    <col min="13059" max="13059" width="12.796875" customWidth="1"/>
    <col min="13060" max="13060" width="19.796875" customWidth="1"/>
    <col min="13311" max="13311" width="3.46484375" customWidth="1"/>
    <col min="13312" max="13312" width="17" customWidth="1"/>
    <col min="13313" max="13313" width="11.46484375" customWidth="1"/>
    <col min="13314" max="13314" width="23.46484375" customWidth="1"/>
    <col min="13315" max="13315" width="12.796875" customWidth="1"/>
    <col min="13316" max="13316" width="19.796875" customWidth="1"/>
    <col min="13567" max="13567" width="3.46484375" customWidth="1"/>
    <col min="13568" max="13568" width="17" customWidth="1"/>
    <col min="13569" max="13569" width="11.46484375" customWidth="1"/>
    <col min="13570" max="13570" width="23.46484375" customWidth="1"/>
    <col min="13571" max="13571" width="12.796875" customWidth="1"/>
    <col min="13572" max="13572" width="19.796875" customWidth="1"/>
    <col min="13823" max="13823" width="3.46484375" customWidth="1"/>
    <col min="13824" max="13824" width="17" customWidth="1"/>
    <col min="13825" max="13825" width="11.46484375" customWidth="1"/>
    <col min="13826" max="13826" width="23.46484375" customWidth="1"/>
    <col min="13827" max="13827" width="12.796875" customWidth="1"/>
    <col min="13828" max="13828" width="19.796875" customWidth="1"/>
    <col min="14079" max="14079" width="3.46484375" customWidth="1"/>
    <col min="14080" max="14080" width="17" customWidth="1"/>
    <col min="14081" max="14081" width="11.46484375" customWidth="1"/>
    <col min="14082" max="14082" width="23.46484375" customWidth="1"/>
    <col min="14083" max="14083" width="12.796875" customWidth="1"/>
    <col min="14084" max="14084" width="19.796875" customWidth="1"/>
    <col min="14335" max="14335" width="3.46484375" customWidth="1"/>
    <col min="14336" max="14336" width="17" customWidth="1"/>
    <col min="14337" max="14337" width="11.46484375" customWidth="1"/>
    <col min="14338" max="14338" width="23.46484375" customWidth="1"/>
    <col min="14339" max="14339" width="12.796875" customWidth="1"/>
    <col min="14340" max="14340" width="19.796875" customWidth="1"/>
    <col min="14591" max="14591" width="3.46484375" customWidth="1"/>
    <col min="14592" max="14592" width="17" customWidth="1"/>
    <col min="14593" max="14593" width="11.46484375" customWidth="1"/>
    <col min="14594" max="14594" width="23.46484375" customWidth="1"/>
    <col min="14595" max="14595" width="12.796875" customWidth="1"/>
    <col min="14596" max="14596" width="19.796875" customWidth="1"/>
    <col min="14847" max="14847" width="3.46484375" customWidth="1"/>
    <col min="14848" max="14848" width="17" customWidth="1"/>
    <col min="14849" max="14849" width="11.46484375" customWidth="1"/>
    <col min="14850" max="14850" width="23.46484375" customWidth="1"/>
    <col min="14851" max="14851" width="12.796875" customWidth="1"/>
    <col min="14852" max="14852" width="19.796875" customWidth="1"/>
    <col min="15103" max="15103" width="3.46484375" customWidth="1"/>
    <col min="15104" max="15104" width="17" customWidth="1"/>
    <col min="15105" max="15105" width="11.46484375" customWidth="1"/>
    <col min="15106" max="15106" width="23.46484375" customWidth="1"/>
    <col min="15107" max="15107" width="12.796875" customWidth="1"/>
    <col min="15108" max="15108" width="19.796875" customWidth="1"/>
    <col min="15359" max="15359" width="3.46484375" customWidth="1"/>
    <col min="15360" max="15360" width="17" customWidth="1"/>
    <col min="15361" max="15361" width="11.46484375" customWidth="1"/>
    <col min="15362" max="15362" width="23.46484375" customWidth="1"/>
    <col min="15363" max="15363" width="12.796875" customWidth="1"/>
    <col min="15364" max="15364" width="19.796875" customWidth="1"/>
    <col min="15615" max="15615" width="3.46484375" customWidth="1"/>
    <col min="15616" max="15616" width="17" customWidth="1"/>
    <col min="15617" max="15617" width="11.46484375" customWidth="1"/>
    <col min="15618" max="15618" width="23.46484375" customWidth="1"/>
    <col min="15619" max="15619" width="12.796875" customWidth="1"/>
    <col min="15620" max="15620" width="19.796875" customWidth="1"/>
    <col min="15871" max="15871" width="3.46484375" customWidth="1"/>
    <col min="15872" max="15872" width="17" customWidth="1"/>
    <col min="15873" max="15873" width="11.46484375" customWidth="1"/>
    <col min="15874" max="15874" width="23.46484375" customWidth="1"/>
    <col min="15875" max="15875" width="12.796875" customWidth="1"/>
    <col min="15876" max="15876" width="19.796875" customWidth="1"/>
    <col min="16127" max="16127" width="3.46484375" customWidth="1"/>
    <col min="16128" max="16128" width="17" customWidth="1"/>
    <col min="16129" max="16129" width="11.46484375" customWidth="1"/>
    <col min="16130" max="16130" width="23.46484375" customWidth="1"/>
    <col min="16131" max="16131" width="12.796875" customWidth="1"/>
    <col min="16132" max="16132" width="19.796875" customWidth="1"/>
  </cols>
  <sheetData>
    <row r="1" spans="1:7" s="44" customFormat="1" ht="50.25" customHeight="1" thickBot="1" x14ac:dyDescent="0.5">
      <c r="A1" s="909" t="s">
        <v>64</v>
      </c>
      <c r="B1" s="909"/>
      <c r="C1" s="909"/>
      <c r="D1" s="909"/>
      <c r="E1" s="909"/>
      <c r="F1" s="909"/>
      <c r="G1" s="909"/>
    </row>
    <row r="2" spans="1:7" s="44" customFormat="1" ht="30" customHeight="1" thickTop="1" x14ac:dyDescent="0.45">
      <c r="A2" s="911" t="s">
        <v>2647</v>
      </c>
      <c r="B2" s="911"/>
      <c r="C2" s="911"/>
      <c r="D2" s="911"/>
      <c r="E2" s="911"/>
      <c r="F2" s="911"/>
      <c r="G2" s="911"/>
    </row>
    <row r="3" spans="1:7" s="29" customFormat="1" ht="19.5" customHeight="1" x14ac:dyDescent="0.55000000000000004">
      <c r="A3" s="575" t="s">
        <v>2646</v>
      </c>
      <c r="B3" s="576"/>
      <c r="C3" s="576"/>
      <c r="D3" s="576"/>
      <c r="E3" s="576"/>
      <c r="F3" s="576"/>
      <c r="G3" s="576"/>
    </row>
    <row r="4" spans="1:7" s="12" customFormat="1" ht="15.75" x14ac:dyDescent="0.5">
      <c r="A4" s="190"/>
      <c r="B4" s="191" t="s">
        <v>2582</v>
      </c>
      <c r="C4" s="87"/>
      <c r="D4" s="87"/>
      <c r="E4" s="87"/>
      <c r="F4" s="87"/>
      <c r="G4" s="419"/>
    </row>
    <row r="5" spans="1:7" s="89" customFormat="1" ht="15.75" x14ac:dyDescent="0.5">
      <c r="A5" s="190" t="s">
        <v>2527</v>
      </c>
      <c r="B5" s="87" t="s">
        <v>2583</v>
      </c>
      <c r="C5" s="420"/>
      <c r="D5" s="420"/>
      <c r="E5" s="420"/>
      <c r="F5" s="420"/>
      <c r="G5" s="421"/>
    </row>
    <row r="6" spans="1:7" ht="15.75" x14ac:dyDescent="0.5">
      <c r="A6" s="190" t="s">
        <v>2528</v>
      </c>
      <c r="B6" s="112" t="s">
        <v>2584</v>
      </c>
      <c r="C6" s="343"/>
      <c r="D6" s="343"/>
      <c r="E6" s="343"/>
      <c r="F6" s="343"/>
      <c r="G6" s="10"/>
    </row>
    <row r="7" spans="1:7" ht="15.75" x14ac:dyDescent="0.5">
      <c r="A7" s="190" t="s">
        <v>2529</v>
      </c>
      <c r="B7" s="112" t="s">
        <v>2585</v>
      </c>
      <c r="C7" s="343"/>
      <c r="D7" s="343"/>
      <c r="E7" s="343"/>
      <c r="F7" s="343"/>
      <c r="G7" s="10"/>
    </row>
    <row r="8" spans="1:7" s="27" customFormat="1" ht="15.75" x14ac:dyDescent="0.5">
      <c r="A8" s="190" t="s">
        <v>2530</v>
      </c>
      <c r="B8" s="112" t="s">
        <v>2589</v>
      </c>
      <c r="C8" s="343"/>
      <c r="D8" s="343"/>
      <c r="E8" s="343"/>
      <c r="F8" s="343"/>
      <c r="G8" s="87"/>
    </row>
    <row r="9" spans="1:7" s="27" customFormat="1" ht="15.75" x14ac:dyDescent="0.5">
      <c r="A9" s="190" t="s">
        <v>2531</v>
      </c>
      <c r="B9" s="112" t="s">
        <v>2586</v>
      </c>
      <c r="C9" s="343"/>
      <c r="D9" s="343"/>
      <c r="E9" s="343"/>
      <c r="F9" s="343"/>
      <c r="G9" s="87"/>
    </row>
    <row r="10" spans="1:7" s="27" customFormat="1" ht="15.75" x14ac:dyDescent="0.5">
      <c r="A10" s="190" t="s">
        <v>2544</v>
      </c>
      <c r="B10" s="112" t="s">
        <v>2587</v>
      </c>
      <c r="C10" s="343"/>
      <c r="D10" s="343"/>
      <c r="E10" s="343"/>
      <c r="F10" s="343"/>
      <c r="G10" s="87"/>
    </row>
    <row r="11" spans="1:7" s="27" customFormat="1" ht="15.75" x14ac:dyDescent="0.5">
      <c r="A11" s="190" t="s">
        <v>2545</v>
      </c>
      <c r="B11" s="313" t="s">
        <v>2588</v>
      </c>
      <c r="C11" s="343"/>
      <c r="D11" s="343"/>
      <c r="E11" s="343"/>
      <c r="F11" s="343"/>
      <c r="G11" s="87"/>
    </row>
    <row r="12" spans="1:7" ht="15.75" x14ac:dyDescent="0.5">
      <c r="A12" s="190"/>
      <c r="B12" s="313"/>
      <c r="C12" s="343"/>
      <c r="D12" s="343"/>
      <c r="E12" s="343"/>
      <c r="F12" s="343"/>
      <c r="G12" s="87"/>
    </row>
    <row r="13" spans="1:7" ht="16.149999999999999" thickBot="1" x14ac:dyDescent="0.55000000000000004">
      <c r="B13" s="422" t="s">
        <v>257</v>
      </c>
      <c r="C13" s="423" t="s">
        <v>258</v>
      </c>
      <c r="D13" s="424"/>
    </row>
    <row r="14" spans="1:7" ht="15.75" x14ac:dyDescent="0.5">
      <c r="B14" s="425" t="s">
        <v>259</v>
      </c>
      <c r="C14" s="426" t="s">
        <v>260</v>
      </c>
      <c r="D14" s="427"/>
      <c r="E14" s="90"/>
      <c r="F14" s="90"/>
      <c r="G14" s="90"/>
    </row>
    <row r="15" spans="1:7" ht="15.75" x14ac:dyDescent="0.5">
      <c r="B15" s="428">
        <v>0</v>
      </c>
      <c r="C15" s="429">
        <v>0.06</v>
      </c>
      <c r="D15" s="10"/>
    </row>
    <row r="16" spans="1:7" ht="15.75" x14ac:dyDescent="0.5">
      <c r="B16" s="428">
        <v>2000</v>
      </c>
      <c r="C16" s="429">
        <v>0.18</v>
      </c>
      <c r="D16" s="424"/>
      <c r="F16" s="91"/>
    </row>
    <row r="17" spans="1:7" ht="15.75" x14ac:dyDescent="0.5">
      <c r="B17" s="428">
        <v>5000</v>
      </c>
      <c r="C17" s="429">
        <v>0.24</v>
      </c>
      <c r="D17" s="10"/>
      <c r="F17" s="91"/>
    </row>
    <row r="18" spans="1:7" ht="15.75" x14ac:dyDescent="0.5">
      <c r="B18" s="428">
        <v>7500</v>
      </c>
      <c r="C18" s="429">
        <v>0.3</v>
      </c>
      <c r="D18" s="10"/>
    </row>
    <row r="19" spans="1:7" ht="15.75" x14ac:dyDescent="0.5">
      <c r="B19" s="428">
        <v>10000</v>
      </c>
      <c r="C19" s="429">
        <v>0.42</v>
      </c>
      <c r="D19" s="424"/>
    </row>
    <row r="20" spans="1:7" ht="16.149999999999999" thickBot="1" x14ac:dyDescent="0.55000000000000004">
      <c r="B20" s="430">
        <v>20000</v>
      </c>
      <c r="C20" s="431">
        <v>0.52</v>
      </c>
      <c r="D20" s="10"/>
    </row>
    <row r="21" spans="1:7" ht="16.149999999999999" thickBot="1" x14ac:dyDescent="0.55000000000000004">
      <c r="B21" s="10"/>
      <c r="C21" s="432"/>
      <c r="D21" s="432" t="s">
        <v>60</v>
      </c>
    </row>
    <row r="22" spans="1:7" ht="31.5" x14ac:dyDescent="0.5">
      <c r="B22" s="613" t="s">
        <v>136</v>
      </c>
      <c r="C22" s="614" t="s">
        <v>261</v>
      </c>
      <c r="D22" s="615" t="s">
        <v>262</v>
      </c>
    </row>
    <row r="23" spans="1:7" ht="15.75" x14ac:dyDescent="0.5">
      <c r="B23" s="433" t="s">
        <v>263</v>
      </c>
      <c r="C23" s="434">
        <v>1750</v>
      </c>
      <c r="D23" s="435"/>
    </row>
    <row r="24" spans="1:7" ht="15.75" x14ac:dyDescent="0.5">
      <c r="B24" s="433" t="s">
        <v>264</v>
      </c>
      <c r="C24" s="434">
        <v>26000</v>
      </c>
      <c r="D24" s="435"/>
    </row>
    <row r="25" spans="1:7" ht="15.75" x14ac:dyDescent="0.5">
      <c r="B25" s="433" t="s">
        <v>265</v>
      </c>
      <c r="C25" s="434">
        <v>8000</v>
      </c>
      <c r="D25" s="436"/>
    </row>
    <row r="26" spans="1:7" ht="15.75" x14ac:dyDescent="0.5">
      <c r="B26" s="433" t="s">
        <v>266</v>
      </c>
      <c r="C26" s="434">
        <v>900</v>
      </c>
      <c r="D26" s="436"/>
    </row>
    <row r="27" spans="1:7" ht="16.149999999999999" thickBot="1" x14ac:dyDescent="0.55000000000000004">
      <c r="B27" s="437" t="s">
        <v>267</v>
      </c>
      <c r="C27" s="438">
        <v>5500</v>
      </c>
      <c r="D27" s="439"/>
    </row>
    <row r="28" spans="1:7" s="90" customFormat="1" ht="15.75" x14ac:dyDescent="0.5">
      <c r="A28" s="1"/>
      <c r="B28" s="422"/>
      <c r="C28" s="424"/>
      <c r="D28" s="440"/>
      <c r="E28"/>
      <c r="F28"/>
      <c r="G28"/>
    </row>
    <row r="29" spans="1:7" s="90" customFormat="1" ht="16.149999999999999" thickBot="1" x14ac:dyDescent="0.55000000000000004">
      <c r="B29" s="910" t="s">
        <v>63</v>
      </c>
      <c r="C29" s="910"/>
      <c r="D29" s="910"/>
      <c r="E29"/>
    </row>
    <row r="30" spans="1:7" s="90" customFormat="1" ht="31.5" x14ac:dyDescent="0.5">
      <c r="B30" s="441" t="s">
        <v>136</v>
      </c>
      <c r="C30" s="442" t="s">
        <v>261</v>
      </c>
      <c r="D30" s="443" t="s">
        <v>262</v>
      </c>
      <c r="E30"/>
    </row>
    <row r="31" spans="1:7" s="90" customFormat="1" ht="15.75" x14ac:dyDescent="0.5">
      <c r="B31" s="433" t="s">
        <v>263</v>
      </c>
      <c r="C31" s="434">
        <v>1750</v>
      </c>
      <c r="D31" s="444">
        <f>VLOOKUP(C31,$B$15:$C$20,2,1)</f>
        <v>0.06</v>
      </c>
      <c r="E31" s="10" t="s">
        <v>268</v>
      </c>
    </row>
    <row r="32" spans="1:7" s="90" customFormat="1" ht="15.75" x14ac:dyDescent="0.5">
      <c r="B32" s="433" t="s">
        <v>264</v>
      </c>
      <c r="C32" s="434">
        <v>26000</v>
      </c>
      <c r="D32" s="444" t="e">
        <f>VLOOKUP(C32,$B$15:$C$20,2,0)</f>
        <v>#N/A</v>
      </c>
      <c r="E32" s="10" t="s">
        <v>269</v>
      </c>
    </row>
    <row r="33" spans="1:7" s="90" customFormat="1" ht="15.75" x14ac:dyDescent="0.5">
      <c r="B33" s="433" t="s">
        <v>265</v>
      </c>
      <c r="C33" s="434">
        <v>8000</v>
      </c>
      <c r="D33" s="445">
        <f>VLOOKUP(C33,$B$15:$C$20,2,1)</f>
        <v>0.3</v>
      </c>
      <c r="E33"/>
    </row>
    <row r="34" spans="1:7" s="90" customFormat="1" ht="15.75" x14ac:dyDescent="0.5">
      <c r="B34" s="433" t="s">
        <v>266</v>
      </c>
      <c r="C34" s="434">
        <v>900</v>
      </c>
      <c r="D34" s="445">
        <f>VLOOKUP(C34,$B$15:$C$20,2,1)</f>
        <v>0.06</v>
      </c>
      <c r="E34"/>
    </row>
    <row r="35" spans="1:7" s="90" customFormat="1" ht="16.149999999999999" thickBot="1" x14ac:dyDescent="0.55000000000000004">
      <c r="B35" s="437" t="s">
        <v>267</v>
      </c>
      <c r="C35" s="438">
        <v>5500</v>
      </c>
      <c r="D35" s="445">
        <f>VLOOKUP(C35,$B$15:$C$20,2,1)</f>
        <v>0.24</v>
      </c>
      <c r="E35"/>
    </row>
    <row r="36" spans="1:7" s="90" customFormat="1" x14ac:dyDescent="0.45">
      <c r="B36" s="92" t="s">
        <v>270</v>
      </c>
    </row>
    <row r="37" spans="1:7" s="90" customFormat="1" x14ac:dyDescent="0.45">
      <c r="B37" s="92" t="s">
        <v>2590</v>
      </c>
    </row>
    <row r="38" spans="1:7" x14ac:dyDescent="0.45">
      <c r="A38" s="90"/>
      <c r="B38" s="90"/>
      <c r="C38" s="90"/>
      <c r="D38" s="90"/>
      <c r="E38" s="90"/>
      <c r="F38" s="90"/>
      <c r="G38" s="90"/>
    </row>
  </sheetData>
  <mergeCells count="3">
    <mergeCell ref="A1:G1"/>
    <mergeCell ref="B29:D29"/>
    <mergeCell ref="A2:G2"/>
  </mergeCells>
  <printOptions horizontalCentered="1"/>
  <pageMargins left="0" right="0" top="0" bottom="0" header="7.874015748031496E-2" footer="0.31496062992125984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14337" r:id="rId4">
          <objectPr defaultSize="0" autoPict="0" r:id="rId5">
            <anchor moveWithCells="1" sizeWithCells="1">
              <from>
                <xdr:col>4</xdr:col>
                <xdr:colOff>838200</xdr:colOff>
                <xdr:row>7</xdr:row>
                <xdr:rowOff>152400</xdr:rowOff>
              </from>
              <to>
                <xdr:col>4</xdr:col>
                <xdr:colOff>838200</xdr:colOff>
                <xdr:row>7</xdr:row>
                <xdr:rowOff>152400</xdr:rowOff>
              </to>
            </anchor>
          </objectPr>
        </oleObject>
      </mc:Choice>
      <mc:Fallback>
        <oleObject progId="PBrush" shapeId="14337" r:id="rId4"/>
      </mc:Fallback>
    </mc:AlternateContent>
    <mc:AlternateContent xmlns:mc="http://schemas.openxmlformats.org/markup-compatibility/2006">
      <mc:Choice Requires="x14">
        <oleObject progId="PBrush" shapeId="14338" r:id="rId6">
          <objectPr defaultSize="0" autoPict="0" r:id="rId5">
            <anchor moveWithCells="1" sizeWithCells="1">
              <from>
                <xdr:col>4</xdr:col>
                <xdr:colOff>838200</xdr:colOff>
                <xdr:row>7</xdr:row>
                <xdr:rowOff>152400</xdr:rowOff>
              </from>
              <to>
                <xdr:col>4</xdr:col>
                <xdr:colOff>838200</xdr:colOff>
                <xdr:row>7</xdr:row>
                <xdr:rowOff>152400</xdr:rowOff>
              </to>
            </anchor>
          </objectPr>
        </oleObject>
      </mc:Choice>
      <mc:Fallback>
        <oleObject progId="PBrush" shapeId="14338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>
    <tabColor theme="3" tint="0.79998168889431442"/>
  </sheetPr>
  <dimension ref="A1:F7144"/>
  <sheetViews>
    <sheetView showGridLines="0" zoomScaleNormal="100" zoomScaleSheetLayoutView="90" workbookViewId="0">
      <selection activeCell="D5" sqref="D5"/>
    </sheetView>
  </sheetViews>
  <sheetFormatPr defaultColWidth="9" defaultRowHeight="12.4" x14ac:dyDescent="0.45"/>
  <cols>
    <col min="1" max="1" width="18.796875" style="104" customWidth="1"/>
    <col min="2" max="2" width="13.46484375" style="105" customWidth="1"/>
    <col min="3" max="3" width="31.9296875" style="106" customWidth="1"/>
    <col min="4" max="4" width="17.796875" style="106" customWidth="1"/>
    <col min="5" max="5" width="22.46484375" style="106" customWidth="1"/>
    <col min="6" max="16384" width="9" style="104"/>
  </cols>
  <sheetData>
    <row r="1" spans="1:6" s="44" customFormat="1" ht="50.25" customHeight="1" thickBot="1" x14ac:dyDescent="0.5">
      <c r="A1" s="857" t="s">
        <v>64</v>
      </c>
      <c r="B1" s="857"/>
      <c r="C1" s="857"/>
      <c r="D1" s="857"/>
      <c r="E1" s="857"/>
    </row>
    <row r="2" spans="1:6" s="44" customFormat="1" ht="30" customHeight="1" thickTop="1" thickBot="1" x14ac:dyDescent="0.5">
      <c r="A2" s="912" t="s">
        <v>271</v>
      </c>
      <c r="B2" s="912"/>
      <c r="C2" s="912"/>
      <c r="D2" s="912"/>
      <c r="E2" s="912"/>
      <c r="F2" s="912"/>
    </row>
    <row r="3" spans="1:6" s="93" customFormat="1" ht="15.75" customHeight="1" thickTop="1" x14ac:dyDescent="0.45">
      <c r="A3" s="93" t="s">
        <v>2863</v>
      </c>
    </row>
    <row r="4" spans="1:6" s="94" customFormat="1" ht="19.5" customHeight="1" x14ac:dyDescent="0.55000000000000004">
      <c r="A4" s="814" t="s">
        <v>272</v>
      </c>
      <c r="B4" s="815"/>
      <c r="C4" s="815"/>
      <c r="D4" s="815"/>
      <c r="E4" s="815"/>
      <c r="F4" s="815"/>
    </row>
    <row r="5" spans="1:6" s="93" customFormat="1" ht="15.75" customHeight="1" x14ac:dyDescent="0.45">
      <c r="A5" s="95" t="s">
        <v>2864</v>
      </c>
      <c r="E5" s="96"/>
      <c r="F5" s="816"/>
    </row>
    <row r="6" spans="1:6" s="93" customFormat="1" ht="15.75" customHeight="1" x14ac:dyDescent="0.45">
      <c r="A6" s="93" t="s">
        <v>2865</v>
      </c>
      <c r="B6" s="97"/>
      <c r="C6" s="98"/>
      <c r="E6" s="96"/>
      <c r="F6" s="816"/>
    </row>
    <row r="7" spans="1:6" s="93" customFormat="1" ht="15.75" customHeight="1" x14ac:dyDescent="0.45">
      <c r="A7" s="93" t="s">
        <v>273</v>
      </c>
      <c r="B7" s="97"/>
      <c r="C7" s="98"/>
      <c r="E7" s="96"/>
      <c r="F7" s="816"/>
    </row>
    <row r="8" spans="1:6" s="93" customFormat="1" ht="15.75" customHeight="1" x14ac:dyDescent="0.45">
      <c r="A8" s="93" t="s">
        <v>274</v>
      </c>
      <c r="B8" s="97"/>
      <c r="C8" s="98"/>
      <c r="E8" s="96"/>
      <c r="F8" s="816"/>
    </row>
    <row r="9" spans="1:6" s="93" customFormat="1" ht="15.75" customHeight="1" x14ac:dyDescent="0.45">
      <c r="A9" s="93" t="s">
        <v>275</v>
      </c>
      <c r="B9" s="97"/>
      <c r="C9" s="98"/>
      <c r="E9" s="96"/>
      <c r="F9" s="816"/>
    </row>
    <row r="10" spans="1:6" s="93" customFormat="1" ht="15.75" customHeight="1" x14ac:dyDescent="0.45">
      <c r="A10" s="93" t="s">
        <v>2866</v>
      </c>
      <c r="B10" s="97"/>
      <c r="C10" s="98"/>
      <c r="E10" s="96"/>
      <c r="F10" s="816"/>
    </row>
    <row r="11" spans="1:6" s="93" customFormat="1" ht="31.5" customHeight="1" thickBot="1" x14ac:dyDescent="0.55000000000000004">
      <c r="B11" s="97"/>
      <c r="C11" s="821" t="s">
        <v>2867</v>
      </c>
      <c r="E11" s="96"/>
      <c r="F11" s="816"/>
    </row>
    <row r="12" spans="1:6" s="93" customFormat="1" ht="15.75" customHeight="1" thickBot="1" x14ac:dyDescent="0.5">
      <c r="B12" s="99" t="s">
        <v>276</v>
      </c>
      <c r="C12" s="100">
        <v>802</v>
      </c>
      <c r="D12" s="101" t="s">
        <v>277</v>
      </c>
    </row>
    <row r="13" spans="1:6" s="93" customFormat="1" ht="15.75" customHeight="1" x14ac:dyDescent="0.45">
      <c r="B13" s="97"/>
      <c r="C13" s="97" t="s">
        <v>278</v>
      </c>
    </row>
    <row r="14" spans="1:6" s="93" customFormat="1" ht="15.75" customHeight="1" x14ac:dyDescent="0.45">
      <c r="B14" s="102" t="s">
        <v>2868</v>
      </c>
      <c r="C14" s="819">
        <f>VLOOKUP(C12,[14]Electronics!A2:G6002,2,0)</f>
        <v>9474</v>
      </c>
    </row>
    <row r="15" spans="1:6" s="93" customFormat="1" ht="15.75" customHeight="1" x14ac:dyDescent="0.45">
      <c r="B15" s="102" t="s">
        <v>279</v>
      </c>
      <c r="C15" s="819" t="str">
        <f>VLOOKUP(C12,[14]Electronics!A2:G6002,4,0)</f>
        <v xml:space="preserve"> Optoma EH400 </v>
      </c>
    </row>
    <row r="16" spans="1:6" s="93" customFormat="1" ht="15.75" customHeight="1" x14ac:dyDescent="0.45">
      <c r="B16" s="102" t="s">
        <v>38</v>
      </c>
      <c r="C16" s="820">
        <f>VLOOKUP(C12,[14]Electronics!A2:G6002,5,0)</f>
        <v>869</v>
      </c>
    </row>
    <row r="17" spans="2:5" s="93" customFormat="1" ht="15.75" customHeight="1" x14ac:dyDescent="0.45">
      <c r="B17" s="102"/>
    </row>
    <row r="18" spans="2:5" s="93" customFormat="1" ht="15.75" customHeight="1" x14ac:dyDescent="0.45">
      <c r="B18" s="102"/>
      <c r="C18" s="97" t="s">
        <v>2869</v>
      </c>
    </row>
    <row r="19" spans="2:5" s="93" customFormat="1" ht="15.75" customHeight="1" x14ac:dyDescent="0.45">
      <c r="B19" s="99" t="s">
        <v>280</v>
      </c>
      <c r="C19" s="818"/>
      <c r="D19" s="101" t="s">
        <v>281</v>
      </c>
    </row>
    <row r="20" spans="2:5" s="93" customFormat="1" ht="15.75" customHeight="1" x14ac:dyDescent="0.45">
      <c r="B20" s="102"/>
      <c r="C20" s="817" t="s">
        <v>1</v>
      </c>
    </row>
    <row r="21" spans="2:5" s="93" customFormat="1" ht="15.75" customHeight="1" x14ac:dyDescent="0.45">
      <c r="B21" s="102" t="s">
        <v>2868</v>
      </c>
      <c r="C21" s="818"/>
    </row>
    <row r="22" spans="2:5" s="93" customFormat="1" ht="15.75" customHeight="1" x14ac:dyDescent="0.45">
      <c r="B22" s="102" t="s">
        <v>279</v>
      </c>
      <c r="C22" s="818"/>
    </row>
    <row r="23" spans="2:5" s="93" customFormat="1" ht="15.75" customHeight="1" x14ac:dyDescent="0.45">
      <c r="B23" s="102" t="s">
        <v>38</v>
      </c>
      <c r="C23" s="818"/>
    </row>
    <row r="24" spans="2:5" ht="14.25" customHeight="1" x14ac:dyDescent="0.45">
      <c r="B24" s="103"/>
      <c r="C24" s="104"/>
      <c r="D24" s="104"/>
      <c r="E24" s="104"/>
    </row>
    <row r="25" spans="2:5" ht="14.25" customHeight="1" x14ac:dyDescent="0.45">
      <c r="B25" s="103"/>
      <c r="C25" s="104"/>
      <c r="D25" s="104"/>
      <c r="E25" s="104"/>
    </row>
    <row r="26" spans="2:5" ht="14.25" customHeight="1" x14ac:dyDescent="0.45">
      <c r="B26" s="103"/>
      <c r="C26" s="104"/>
      <c r="D26" s="104"/>
      <c r="E26" s="104"/>
    </row>
    <row r="27" spans="2:5" ht="14.25" customHeight="1" x14ac:dyDescent="0.45">
      <c r="B27" s="103"/>
      <c r="C27" s="104"/>
      <c r="D27" s="104"/>
      <c r="E27" s="104"/>
    </row>
    <row r="28" spans="2:5" ht="14.25" customHeight="1" x14ac:dyDescent="0.45">
      <c r="B28" s="103"/>
      <c r="C28" s="104"/>
      <c r="D28" s="104"/>
      <c r="E28" s="104"/>
    </row>
    <row r="29" spans="2:5" ht="14.25" customHeight="1" x14ac:dyDescent="0.45">
      <c r="B29" s="103"/>
      <c r="C29" s="104"/>
      <c r="D29" s="104"/>
      <c r="E29" s="104"/>
    </row>
    <row r="30" spans="2:5" ht="14.25" customHeight="1" x14ac:dyDescent="0.45">
      <c r="B30" s="103"/>
      <c r="C30" s="104"/>
      <c r="D30" s="104"/>
      <c r="E30" s="104"/>
    </row>
    <row r="31" spans="2:5" ht="14.25" customHeight="1" x14ac:dyDescent="0.45">
      <c r="B31" s="103"/>
      <c r="C31" s="104"/>
      <c r="D31" s="104"/>
      <c r="E31" s="104"/>
    </row>
    <row r="32" spans="2:5" ht="14.25" customHeight="1" x14ac:dyDescent="0.45">
      <c r="B32" s="103"/>
      <c r="C32" s="104"/>
      <c r="D32" s="104"/>
      <c r="E32" s="104"/>
    </row>
    <row r="33" spans="2:5" ht="14.25" customHeight="1" x14ac:dyDescent="0.45">
      <c r="B33" s="103"/>
      <c r="C33" s="104"/>
      <c r="D33" s="104"/>
      <c r="E33" s="104"/>
    </row>
    <row r="34" spans="2:5" ht="14.25" customHeight="1" x14ac:dyDescent="0.45">
      <c r="B34" s="103"/>
      <c r="C34" s="104"/>
      <c r="D34" s="104"/>
      <c r="E34" s="104"/>
    </row>
    <row r="35" spans="2:5" ht="14.25" customHeight="1" x14ac:dyDescent="0.45">
      <c r="B35" s="103"/>
      <c r="C35" s="104"/>
      <c r="D35" s="104"/>
      <c r="E35" s="104"/>
    </row>
    <row r="36" spans="2:5" ht="14.25" customHeight="1" x14ac:dyDescent="0.45">
      <c r="B36" s="103"/>
      <c r="C36" s="104"/>
      <c r="D36" s="104"/>
      <c r="E36" s="104"/>
    </row>
    <row r="37" spans="2:5" ht="14.25" customHeight="1" x14ac:dyDescent="0.45">
      <c r="B37" s="103"/>
      <c r="C37" s="104"/>
      <c r="D37" s="104"/>
      <c r="E37" s="104"/>
    </row>
    <row r="38" spans="2:5" ht="14.25" customHeight="1" x14ac:dyDescent="0.45">
      <c r="B38" s="103"/>
      <c r="C38" s="104"/>
      <c r="D38" s="104"/>
      <c r="E38" s="104"/>
    </row>
    <row r="39" spans="2:5" ht="14.25" customHeight="1" x14ac:dyDescent="0.45">
      <c r="B39" s="103"/>
      <c r="C39" s="104"/>
      <c r="D39" s="104"/>
      <c r="E39" s="104"/>
    </row>
    <row r="40" spans="2:5" ht="14.25" customHeight="1" x14ac:dyDescent="0.45">
      <c r="B40" s="103"/>
      <c r="C40" s="104"/>
      <c r="D40" s="104"/>
      <c r="E40" s="104"/>
    </row>
    <row r="41" spans="2:5" ht="14.25" customHeight="1" x14ac:dyDescent="0.45">
      <c r="B41" s="103"/>
      <c r="C41" s="104"/>
      <c r="D41" s="104"/>
      <c r="E41" s="104"/>
    </row>
    <row r="42" spans="2:5" ht="14.25" customHeight="1" x14ac:dyDescent="0.45">
      <c r="B42" s="103"/>
      <c r="C42" s="104"/>
      <c r="D42" s="104"/>
      <c r="E42" s="104"/>
    </row>
    <row r="43" spans="2:5" ht="14.25" customHeight="1" x14ac:dyDescent="0.45">
      <c r="B43" s="103"/>
      <c r="C43" s="104"/>
      <c r="D43" s="104"/>
      <c r="E43" s="104"/>
    </row>
    <row r="44" spans="2:5" ht="14.25" customHeight="1" x14ac:dyDescent="0.45">
      <c r="B44" s="103"/>
      <c r="C44" s="104"/>
      <c r="D44" s="104"/>
      <c r="E44" s="104"/>
    </row>
    <row r="45" spans="2:5" ht="14.25" customHeight="1" x14ac:dyDescent="0.45">
      <c r="B45" s="103"/>
      <c r="C45" s="104"/>
      <c r="D45" s="104"/>
      <c r="E45" s="104"/>
    </row>
    <row r="46" spans="2:5" ht="14.25" customHeight="1" x14ac:dyDescent="0.45">
      <c r="B46" s="103"/>
      <c r="C46" s="104"/>
      <c r="D46" s="104"/>
      <c r="E46" s="104"/>
    </row>
    <row r="47" spans="2:5" x14ac:dyDescent="0.45">
      <c r="B47" s="103"/>
      <c r="C47" s="104"/>
      <c r="D47" s="104"/>
      <c r="E47" s="104"/>
    </row>
    <row r="48" spans="2:5" x14ac:dyDescent="0.45">
      <c r="B48" s="103"/>
      <c r="C48" s="104"/>
      <c r="D48" s="104"/>
      <c r="E48" s="104"/>
    </row>
    <row r="49" spans="2:5" x14ac:dyDescent="0.45">
      <c r="B49" s="103"/>
      <c r="C49" s="104"/>
      <c r="D49" s="104"/>
      <c r="E49" s="104"/>
    </row>
    <row r="50" spans="2:5" x14ac:dyDescent="0.45">
      <c r="B50" s="103"/>
      <c r="C50" s="104"/>
      <c r="D50" s="104"/>
      <c r="E50" s="104"/>
    </row>
    <row r="51" spans="2:5" x14ac:dyDescent="0.45">
      <c r="B51" s="103"/>
      <c r="C51" s="104"/>
      <c r="D51" s="104"/>
      <c r="E51" s="104"/>
    </row>
    <row r="52" spans="2:5" x14ac:dyDescent="0.45">
      <c r="B52" s="103"/>
      <c r="C52" s="104"/>
      <c r="D52" s="104"/>
      <c r="E52" s="104"/>
    </row>
    <row r="53" spans="2:5" x14ac:dyDescent="0.45">
      <c r="B53" s="103"/>
      <c r="C53" s="104"/>
      <c r="D53" s="104"/>
      <c r="E53" s="104"/>
    </row>
    <row r="54" spans="2:5" x14ac:dyDescent="0.45">
      <c r="B54" s="103"/>
      <c r="C54" s="104"/>
      <c r="D54" s="104"/>
      <c r="E54" s="104"/>
    </row>
    <row r="55" spans="2:5" x14ac:dyDescent="0.45">
      <c r="B55" s="103"/>
      <c r="C55" s="104"/>
      <c r="D55" s="104"/>
      <c r="E55" s="104"/>
    </row>
    <row r="56" spans="2:5" x14ac:dyDescent="0.45">
      <c r="B56" s="103"/>
      <c r="C56" s="104"/>
      <c r="D56" s="104"/>
      <c r="E56" s="104"/>
    </row>
    <row r="57" spans="2:5" x14ac:dyDescent="0.45">
      <c r="B57" s="103"/>
      <c r="C57" s="104"/>
      <c r="D57" s="104"/>
      <c r="E57" s="104"/>
    </row>
    <row r="58" spans="2:5" x14ac:dyDescent="0.45">
      <c r="B58" s="103"/>
      <c r="C58" s="104"/>
      <c r="D58" s="104"/>
      <c r="E58" s="104"/>
    </row>
    <row r="59" spans="2:5" x14ac:dyDescent="0.45">
      <c r="B59" s="103"/>
      <c r="C59" s="104"/>
      <c r="D59" s="104"/>
      <c r="E59" s="104"/>
    </row>
    <row r="60" spans="2:5" x14ac:dyDescent="0.45">
      <c r="B60" s="103"/>
      <c r="C60" s="104"/>
      <c r="D60" s="104"/>
      <c r="E60" s="104"/>
    </row>
    <row r="61" spans="2:5" x14ac:dyDescent="0.45">
      <c r="B61" s="103"/>
      <c r="C61" s="104"/>
      <c r="D61" s="104"/>
      <c r="E61" s="104"/>
    </row>
    <row r="62" spans="2:5" x14ac:dyDescent="0.45">
      <c r="B62" s="103"/>
      <c r="C62" s="104"/>
      <c r="D62" s="104"/>
      <c r="E62" s="104"/>
    </row>
    <row r="63" spans="2:5" x14ac:dyDescent="0.45">
      <c r="B63" s="103"/>
      <c r="C63" s="104"/>
      <c r="D63" s="104"/>
      <c r="E63" s="104"/>
    </row>
    <row r="64" spans="2:5" x14ac:dyDescent="0.45">
      <c r="B64" s="103"/>
      <c r="C64" s="104"/>
      <c r="D64" s="104"/>
      <c r="E64" s="104"/>
    </row>
    <row r="65" spans="2:5" x14ac:dyDescent="0.45">
      <c r="B65" s="103"/>
      <c r="C65" s="104"/>
      <c r="D65" s="104"/>
      <c r="E65" s="104"/>
    </row>
    <row r="66" spans="2:5" x14ac:dyDescent="0.45">
      <c r="B66" s="103"/>
      <c r="C66" s="104"/>
      <c r="D66" s="104"/>
      <c r="E66" s="104"/>
    </row>
    <row r="67" spans="2:5" x14ac:dyDescent="0.45">
      <c r="B67" s="103"/>
      <c r="C67" s="104"/>
      <c r="D67" s="104"/>
      <c r="E67" s="104"/>
    </row>
    <row r="68" spans="2:5" x14ac:dyDescent="0.45">
      <c r="B68" s="103"/>
      <c r="C68" s="104"/>
      <c r="D68" s="104"/>
      <c r="E68" s="104"/>
    </row>
    <row r="69" spans="2:5" x14ac:dyDescent="0.45">
      <c r="B69" s="103"/>
      <c r="C69" s="104"/>
      <c r="D69" s="104"/>
      <c r="E69" s="104"/>
    </row>
    <row r="70" spans="2:5" x14ac:dyDescent="0.45">
      <c r="B70" s="103"/>
      <c r="C70" s="104"/>
      <c r="D70" s="104"/>
      <c r="E70" s="104"/>
    </row>
    <row r="71" spans="2:5" x14ac:dyDescent="0.45">
      <c r="B71" s="103"/>
      <c r="C71" s="104"/>
      <c r="D71" s="104"/>
      <c r="E71" s="104"/>
    </row>
    <row r="72" spans="2:5" x14ac:dyDescent="0.45">
      <c r="B72" s="103"/>
      <c r="C72" s="104"/>
      <c r="D72" s="104"/>
      <c r="E72" s="104"/>
    </row>
    <row r="73" spans="2:5" x14ac:dyDescent="0.45">
      <c r="B73" s="103"/>
      <c r="C73" s="104"/>
      <c r="D73" s="104"/>
      <c r="E73" s="104"/>
    </row>
    <row r="74" spans="2:5" x14ac:dyDescent="0.45">
      <c r="B74" s="103"/>
      <c r="C74" s="104"/>
      <c r="D74" s="104"/>
      <c r="E74" s="104"/>
    </row>
    <row r="75" spans="2:5" x14ac:dyDescent="0.45">
      <c r="B75" s="103"/>
      <c r="C75" s="104"/>
      <c r="D75" s="104"/>
      <c r="E75" s="104"/>
    </row>
    <row r="76" spans="2:5" x14ac:dyDescent="0.45">
      <c r="B76" s="103"/>
      <c r="C76" s="104"/>
      <c r="D76" s="104"/>
      <c r="E76" s="104"/>
    </row>
    <row r="77" spans="2:5" x14ac:dyDescent="0.45">
      <c r="B77" s="103"/>
      <c r="C77" s="104"/>
      <c r="D77" s="104"/>
      <c r="E77" s="104"/>
    </row>
    <row r="78" spans="2:5" x14ac:dyDescent="0.45">
      <c r="B78" s="103"/>
      <c r="C78" s="104"/>
      <c r="D78" s="104"/>
      <c r="E78" s="104"/>
    </row>
    <row r="79" spans="2:5" x14ac:dyDescent="0.45">
      <c r="B79" s="103"/>
      <c r="C79" s="104"/>
      <c r="D79" s="104"/>
      <c r="E79" s="104"/>
    </row>
    <row r="80" spans="2:5" x14ac:dyDescent="0.45">
      <c r="B80" s="103"/>
      <c r="C80" s="104"/>
      <c r="D80" s="104"/>
      <c r="E80" s="104"/>
    </row>
    <row r="81" spans="2:5" x14ac:dyDescent="0.45">
      <c r="B81" s="103"/>
      <c r="C81" s="104"/>
      <c r="D81" s="104"/>
      <c r="E81" s="104"/>
    </row>
    <row r="82" spans="2:5" x14ac:dyDescent="0.45">
      <c r="B82" s="103"/>
      <c r="C82" s="104"/>
      <c r="D82" s="104"/>
      <c r="E82" s="104"/>
    </row>
    <row r="83" spans="2:5" x14ac:dyDescent="0.45">
      <c r="B83" s="103"/>
      <c r="C83" s="104"/>
      <c r="D83" s="104"/>
      <c r="E83" s="104"/>
    </row>
    <row r="84" spans="2:5" x14ac:dyDescent="0.45">
      <c r="B84" s="103"/>
      <c r="C84" s="104"/>
      <c r="D84" s="104"/>
      <c r="E84" s="104"/>
    </row>
    <row r="85" spans="2:5" x14ac:dyDescent="0.45">
      <c r="B85" s="103"/>
      <c r="C85" s="104"/>
      <c r="D85" s="104"/>
      <c r="E85" s="104"/>
    </row>
    <row r="86" spans="2:5" x14ac:dyDescent="0.45">
      <c r="B86" s="103"/>
      <c r="C86" s="104"/>
      <c r="D86" s="104"/>
      <c r="E86" s="104"/>
    </row>
    <row r="87" spans="2:5" x14ac:dyDescent="0.45">
      <c r="B87" s="103"/>
      <c r="C87" s="104"/>
      <c r="D87" s="104"/>
      <c r="E87" s="104"/>
    </row>
    <row r="88" spans="2:5" x14ac:dyDescent="0.45">
      <c r="B88" s="103"/>
      <c r="C88" s="104"/>
      <c r="D88" s="104"/>
      <c r="E88" s="104"/>
    </row>
    <row r="89" spans="2:5" x14ac:dyDescent="0.45">
      <c r="B89" s="103"/>
      <c r="C89" s="104"/>
      <c r="D89" s="104"/>
      <c r="E89" s="104"/>
    </row>
    <row r="90" spans="2:5" x14ac:dyDescent="0.45">
      <c r="B90" s="103"/>
      <c r="C90" s="104"/>
      <c r="D90" s="104"/>
      <c r="E90" s="104"/>
    </row>
    <row r="91" spans="2:5" x14ac:dyDescent="0.45">
      <c r="B91" s="103"/>
      <c r="C91" s="104"/>
      <c r="D91" s="104"/>
      <c r="E91" s="104"/>
    </row>
    <row r="92" spans="2:5" x14ac:dyDescent="0.45">
      <c r="B92" s="103"/>
      <c r="C92" s="104"/>
      <c r="D92" s="104"/>
      <c r="E92" s="104"/>
    </row>
    <row r="93" spans="2:5" x14ac:dyDescent="0.45">
      <c r="B93" s="103"/>
      <c r="C93" s="104"/>
      <c r="D93" s="104"/>
      <c r="E93" s="104"/>
    </row>
    <row r="94" spans="2:5" x14ac:dyDescent="0.45">
      <c r="B94" s="103"/>
      <c r="C94" s="104"/>
      <c r="D94" s="104"/>
      <c r="E94" s="104"/>
    </row>
    <row r="95" spans="2:5" x14ac:dyDescent="0.45">
      <c r="B95" s="103"/>
      <c r="C95" s="104"/>
      <c r="D95" s="104"/>
      <c r="E95" s="104"/>
    </row>
    <row r="96" spans="2:5" x14ac:dyDescent="0.45">
      <c r="B96" s="103"/>
      <c r="C96" s="104"/>
      <c r="D96" s="104"/>
      <c r="E96" s="104"/>
    </row>
    <row r="97" spans="2:5" x14ac:dyDescent="0.45">
      <c r="B97" s="103"/>
      <c r="C97" s="104"/>
      <c r="D97" s="104"/>
      <c r="E97" s="104"/>
    </row>
    <row r="98" spans="2:5" x14ac:dyDescent="0.45">
      <c r="B98" s="103"/>
      <c r="C98" s="104"/>
      <c r="D98" s="104"/>
      <c r="E98" s="104"/>
    </row>
    <row r="99" spans="2:5" x14ac:dyDescent="0.45">
      <c r="B99" s="103"/>
      <c r="C99" s="104"/>
      <c r="D99" s="104"/>
      <c r="E99" s="104"/>
    </row>
    <row r="100" spans="2:5" x14ac:dyDescent="0.45">
      <c r="B100" s="103"/>
      <c r="C100" s="104"/>
      <c r="D100" s="104"/>
      <c r="E100" s="104"/>
    </row>
    <row r="101" spans="2:5" x14ac:dyDescent="0.45">
      <c r="B101" s="103"/>
      <c r="C101" s="104"/>
      <c r="D101" s="104"/>
      <c r="E101" s="104"/>
    </row>
    <row r="102" spans="2:5" x14ac:dyDescent="0.45">
      <c r="B102" s="103"/>
      <c r="C102" s="104"/>
      <c r="D102" s="104"/>
      <c r="E102" s="104"/>
    </row>
    <row r="103" spans="2:5" x14ac:dyDescent="0.45">
      <c r="B103" s="103"/>
      <c r="C103" s="104"/>
      <c r="D103" s="104"/>
      <c r="E103" s="104"/>
    </row>
    <row r="104" spans="2:5" x14ac:dyDescent="0.45">
      <c r="B104" s="103"/>
      <c r="C104" s="104"/>
      <c r="D104" s="104"/>
      <c r="E104" s="104"/>
    </row>
    <row r="105" spans="2:5" x14ac:dyDescent="0.45">
      <c r="B105" s="103"/>
      <c r="C105" s="104"/>
      <c r="D105" s="104"/>
      <c r="E105" s="104"/>
    </row>
    <row r="106" spans="2:5" x14ac:dyDescent="0.45">
      <c r="B106" s="103"/>
      <c r="C106" s="104"/>
      <c r="D106" s="104"/>
      <c r="E106" s="104"/>
    </row>
    <row r="107" spans="2:5" x14ac:dyDescent="0.45">
      <c r="B107" s="103"/>
      <c r="C107" s="104"/>
      <c r="D107" s="104"/>
      <c r="E107" s="104"/>
    </row>
    <row r="108" spans="2:5" x14ac:dyDescent="0.45">
      <c r="B108" s="103"/>
      <c r="C108" s="104"/>
      <c r="D108" s="104"/>
      <c r="E108" s="104"/>
    </row>
    <row r="109" spans="2:5" x14ac:dyDescent="0.45">
      <c r="B109" s="103"/>
      <c r="C109" s="104"/>
      <c r="D109" s="104"/>
      <c r="E109" s="104"/>
    </row>
    <row r="110" spans="2:5" x14ac:dyDescent="0.45">
      <c r="B110" s="103"/>
      <c r="C110" s="104"/>
      <c r="D110" s="104"/>
      <c r="E110" s="104"/>
    </row>
    <row r="111" spans="2:5" x14ac:dyDescent="0.45">
      <c r="B111" s="103"/>
      <c r="C111" s="104"/>
      <c r="D111" s="104"/>
      <c r="E111" s="104"/>
    </row>
    <row r="112" spans="2:5" x14ac:dyDescent="0.45">
      <c r="B112" s="103"/>
      <c r="C112" s="104"/>
      <c r="D112" s="104"/>
      <c r="E112" s="104"/>
    </row>
    <row r="113" spans="2:5" x14ac:dyDescent="0.45">
      <c r="B113" s="103"/>
      <c r="C113" s="104"/>
      <c r="D113" s="104"/>
      <c r="E113" s="104"/>
    </row>
    <row r="114" spans="2:5" x14ac:dyDescent="0.45">
      <c r="B114" s="103"/>
      <c r="C114" s="104"/>
      <c r="D114" s="104"/>
      <c r="E114" s="104"/>
    </row>
    <row r="115" spans="2:5" x14ac:dyDescent="0.45">
      <c r="B115" s="103"/>
      <c r="C115" s="104"/>
      <c r="D115" s="104"/>
      <c r="E115" s="104"/>
    </row>
    <row r="116" spans="2:5" x14ac:dyDescent="0.45">
      <c r="B116" s="103"/>
      <c r="C116" s="104"/>
      <c r="D116" s="104"/>
      <c r="E116" s="104"/>
    </row>
    <row r="117" spans="2:5" x14ac:dyDescent="0.45">
      <c r="B117" s="103"/>
      <c r="C117" s="104"/>
      <c r="D117" s="104"/>
      <c r="E117" s="104"/>
    </row>
    <row r="118" spans="2:5" x14ac:dyDescent="0.45">
      <c r="B118" s="103"/>
      <c r="C118" s="104"/>
      <c r="D118" s="104"/>
      <c r="E118" s="104"/>
    </row>
    <row r="119" spans="2:5" x14ac:dyDescent="0.45">
      <c r="B119" s="103"/>
      <c r="C119" s="104"/>
      <c r="D119" s="104"/>
      <c r="E119" s="104"/>
    </row>
    <row r="120" spans="2:5" x14ac:dyDescent="0.45">
      <c r="B120" s="103"/>
      <c r="C120" s="104"/>
      <c r="D120" s="104"/>
      <c r="E120" s="104"/>
    </row>
    <row r="121" spans="2:5" x14ac:dyDescent="0.45">
      <c r="B121" s="103"/>
      <c r="C121" s="104"/>
      <c r="D121" s="104"/>
      <c r="E121" s="104"/>
    </row>
    <row r="122" spans="2:5" x14ac:dyDescent="0.45">
      <c r="B122" s="103"/>
      <c r="C122" s="104"/>
      <c r="D122" s="104"/>
      <c r="E122" s="104"/>
    </row>
    <row r="123" spans="2:5" x14ac:dyDescent="0.45">
      <c r="B123" s="103"/>
      <c r="C123" s="104"/>
      <c r="D123" s="104"/>
      <c r="E123" s="104"/>
    </row>
    <row r="124" spans="2:5" x14ac:dyDescent="0.45">
      <c r="B124" s="103"/>
      <c r="C124" s="104"/>
      <c r="D124" s="104"/>
      <c r="E124" s="104"/>
    </row>
    <row r="125" spans="2:5" x14ac:dyDescent="0.45">
      <c r="B125" s="103"/>
      <c r="C125" s="104"/>
      <c r="D125" s="104"/>
      <c r="E125" s="104"/>
    </row>
    <row r="126" spans="2:5" x14ac:dyDescent="0.45">
      <c r="B126" s="103"/>
      <c r="C126" s="104"/>
      <c r="D126" s="104"/>
      <c r="E126" s="104"/>
    </row>
    <row r="127" spans="2:5" x14ac:dyDescent="0.45">
      <c r="B127" s="103"/>
      <c r="C127" s="104"/>
      <c r="D127" s="104"/>
      <c r="E127" s="104"/>
    </row>
    <row r="128" spans="2:5" x14ac:dyDescent="0.45">
      <c r="B128" s="103"/>
      <c r="C128" s="104"/>
      <c r="D128" s="104"/>
      <c r="E128" s="104"/>
    </row>
    <row r="129" spans="2:5" x14ac:dyDescent="0.45">
      <c r="B129" s="103"/>
      <c r="C129" s="104"/>
      <c r="D129" s="104"/>
      <c r="E129" s="104"/>
    </row>
    <row r="130" spans="2:5" x14ac:dyDescent="0.45">
      <c r="B130" s="103"/>
      <c r="C130" s="104"/>
      <c r="D130" s="104"/>
      <c r="E130" s="104"/>
    </row>
    <row r="131" spans="2:5" x14ac:dyDescent="0.45">
      <c r="B131" s="103"/>
      <c r="C131" s="104"/>
      <c r="D131" s="104"/>
      <c r="E131" s="104"/>
    </row>
    <row r="132" spans="2:5" x14ac:dyDescent="0.45">
      <c r="B132" s="103"/>
      <c r="C132" s="104"/>
      <c r="D132" s="104"/>
      <c r="E132" s="104"/>
    </row>
    <row r="133" spans="2:5" x14ac:dyDescent="0.45">
      <c r="B133" s="103"/>
      <c r="C133" s="104"/>
      <c r="D133" s="104"/>
      <c r="E133" s="104"/>
    </row>
    <row r="134" spans="2:5" x14ac:dyDescent="0.45">
      <c r="B134" s="103"/>
      <c r="C134" s="104"/>
      <c r="D134" s="104"/>
      <c r="E134" s="104"/>
    </row>
    <row r="135" spans="2:5" x14ac:dyDescent="0.45">
      <c r="B135" s="103"/>
      <c r="C135" s="104"/>
      <c r="D135" s="104"/>
      <c r="E135" s="104"/>
    </row>
    <row r="136" spans="2:5" x14ac:dyDescent="0.45">
      <c r="B136" s="103"/>
      <c r="C136" s="104"/>
      <c r="D136" s="104"/>
      <c r="E136" s="104"/>
    </row>
    <row r="137" spans="2:5" x14ac:dyDescent="0.45">
      <c r="B137" s="103"/>
      <c r="C137" s="104"/>
      <c r="D137" s="104"/>
      <c r="E137" s="104"/>
    </row>
    <row r="138" spans="2:5" x14ac:dyDescent="0.45">
      <c r="B138" s="103"/>
      <c r="C138" s="104"/>
      <c r="D138" s="104"/>
      <c r="E138" s="104"/>
    </row>
    <row r="139" spans="2:5" x14ac:dyDescent="0.45">
      <c r="B139" s="103"/>
      <c r="C139" s="104"/>
      <c r="D139" s="104"/>
      <c r="E139" s="104"/>
    </row>
    <row r="140" spans="2:5" x14ac:dyDescent="0.45">
      <c r="B140" s="103"/>
      <c r="C140" s="104"/>
      <c r="D140" s="104"/>
      <c r="E140" s="104"/>
    </row>
    <row r="141" spans="2:5" x14ac:dyDescent="0.45">
      <c r="B141" s="103"/>
      <c r="C141" s="104"/>
      <c r="D141" s="104"/>
      <c r="E141" s="104"/>
    </row>
    <row r="142" spans="2:5" x14ac:dyDescent="0.45">
      <c r="B142" s="103"/>
      <c r="C142" s="104"/>
      <c r="D142" s="104"/>
      <c r="E142" s="104"/>
    </row>
    <row r="143" spans="2:5" x14ac:dyDescent="0.45">
      <c r="B143" s="103"/>
      <c r="C143" s="104"/>
      <c r="D143" s="104"/>
      <c r="E143" s="104"/>
    </row>
    <row r="144" spans="2:5" x14ac:dyDescent="0.45">
      <c r="B144" s="103"/>
      <c r="C144" s="104"/>
      <c r="D144" s="104"/>
      <c r="E144" s="104"/>
    </row>
    <row r="145" spans="2:5" x14ac:dyDescent="0.45">
      <c r="B145" s="103"/>
      <c r="C145" s="104"/>
      <c r="D145" s="104"/>
      <c r="E145" s="104"/>
    </row>
    <row r="146" spans="2:5" x14ac:dyDescent="0.45">
      <c r="B146" s="103"/>
      <c r="C146" s="104"/>
      <c r="D146" s="104"/>
      <c r="E146" s="104"/>
    </row>
    <row r="147" spans="2:5" x14ac:dyDescent="0.45">
      <c r="B147" s="103"/>
      <c r="C147" s="104"/>
      <c r="D147" s="104"/>
      <c r="E147" s="104"/>
    </row>
    <row r="148" spans="2:5" x14ac:dyDescent="0.45">
      <c r="B148" s="103"/>
      <c r="C148" s="104"/>
      <c r="D148" s="104"/>
      <c r="E148" s="104"/>
    </row>
    <row r="149" spans="2:5" x14ac:dyDescent="0.45">
      <c r="B149" s="103"/>
      <c r="C149" s="104"/>
      <c r="D149" s="104"/>
      <c r="E149" s="104"/>
    </row>
    <row r="150" spans="2:5" x14ac:dyDescent="0.45">
      <c r="B150" s="103"/>
      <c r="C150" s="104"/>
      <c r="D150" s="104"/>
      <c r="E150" s="104"/>
    </row>
    <row r="151" spans="2:5" x14ac:dyDescent="0.45">
      <c r="B151" s="103"/>
      <c r="C151" s="104"/>
      <c r="D151" s="104"/>
      <c r="E151" s="104"/>
    </row>
    <row r="152" spans="2:5" x14ac:dyDescent="0.45">
      <c r="B152" s="103"/>
      <c r="C152" s="104"/>
      <c r="D152" s="104"/>
      <c r="E152" s="104"/>
    </row>
    <row r="153" spans="2:5" x14ac:dyDescent="0.45">
      <c r="B153" s="103"/>
      <c r="C153" s="104"/>
      <c r="D153" s="104"/>
      <c r="E153" s="104"/>
    </row>
    <row r="154" spans="2:5" x14ac:dyDescent="0.45">
      <c r="B154" s="103"/>
      <c r="C154" s="104"/>
      <c r="D154" s="104"/>
      <c r="E154" s="104"/>
    </row>
    <row r="155" spans="2:5" x14ac:dyDescent="0.45">
      <c r="B155" s="103"/>
      <c r="C155" s="104"/>
      <c r="D155" s="104"/>
      <c r="E155" s="104"/>
    </row>
    <row r="156" spans="2:5" x14ac:dyDescent="0.45">
      <c r="B156" s="103"/>
      <c r="C156" s="104"/>
      <c r="D156" s="104"/>
      <c r="E156" s="104"/>
    </row>
    <row r="157" spans="2:5" x14ac:dyDescent="0.45">
      <c r="B157" s="103"/>
      <c r="C157" s="104"/>
      <c r="D157" s="104"/>
      <c r="E157" s="104"/>
    </row>
    <row r="158" spans="2:5" x14ac:dyDescent="0.45">
      <c r="B158" s="103"/>
      <c r="C158" s="104"/>
      <c r="D158" s="104"/>
      <c r="E158" s="104"/>
    </row>
    <row r="159" spans="2:5" x14ac:dyDescent="0.45">
      <c r="B159" s="103"/>
      <c r="C159" s="104"/>
      <c r="D159" s="104"/>
      <c r="E159" s="104"/>
    </row>
    <row r="160" spans="2:5" x14ac:dyDescent="0.45">
      <c r="B160" s="103"/>
      <c r="C160" s="104"/>
      <c r="D160" s="104"/>
      <c r="E160" s="104"/>
    </row>
    <row r="161" spans="2:5" x14ac:dyDescent="0.45">
      <c r="B161" s="103"/>
      <c r="C161" s="104"/>
      <c r="D161" s="104"/>
      <c r="E161" s="104"/>
    </row>
    <row r="162" spans="2:5" x14ac:dyDescent="0.45">
      <c r="B162" s="103"/>
      <c r="C162" s="104"/>
      <c r="D162" s="104"/>
      <c r="E162" s="104"/>
    </row>
    <row r="163" spans="2:5" x14ac:dyDescent="0.45">
      <c r="B163" s="103"/>
      <c r="C163" s="104"/>
      <c r="D163" s="104"/>
      <c r="E163" s="104"/>
    </row>
    <row r="164" spans="2:5" x14ac:dyDescent="0.45">
      <c r="B164" s="103"/>
      <c r="C164" s="104"/>
      <c r="D164" s="104"/>
      <c r="E164" s="104"/>
    </row>
    <row r="165" spans="2:5" x14ac:dyDescent="0.45">
      <c r="B165" s="103"/>
      <c r="C165" s="104"/>
      <c r="D165" s="104"/>
      <c r="E165" s="104"/>
    </row>
    <row r="166" spans="2:5" x14ac:dyDescent="0.45">
      <c r="B166" s="103"/>
      <c r="C166" s="104"/>
      <c r="D166" s="104"/>
      <c r="E166" s="104"/>
    </row>
    <row r="167" spans="2:5" x14ac:dyDescent="0.45">
      <c r="B167" s="103"/>
      <c r="C167" s="104"/>
      <c r="D167" s="104"/>
      <c r="E167" s="104"/>
    </row>
    <row r="168" spans="2:5" x14ac:dyDescent="0.45">
      <c r="B168" s="103"/>
      <c r="C168" s="104"/>
      <c r="D168" s="104"/>
      <c r="E168" s="104"/>
    </row>
    <row r="169" spans="2:5" x14ac:dyDescent="0.45">
      <c r="B169" s="103"/>
      <c r="C169" s="104"/>
      <c r="D169" s="104"/>
      <c r="E169" s="104"/>
    </row>
    <row r="170" spans="2:5" x14ac:dyDescent="0.45">
      <c r="B170" s="103"/>
      <c r="C170" s="104"/>
      <c r="D170" s="104"/>
      <c r="E170" s="104"/>
    </row>
    <row r="171" spans="2:5" x14ac:dyDescent="0.45">
      <c r="B171" s="103"/>
      <c r="C171" s="104"/>
      <c r="D171" s="104"/>
      <c r="E171" s="104"/>
    </row>
    <row r="172" spans="2:5" x14ac:dyDescent="0.45">
      <c r="B172" s="103"/>
      <c r="C172" s="104"/>
      <c r="D172" s="104"/>
      <c r="E172" s="104"/>
    </row>
    <row r="173" spans="2:5" x14ac:dyDescent="0.45">
      <c r="B173" s="103"/>
      <c r="C173" s="104"/>
      <c r="D173" s="104"/>
      <c r="E173" s="104"/>
    </row>
    <row r="174" spans="2:5" x14ac:dyDescent="0.45">
      <c r="B174" s="103"/>
      <c r="C174" s="104"/>
      <c r="D174" s="104"/>
      <c r="E174" s="104"/>
    </row>
    <row r="175" spans="2:5" x14ac:dyDescent="0.45">
      <c r="B175" s="103"/>
      <c r="C175" s="104"/>
      <c r="D175" s="104"/>
      <c r="E175" s="104"/>
    </row>
    <row r="176" spans="2:5" x14ac:dyDescent="0.45">
      <c r="B176" s="103"/>
      <c r="C176" s="104"/>
      <c r="D176" s="104"/>
      <c r="E176" s="104"/>
    </row>
    <row r="177" spans="2:5" x14ac:dyDescent="0.45">
      <c r="B177" s="103"/>
      <c r="C177" s="104"/>
      <c r="D177" s="104"/>
      <c r="E177" s="104"/>
    </row>
    <row r="178" spans="2:5" x14ac:dyDescent="0.45">
      <c r="B178" s="103"/>
      <c r="C178" s="104"/>
      <c r="D178" s="104"/>
      <c r="E178" s="104"/>
    </row>
    <row r="179" spans="2:5" x14ac:dyDescent="0.45">
      <c r="B179" s="103"/>
      <c r="C179" s="104"/>
      <c r="D179" s="104"/>
      <c r="E179" s="104"/>
    </row>
    <row r="180" spans="2:5" x14ac:dyDescent="0.45">
      <c r="B180" s="103"/>
      <c r="C180" s="104"/>
      <c r="D180" s="104"/>
      <c r="E180" s="104"/>
    </row>
    <row r="181" spans="2:5" x14ac:dyDescent="0.45">
      <c r="B181" s="103"/>
      <c r="C181" s="104"/>
      <c r="D181" s="104"/>
      <c r="E181" s="104"/>
    </row>
    <row r="182" spans="2:5" x14ac:dyDescent="0.45">
      <c r="B182" s="103"/>
      <c r="C182" s="104"/>
      <c r="D182" s="104"/>
      <c r="E182" s="104"/>
    </row>
    <row r="183" spans="2:5" x14ac:dyDescent="0.45">
      <c r="B183" s="103"/>
      <c r="C183" s="104"/>
      <c r="D183" s="104"/>
      <c r="E183" s="104"/>
    </row>
    <row r="184" spans="2:5" x14ac:dyDescent="0.45">
      <c r="B184" s="103"/>
      <c r="C184" s="104"/>
      <c r="D184" s="104"/>
      <c r="E184" s="104"/>
    </row>
    <row r="185" spans="2:5" x14ac:dyDescent="0.45">
      <c r="B185" s="103"/>
      <c r="C185" s="104"/>
      <c r="D185" s="104"/>
      <c r="E185" s="104"/>
    </row>
    <row r="186" spans="2:5" x14ac:dyDescent="0.45">
      <c r="B186" s="103"/>
      <c r="C186" s="104"/>
      <c r="D186" s="104"/>
      <c r="E186" s="104"/>
    </row>
    <row r="187" spans="2:5" x14ac:dyDescent="0.45">
      <c r="B187" s="103"/>
      <c r="C187" s="104"/>
      <c r="D187" s="104"/>
      <c r="E187" s="104"/>
    </row>
    <row r="188" spans="2:5" x14ac:dyDescent="0.45">
      <c r="B188" s="103"/>
      <c r="C188" s="104"/>
      <c r="D188" s="104"/>
      <c r="E188" s="104"/>
    </row>
    <row r="189" spans="2:5" x14ac:dyDescent="0.45">
      <c r="B189" s="103"/>
      <c r="C189" s="104"/>
      <c r="D189" s="104"/>
      <c r="E189" s="104"/>
    </row>
    <row r="190" spans="2:5" x14ac:dyDescent="0.45">
      <c r="B190" s="103"/>
      <c r="C190" s="104"/>
      <c r="D190" s="104"/>
      <c r="E190" s="104"/>
    </row>
    <row r="191" spans="2:5" x14ac:dyDescent="0.45">
      <c r="B191" s="103"/>
      <c r="C191" s="104"/>
      <c r="D191" s="104"/>
      <c r="E191" s="104"/>
    </row>
    <row r="192" spans="2:5" x14ac:dyDescent="0.45">
      <c r="B192" s="103"/>
      <c r="C192" s="104"/>
      <c r="D192" s="104"/>
      <c r="E192" s="104"/>
    </row>
    <row r="193" spans="2:5" x14ac:dyDescent="0.45">
      <c r="B193" s="103"/>
      <c r="C193" s="104"/>
      <c r="D193" s="104"/>
      <c r="E193" s="104"/>
    </row>
    <row r="194" spans="2:5" x14ac:dyDescent="0.45">
      <c r="B194" s="103"/>
      <c r="C194" s="104"/>
      <c r="D194" s="104"/>
      <c r="E194" s="104"/>
    </row>
    <row r="195" spans="2:5" x14ac:dyDescent="0.45">
      <c r="B195" s="103"/>
      <c r="C195" s="104"/>
      <c r="D195" s="104"/>
      <c r="E195" s="104"/>
    </row>
    <row r="196" spans="2:5" x14ac:dyDescent="0.45">
      <c r="B196" s="103"/>
      <c r="C196" s="104"/>
      <c r="D196" s="104"/>
      <c r="E196" s="104"/>
    </row>
    <row r="197" spans="2:5" x14ac:dyDescent="0.45">
      <c r="B197" s="103"/>
      <c r="C197" s="104"/>
      <c r="D197" s="104"/>
      <c r="E197" s="104"/>
    </row>
    <row r="198" spans="2:5" x14ac:dyDescent="0.45">
      <c r="B198" s="103"/>
      <c r="C198" s="104"/>
      <c r="D198" s="104"/>
      <c r="E198" s="104"/>
    </row>
    <row r="199" spans="2:5" x14ac:dyDescent="0.45">
      <c r="B199" s="103"/>
      <c r="C199" s="104"/>
      <c r="D199" s="104"/>
      <c r="E199" s="104"/>
    </row>
    <row r="200" spans="2:5" x14ac:dyDescent="0.45">
      <c r="B200" s="103"/>
      <c r="C200" s="104"/>
      <c r="D200" s="104"/>
      <c r="E200" s="104"/>
    </row>
    <row r="201" spans="2:5" x14ac:dyDescent="0.45">
      <c r="B201" s="103"/>
      <c r="C201" s="104"/>
      <c r="D201" s="104"/>
      <c r="E201" s="104"/>
    </row>
    <row r="202" spans="2:5" x14ac:dyDescent="0.45">
      <c r="B202" s="103"/>
      <c r="C202" s="104"/>
      <c r="D202" s="104"/>
      <c r="E202" s="104"/>
    </row>
    <row r="203" spans="2:5" x14ac:dyDescent="0.45">
      <c r="B203" s="103"/>
      <c r="C203" s="104"/>
      <c r="D203" s="104"/>
      <c r="E203" s="104"/>
    </row>
    <row r="204" spans="2:5" x14ac:dyDescent="0.45">
      <c r="B204" s="103"/>
      <c r="C204" s="104"/>
      <c r="D204" s="104"/>
      <c r="E204" s="104"/>
    </row>
    <row r="205" spans="2:5" x14ac:dyDescent="0.45">
      <c r="B205" s="103"/>
      <c r="C205" s="104"/>
      <c r="D205" s="104"/>
      <c r="E205" s="104"/>
    </row>
    <row r="206" spans="2:5" x14ac:dyDescent="0.45">
      <c r="B206" s="103"/>
      <c r="C206" s="104"/>
      <c r="D206" s="104"/>
      <c r="E206" s="104"/>
    </row>
    <row r="207" spans="2:5" x14ac:dyDescent="0.45">
      <c r="B207" s="103"/>
      <c r="C207" s="104"/>
      <c r="D207" s="104"/>
      <c r="E207" s="104"/>
    </row>
    <row r="208" spans="2:5" x14ac:dyDescent="0.45">
      <c r="B208" s="103"/>
      <c r="C208" s="104"/>
      <c r="D208" s="104"/>
      <c r="E208" s="104"/>
    </row>
    <row r="209" spans="2:5" x14ac:dyDescent="0.45">
      <c r="B209" s="103"/>
      <c r="C209" s="104"/>
      <c r="D209" s="104"/>
      <c r="E209" s="104"/>
    </row>
    <row r="210" spans="2:5" x14ac:dyDescent="0.45">
      <c r="B210" s="103"/>
      <c r="C210" s="104"/>
      <c r="D210" s="104"/>
      <c r="E210" s="104"/>
    </row>
    <row r="211" spans="2:5" x14ac:dyDescent="0.45">
      <c r="B211" s="103"/>
      <c r="C211" s="104"/>
      <c r="D211" s="104"/>
      <c r="E211" s="104"/>
    </row>
    <row r="212" spans="2:5" x14ac:dyDescent="0.45">
      <c r="B212" s="103"/>
      <c r="C212" s="104"/>
      <c r="D212" s="104"/>
      <c r="E212" s="104"/>
    </row>
    <row r="213" spans="2:5" x14ac:dyDescent="0.45">
      <c r="B213" s="103"/>
      <c r="C213" s="104"/>
      <c r="D213" s="104"/>
      <c r="E213" s="104"/>
    </row>
    <row r="214" spans="2:5" x14ac:dyDescent="0.45">
      <c r="B214" s="103"/>
      <c r="C214" s="104"/>
      <c r="D214" s="104"/>
      <c r="E214" s="104"/>
    </row>
    <row r="215" spans="2:5" x14ac:dyDescent="0.45">
      <c r="B215" s="103"/>
      <c r="C215" s="104"/>
      <c r="D215" s="104"/>
      <c r="E215" s="104"/>
    </row>
    <row r="216" spans="2:5" x14ac:dyDescent="0.45">
      <c r="B216" s="103"/>
      <c r="C216" s="104"/>
      <c r="D216" s="104"/>
      <c r="E216" s="104"/>
    </row>
    <row r="217" spans="2:5" x14ac:dyDescent="0.45">
      <c r="B217" s="103"/>
      <c r="C217" s="104"/>
      <c r="D217" s="104"/>
      <c r="E217" s="104"/>
    </row>
    <row r="218" spans="2:5" x14ac:dyDescent="0.45">
      <c r="B218" s="103"/>
      <c r="C218" s="104"/>
      <c r="D218" s="104"/>
      <c r="E218" s="104"/>
    </row>
    <row r="219" spans="2:5" x14ac:dyDescent="0.45">
      <c r="B219" s="103"/>
      <c r="C219" s="104"/>
      <c r="D219" s="104"/>
      <c r="E219" s="104"/>
    </row>
    <row r="220" spans="2:5" x14ac:dyDescent="0.45">
      <c r="B220" s="103"/>
      <c r="C220" s="104"/>
      <c r="D220" s="104"/>
      <c r="E220" s="104"/>
    </row>
    <row r="221" spans="2:5" x14ac:dyDescent="0.45">
      <c r="B221" s="103"/>
      <c r="C221" s="104"/>
      <c r="D221" s="104"/>
      <c r="E221" s="104"/>
    </row>
    <row r="222" spans="2:5" x14ac:dyDescent="0.45">
      <c r="B222" s="103"/>
      <c r="C222" s="104"/>
      <c r="D222" s="104"/>
      <c r="E222" s="104"/>
    </row>
    <row r="223" spans="2:5" x14ac:dyDescent="0.45">
      <c r="B223" s="103"/>
      <c r="C223" s="104"/>
      <c r="D223" s="104"/>
      <c r="E223" s="104"/>
    </row>
    <row r="224" spans="2:5" x14ac:dyDescent="0.45">
      <c r="B224" s="103"/>
      <c r="C224" s="104"/>
      <c r="D224" s="104"/>
      <c r="E224" s="104"/>
    </row>
    <row r="225" spans="2:5" x14ac:dyDescent="0.45">
      <c r="B225" s="103"/>
      <c r="C225" s="104"/>
      <c r="D225" s="104"/>
      <c r="E225" s="104"/>
    </row>
    <row r="226" spans="2:5" x14ac:dyDescent="0.45">
      <c r="B226" s="103"/>
      <c r="C226" s="104"/>
      <c r="D226" s="104"/>
      <c r="E226" s="104"/>
    </row>
    <row r="227" spans="2:5" x14ac:dyDescent="0.45">
      <c r="B227" s="103"/>
      <c r="C227" s="104"/>
      <c r="D227" s="104"/>
      <c r="E227" s="104"/>
    </row>
    <row r="228" spans="2:5" x14ac:dyDescent="0.45">
      <c r="B228" s="103"/>
      <c r="C228" s="104"/>
      <c r="D228" s="104"/>
      <c r="E228" s="104"/>
    </row>
    <row r="229" spans="2:5" x14ac:dyDescent="0.45">
      <c r="B229" s="103"/>
      <c r="C229" s="104"/>
      <c r="D229" s="104"/>
      <c r="E229" s="104"/>
    </row>
    <row r="230" spans="2:5" x14ac:dyDescent="0.45">
      <c r="B230" s="103"/>
      <c r="C230" s="104"/>
      <c r="D230" s="104"/>
      <c r="E230" s="104"/>
    </row>
    <row r="231" spans="2:5" x14ac:dyDescent="0.45">
      <c r="B231" s="103"/>
      <c r="C231" s="104"/>
      <c r="D231" s="104"/>
      <c r="E231" s="104"/>
    </row>
    <row r="232" spans="2:5" x14ac:dyDescent="0.45">
      <c r="B232" s="103"/>
      <c r="C232" s="104"/>
      <c r="D232" s="104"/>
      <c r="E232" s="104"/>
    </row>
    <row r="233" spans="2:5" x14ac:dyDescent="0.45">
      <c r="B233" s="103"/>
      <c r="C233" s="104"/>
      <c r="D233" s="104"/>
      <c r="E233" s="104"/>
    </row>
    <row r="234" spans="2:5" x14ac:dyDescent="0.45">
      <c r="B234" s="103"/>
      <c r="C234" s="104"/>
      <c r="D234" s="104"/>
      <c r="E234" s="104"/>
    </row>
    <row r="235" spans="2:5" x14ac:dyDescent="0.45">
      <c r="B235" s="103"/>
      <c r="C235" s="104"/>
      <c r="D235" s="104"/>
      <c r="E235" s="104"/>
    </row>
    <row r="236" spans="2:5" x14ac:dyDescent="0.45">
      <c r="B236" s="103"/>
      <c r="C236" s="104"/>
      <c r="D236" s="104"/>
      <c r="E236" s="104"/>
    </row>
    <row r="237" spans="2:5" x14ac:dyDescent="0.45">
      <c r="B237" s="103"/>
      <c r="C237" s="104"/>
      <c r="D237" s="104"/>
      <c r="E237" s="104"/>
    </row>
    <row r="238" spans="2:5" x14ac:dyDescent="0.45">
      <c r="B238" s="103"/>
      <c r="C238" s="104"/>
      <c r="D238" s="104"/>
      <c r="E238" s="104"/>
    </row>
    <row r="239" spans="2:5" x14ac:dyDescent="0.45">
      <c r="B239" s="103"/>
      <c r="C239" s="104"/>
      <c r="D239" s="104"/>
      <c r="E239" s="104"/>
    </row>
    <row r="240" spans="2:5" x14ac:dyDescent="0.45">
      <c r="B240" s="103"/>
      <c r="C240" s="104"/>
      <c r="D240" s="104"/>
      <c r="E240" s="104"/>
    </row>
    <row r="241" spans="2:5" x14ac:dyDescent="0.45">
      <c r="B241" s="103"/>
      <c r="C241" s="104"/>
      <c r="D241" s="104"/>
      <c r="E241" s="104"/>
    </row>
    <row r="242" spans="2:5" x14ac:dyDescent="0.45">
      <c r="B242" s="103"/>
      <c r="C242" s="104"/>
      <c r="D242" s="104"/>
      <c r="E242" s="104"/>
    </row>
    <row r="243" spans="2:5" x14ac:dyDescent="0.45">
      <c r="B243" s="103"/>
      <c r="C243" s="104"/>
      <c r="D243" s="104"/>
      <c r="E243" s="104"/>
    </row>
    <row r="244" spans="2:5" x14ac:dyDescent="0.45">
      <c r="B244" s="103"/>
      <c r="C244" s="104"/>
      <c r="D244" s="104"/>
      <c r="E244" s="104"/>
    </row>
    <row r="245" spans="2:5" x14ac:dyDescent="0.45">
      <c r="B245" s="103"/>
      <c r="C245" s="104"/>
      <c r="D245" s="104"/>
      <c r="E245" s="104"/>
    </row>
    <row r="246" spans="2:5" x14ac:dyDescent="0.45">
      <c r="B246" s="103"/>
      <c r="C246" s="104"/>
      <c r="D246" s="104"/>
      <c r="E246" s="104"/>
    </row>
    <row r="247" spans="2:5" x14ac:dyDescent="0.45">
      <c r="B247" s="103"/>
      <c r="C247" s="104"/>
      <c r="D247" s="104"/>
      <c r="E247" s="104"/>
    </row>
    <row r="248" spans="2:5" x14ac:dyDescent="0.45">
      <c r="B248" s="103"/>
      <c r="C248" s="104"/>
      <c r="D248" s="104"/>
      <c r="E248" s="104"/>
    </row>
    <row r="249" spans="2:5" x14ac:dyDescent="0.45">
      <c r="B249" s="103"/>
      <c r="C249" s="104"/>
      <c r="D249" s="104"/>
      <c r="E249" s="104"/>
    </row>
    <row r="250" spans="2:5" x14ac:dyDescent="0.45">
      <c r="B250" s="103"/>
      <c r="C250" s="104"/>
      <c r="D250" s="104"/>
      <c r="E250" s="104"/>
    </row>
    <row r="251" spans="2:5" x14ac:dyDescent="0.45">
      <c r="B251" s="103"/>
      <c r="C251" s="104"/>
      <c r="D251" s="104"/>
      <c r="E251" s="104"/>
    </row>
    <row r="252" spans="2:5" x14ac:dyDescent="0.45">
      <c r="B252" s="103"/>
      <c r="C252" s="104"/>
      <c r="D252" s="104"/>
      <c r="E252" s="104"/>
    </row>
    <row r="253" spans="2:5" x14ac:dyDescent="0.45">
      <c r="B253" s="103"/>
      <c r="C253" s="104"/>
      <c r="D253" s="104"/>
      <c r="E253" s="104"/>
    </row>
    <row r="254" spans="2:5" x14ac:dyDescent="0.45">
      <c r="B254" s="103"/>
      <c r="C254" s="104"/>
      <c r="D254" s="104"/>
      <c r="E254" s="104"/>
    </row>
    <row r="255" spans="2:5" x14ac:dyDescent="0.45">
      <c r="B255" s="103"/>
      <c r="C255" s="104"/>
      <c r="D255" s="104"/>
      <c r="E255" s="104"/>
    </row>
    <row r="256" spans="2:5" x14ac:dyDescent="0.45">
      <c r="B256" s="103"/>
      <c r="C256" s="104"/>
      <c r="D256" s="104"/>
      <c r="E256" s="104"/>
    </row>
    <row r="257" spans="2:5" x14ac:dyDescent="0.45">
      <c r="B257" s="103"/>
      <c r="C257" s="104"/>
      <c r="D257" s="104"/>
      <c r="E257" s="104"/>
    </row>
    <row r="258" spans="2:5" x14ac:dyDescent="0.45">
      <c r="B258" s="103"/>
      <c r="C258" s="104"/>
      <c r="D258" s="104"/>
      <c r="E258" s="104"/>
    </row>
    <row r="259" spans="2:5" x14ac:dyDescent="0.45">
      <c r="B259" s="103"/>
      <c r="C259" s="104"/>
      <c r="D259" s="104"/>
      <c r="E259" s="104"/>
    </row>
    <row r="260" spans="2:5" x14ac:dyDescent="0.45">
      <c r="B260" s="103"/>
      <c r="C260" s="104"/>
      <c r="D260" s="104"/>
      <c r="E260" s="104"/>
    </row>
    <row r="261" spans="2:5" x14ac:dyDescent="0.45">
      <c r="B261" s="103"/>
      <c r="C261" s="104"/>
      <c r="D261" s="104"/>
      <c r="E261" s="104"/>
    </row>
    <row r="262" spans="2:5" x14ac:dyDescent="0.45">
      <c r="B262" s="103"/>
      <c r="C262" s="104"/>
      <c r="D262" s="104"/>
      <c r="E262" s="104"/>
    </row>
    <row r="263" spans="2:5" x14ac:dyDescent="0.45">
      <c r="B263" s="103"/>
      <c r="C263" s="104"/>
      <c r="D263" s="104"/>
      <c r="E263" s="104"/>
    </row>
    <row r="264" spans="2:5" x14ac:dyDescent="0.45">
      <c r="B264" s="103"/>
      <c r="C264" s="104"/>
      <c r="D264" s="104"/>
      <c r="E264" s="104"/>
    </row>
    <row r="265" spans="2:5" x14ac:dyDescent="0.45">
      <c r="B265" s="103"/>
      <c r="C265" s="104"/>
      <c r="D265" s="104"/>
      <c r="E265" s="104"/>
    </row>
    <row r="266" spans="2:5" x14ac:dyDescent="0.45">
      <c r="B266" s="103"/>
      <c r="C266" s="104"/>
      <c r="D266" s="104"/>
      <c r="E266" s="104"/>
    </row>
    <row r="267" spans="2:5" x14ac:dyDescent="0.45">
      <c r="B267" s="103"/>
      <c r="C267" s="104"/>
      <c r="D267" s="104"/>
      <c r="E267" s="104"/>
    </row>
    <row r="268" spans="2:5" x14ac:dyDescent="0.45">
      <c r="B268" s="103"/>
      <c r="C268" s="104"/>
      <c r="D268" s="104"/>
      <c r="E268" s="104"/>
    </row>
    <row r="269" spans="2:5" x14ac:dyDescent="0.45">
      <c r="B269" s="103"/>
      <c r="C269" s="104"/>
      <c r="D269" s="104"/>
      <c r="E269" s="104"/>
    </row>
    <row r="270" spans="2:5" x14ac:dyDescent="0.45">
      <c r="B270" s="103"/>
      <c r="C270" s="104"/>
      <c r="D270" s="104"/>
      <c r="E270" s="104"/>
    </row>
    <row r="271" spans="2:5" x14ac:dyDescent="0.45">
      <c r="B271" s="103"/>
      <c r="C271" s="104"/>
      <c r="D271" s="104"/>
      <c r="E271" s="104"/>
    </row>
    <row r="272" spans="2:5" x14ac:dyDescent="0.45">
      <c r="B272" s="103"/>
      <c r="C272" s="104"/>
      <c r="D272" s="104"/>
      <c r="E272" s="104"/>
    </row>
    <row r="273" spans="2:5" x14ac:dyDescent="0.45">
      <c r="B273" s="103"/>
      <c r="C273" s="104"/>
      <c r="D273" s="104"/>
      <c r="E273" s="104"/>
    </row>
    <row r="274" spans="2:5" x14ac:dyDescent="0.45">
      <c r="B274" s="103"/>
      <c r="C274" s="104"/>
      <c r="D274" s="104"/>
      <c r="E274" s="104"/>
    </row>
    <row r="275" spans="2:5" x14ac:dyDescent="0.45">
      <c r="B275" s="103"/>
      <c r="C275" s="104"/>
      <c r="D275" s="104"/>
      <c r="E275" s="104"/>
    </row>
    <row r="276" spans="2:5" x14ac:dyDescent="0.45">
      <c r="B276" s="103"/>
      <c r="C276" s="104"/>
      <c r="D276" s="104"/>
      <c r="E276" s="104"/>
    </row>
    <row r="277" spans="2:5" x14ac:dyDescent="0.45">
      <c r="B277" s="103"/>
      <c r="C277" s="104"/>
      <c r="D277" s="104"/>
      <c r="E277" s="104"/>
    </row>
    <row r="278" spans="2:5" x14ac:dyDescent="0.45">
      <c r="B278" s="103"/>
      <c r="C278" s="104"/>
      <c r="D278" s="104"/>
      <c r="E278" s="104"/>
    </row>
    <row r="279" spans="2:5" x14ac:dyDescent="0.45">
      <c r="B279" s="103"/>
      <c r="C279" s="104"/>
      <c r="D279" s="104"/>
      <c r="E279" s="104"/>
    </row>
    <row r="280" spans="2:5" x14ac:dyDescent="0.45">
      <c r="B280" s="103"/>
      <c r="C280" s="104"/>
      <c r="D280" s="104"/>
      <c r="E280" s="104"/>
    </row>
    <row r="281" spans="2:5" x14ac:dyDescent="0.45">
      <c r="B281" s="103"/>
      <c r="C281" s="104"/>
      <c r="D281" s="104"/>
      <c r="E281" s="104"/>
    </row>
    <row r="282" spans="2:5" x14ac:dyDescent="0.45">
      <c r="B282" s="103"/>
      <c r="C282" s="104"/>
      <c r="D282" s="104"/>
      <c r="E282" s="104"/>
    </row>
    <row r="283" spans="2:5" x14ac:dyDescent="0.45">
      <c r="B283" s="103"/>
      <c r="C283" s="104"/>
      <c r="D283" s="104"/>
      <c r="E283" s="104"/>
    </row>
    <row r="284" spans="2:5" x14ac:dyDescent="0.45">
      <c r="B284" s="103"/>
      <c r="C284" s="104"/>
      <c r="D284" s="104"/>
      <c r="E284" s="104"/>
    </row>
    <row r="285" spans="2:5" x14ac:dyDescent="0.45">
      <c r="B285" s="103"/>
      <c r="C285" s="104"/>
      <c r="D285" s="104"/>
      <c r="E285" s="104"/>
    </row>
    <row r="286" spans="2:5" x14ac:dyDescent="0.45">
      <c r="B286" s="103"/>
      <c r="C286" s="104"/>
      <c r="D286" s="104"/>
      <c r="E286" s="104"/>
    </row>
    <row r="287" spans="2:5" x14ac:dyDescent="0.45">
      <c r="B287" s="103"/>
      <c r="C287" s="104"/>
      <c r="D287" s="104"/>
      <c r="E287" s="104"/>
    </row>
    <row r="288" spans="2:5" x14ac:dyDescent="0.45">
      <c r="B288" s="103"/>
      <c r="C288" s="104"/>
      <c r="D288" s="104"/>
      <c r="E288" s="104"/>
    </row>
    <row r="289" spans="2:5" x14ac:dyDescent="0.45">
      <c r="B289" s="103"/>
      <c r="C289" s="104"/>
      <c r="D289" s="104"/>
      <c r="E289" s="104"/>
    </row>
    <row r="290" spans="2:5" x14ac:dyDescent="0.45">
      <c r="B290" s="103"/>
      <c r="C290" s="104"/>
      <c r="D290" s="104"/>
      <c r="E290" s="104"/>
    </row>
    <row r="291" spans="2:5" x14ac:dyDescent="0.45">
      <c r="B291" s="103"/>
      <c r="C291" s="104"/>
      <c r="D291" s="104"/>
      <c r="E291" s="104"/>
    </row>
    <row r="292" spans="2:5" x14ac:dyDescent="0.45">
      <c r="B292" s="103"/>
      <c r="C292" s="104"/>
      <c r="D292" s="104"/>
      <c r="E292" s="104"/>
    </row>
    <row r="293" spans="2:5" x14ac:dyDescent="0.45">
      <c r="B293" s="103"/>
      <c r="C293" s="104"/>
      <c r="D293" s="104"/>
      <c r="E293" s="104"/>
    </row>
    <row r="294" spans="2:5" x14ac:dyDescent="0.45">
      <c r="B294" s="103"/>
      <c r="C294" s="104"/>
      <c r="D294" s="104"/>
      <c r="E294" s="104"/>
    </row>
    <row r="295" spans="2:5" x14ac:dyDescent="0.45">
      <c r="B295" s="103"/>
      <c r="C295" s="104"/>
      <c r="D295" s="104"/>
      <c r="E295" s="104"/>
    </row>
    <row r="296" spans="2:5" x14ac:dyDescent="0.45">
      <c r="B296" s="103"/>
      <c r="C296" s="104"/>
      <c r="D296" s="104"/>
      <c r="E296" s="104"/>
    </row>
    <row r="297" spans="2:5" x14ac:dyDescent="0.45">
      <c r="B297" s="103"/>
      <c r="C297" s="104"/>
      <c r="D297" s="104"/>
      <c r="E297" s="104"/>
    </row>
    <row r="298" spans="2:5" x14ac:dyDescent="0.45">
      <c r="B298" s="103"/>
      <c r="C298" s="104"/>
      <c r="D298" s="104"/>
      <c r="E298" s="104"/>
    </row>
    <row r="299" spans="2:5" x14ac:dyDescent="0.45">
      <c r="B299" s="103"/>
      <c r="C299" s="104"/>
      <c r="D299" s="104"/>
      <c r="E299" s="104"/>
    </row>
    <row r="300" spans="2:5" x14ac:dyDescent="0.45">
      <c r="B300" s="103"/>
      <c r="C300" s="104"/>
      <c r="D300" s="104"/>
      <c r="E300" s="104"/>
    </row>
    <row r="301" spans="2:5" x14ac:dyDescent="0.45">
      <c r="B301" s="103"/>
      <c r="C301" s="104"/>
      <c r="D301" s="104"/>
      <c r="E301" s="104"/>
    </row>
    <row r="302" spans="2:5" x14ac:dyDescent="0.45">
      <c r="B302" s="103"/>
      <c r="C302" s="104"/>
      <c r="D302" s="104"/>
      <c r="E302" s="104"/>
    </row>
    <row r="303" spans="2:5" x14ac:dyDescent="0.45">
      <c r="B303" s="103"/>
      <c r="C303" s="104"/>
      <c r="D303" s="104"/>
      <c r="E303" s="104"/>
    </row>
    <row r="304" spans="2:5" x14ac:dyDescent="0.45">
      <c r="B304" s="103"/>
      <c r="C304" s="104"/>
      <c r="D304" s="104"/>
      <c r="E304" s="104"/>
    </row>
    <row r="305" spans="2:5" x14ac:dyDescent="0.45">
      <c r="B305" s="103"/>
      <c r="C305" s="104"/>
      <c r="D305" s="104"/>
      <c r="E305" s="104"/>
    </row>
    <row r="306" spans="2:5" x14ac:dyDescent="0.45">
      <c r="B306" s="103"/>
      <c r="C306" s="104"/>
      <c r="D306" s="104"/>
      <c r="E306" s="104"/>
    </row>
    <row r="307" spans="2:5" x14ac:dyDescent="0.45">
      <c r="B307" s="103"/>
      <c r="C307" s="104"/>
      <c r="D307" s="104"/>
      <c r="E307" s="104"/>
    </row>
    <row r="308" spans="2:5" x14ac:dyDescent="0.45">
      <c r="B308" s="103"/>
      <c r="C308" s="104"/>
      <c r="D308" s="104"/>
      <c r="E308" s="104"/>
    </row>
    <row r="309" spans="2:5" x14ac:dyDescent="0.45">
      <c r="B309" s="103"/>
      <c r="C309" s="104"/>
      <c r="D309" s="104"/>
      <c r="E309" s="104"/>
    </row>
    <row r="310" spans="2:5" x14ac:dyDescent="0.45">
      <c r="B310" s="103"/>
      <c r="C310" s="104"/>
      <c r="D310" s="104"/>
      <c r="E310" s="104"/>
    </row>
    <row r="311" spans="2:5" x14ac:dyDescent="0.45">
      <c r="B311" s="103"/>
      <c r="C311" s="104"/>
      <c r="D311" s="104"/>
      <c r="E311" s="104"/>
    </row>
    <row r="312" spans="2:5" x14ac:dyDescent="0.45">
      <c r="B312" s="103"/>
      <c r="C312" s="104"/>
      <c r="D312" s="104"/>
      <c r="E312" s="104"/>
    </row>
    <row r="313" spans="2:5" x14ac:dyDescent="0.45">
      <c r="B313" s="103"/>
      <c r="C313" s="104"/>
      <c r="D313" s="104"/>
      <c r="E313" s="104"/>
    </row>
    <row r="314" spans="2:5" x14ac:dyDescent="0.45">
      <c r="B314" s="103"/>
      <c r="C314" s="104"/>
      <c r="D314" s="104"/>
      <c r="E314" s="104"/>
    </row>
    <row r="315" spans="2:5" x14ac:dyDescent="0.45">
      <c r="B315" s="103"/>
      <c r="C315" s="104"/>
      <c r="D315" s="104"/>
      <c r="E315" s="104"/>
    </row>
    <row r="316" spans="2:5" x14ac:dyDescent="0.45">
      <c r="B316" s="103"/>
      <c r="C316" s="104"/>
      <c r="D316" s="104"/>
      <c r="E316" s="104"/>
    </row>
    <row r="317" spans="2:5" x14ac:dyDescent="0.45">
      <c r="B317" s="103"/>
      <c r="C317" s="104"/>
      <c r="D317" s="104"/>
      <c r="E317" s="104"/>
    </row>
    <row r="318" spans="2:5" x14ac:dyDescent="0.45">
      <c r="B318" s="103"/>
      <c r="C318" s="104"/>
      <c r="D318" s="104"/>
      <c r="E318" s="104"/>
    </row>
    <row r="319" spans="2:5" x14ac:dyDescent="0.45">
      <c r="B319" s="103"/>
      <c r="C319" s="104"/>
      <c r="D319" s="104"/>
      <c r="E319" s="104"/>
    </row>
    <row r="320" spans="2:5" x14ac:dyDescent="0.45">
      <c r="B320" s="103"/>
      <c r="C320" s="104"/>
      <c r="D320" s="104"/>
      <c r="E320" s="104"/>
    </row>
    <row r="321" spans="2:5" x14ac:dyDescent="0.45">
      <c r="B321" s="103"/>
      <c r="C321" s="104"/>
      <c r="D321" s="104"/>
      <c r="E321" s="104"/>
    </row>
    <row r="322" spans="2:5" x14ac:dyDescent="0.45">
      <c r="B322" s="103"/>
      <c r="C322" s="104"/>
      <c r="D322" s="104"/>
      <c r="E322" s="104"/>
    </row>
    <row r="323" spans="2:5" x14ac:dyDescent="0.45">
      <c r="B323" s="103"/>
      <c r="C323" s="104"/>
      <c r="D323" s="104"/>
      <c r="E323" s="104"/>
    </row>
    <row r="324" spans="2:5" x14ac:dyDescent="0.45">
      <c r="B324" s="103"/>
      <c r="C324" s="104"/>
      <c r="D324" s="104"/>
      <c r="E324" s="104"/>
    </row>
    <row r="325" spans="2:5" x14ac:dyDescent="0.45">
      <c r="B325" s="103"/>
      <c r="C325" s="104"/>
      <c r="D325" s="104"/>
      <c r="E325" s="104"/>
    </row>
    <row r="326" spans="2:5" x14ac:dyDescent="0.45">
      <c r="B326" s="103"/>
      <c r="C326" s="104"/>
      <c r="D326" s="104"/>
      <c r="E326" s="104"/>
    </row>
    <row r="327" spans="2:5" x14ac:dyDescent="0.45">
      <c r="B327" s="103"/>
      <c r="C327" s="104"/>
      <c r="D327" s="104"/>
      <c r="E327" s="104"/>
    </row>
    <row r="328" spans="2:5" x14ac:dyDescent="0.45">
      <c r="B328" s="103"/>
      <c r="C328" s="104"/>
      <c r="D328" s="104"/>
      <c r="E328" s="104"/>
    </row>
    <row r="329" spans="2:5" x14ac:dyDescent="0.45">
      <c r="B329" s="103"/>
      <c r="C329" s="104"/>
      <c r="D329" s="104"/>
      <c r="E329" s="104"/>
    </row>
    <row r="330" spans="2:5" x14ac:dyDescent="0.45">
      <c r="B330" s="103"/>
      <c r="C330" s="104"/>
      <c r="D330" s="104"/>
      <c r="E330" s="104"/>
    </row>
    <row r="331" spans="2:5" x14ac:dyDescent="0.45">
      <c r="B331" s="103"/>
      <c r="C331" s="104"/>
      <c r="D331" s="104"/>
      <c r="E331" s="104"/>
    </row>
    <row r="332" spans="2:5" x14ac:dyDescent="0.45">
      <c r="B332" s="103"/>
      <c r="C332" s="104"/>
      <c r="D332" s="104"/>
      <c r="E332" s="104"/>
    </row>
    <row r="333" spans="2:5" x14ac:dyDescent="0.45">
      <c r="B333" s="103"/>
      <c r="C333" s="104"/>
      <c r="D333" s="104"/>
      <c r="E333" s="104"/>
    </row>
    <row r="334" spans="2:5" x14ac:dyDescent="0.45">
      <c r="B334" s="103"/>
      <c r="C334" s="104"/>
      <c r="D334" s="104"/>
      <c r="E334" s="104"/>
    </row>
    <row r="335" spans="2:5" x14ac:dyDescent="0.45">
      <c r="B335" s="103"/>
      <c r="C335" s="104"/>
      <c r="D335" s="104"/>
      <c r="E335" s="104"/>
    </row>
    <row r="336" spans="2:5" x14ac:dyDescent="0.45">
      <c r="B336" s="103"/>
      <c r="C336" s="104"/>
      <c r="D336" s="104"/>
      <c r="E336" s="104"/>
    </row>
    <row r="337" spans="2:5" x14ac:dyDescent="0.45">
      <c r="B337" s="103"/>
      <c r="C337" s="104"/>
      <c r="D337" s="104"/>
      <c r="E337" s="104"/>
    </row>
    <row r="338" spans="2:5" x14ac:dyDescent="0.45">
      <c r="B338" s="103"/>
      <c r="C338" s="104"/>
      <c r="D338" s="104"/>
      <c r="E338" s="104"/>
    </row>
    <row r="339" spans="2:5" x14ac:dyDescent="0.45">
      <c r="B339" s="103"/>
      <c r="C339" s="104"/>
      <c r="D339" s="104"/>
      <c r="E339" s="104"/>
    </row>
    <row r="340" spans="2:5" x14ac:dyDescent="0.45">
      <c r="B340" s="103"/>
      <c r="C340" s="104"/>
      <c r="D340" s="104"/>
      <c r="E340" s="104"/>
    </row>
    <row r="341" spans="2:5" x14ac:dyDescent="0.45">
      <c r="B341" s="103"/>
      <c r="C341" s="104"/>
      <c r="D341" s="104"/>
      <c r="E341" s="104"/>
    </row>
    <row r="342" spans="2:5" x14ac:dyDescent="0.45">
      <c r="B342" s="103"/>
      <c r="C342" s="104"/>
      <c r="D342" s="104"/>
      <c r="E342" s="104"/>
    </row>
    <row r="343" spans="2:5" x14ac:dyDescent="0.45">
      <c r="B343" s="103"/>
      <c r="C343" s="104"/>
      <c r="D343" s="104"/>
      <c r="E343" s="104"/>
    </row>
    <row r="344" spans="2:5" x14ac:dyDescent="0.45">
      <c r="B344" s="103"/>
      <c r="C344" s="104"/>
      <c r="D344" s="104"/>
      <c r="E344" s="104"/>
    </row>
    <row r="345" spans="2:5" x14ac:dyDescent="0.45">
      <c r="B345" s="103"/>
      <c r="C345" s="104"/>
      <c r="D345" s="104"/>
      <c r="E345" s="104"/>
    </row>
    <row r="346" spans="2:5" x14ac:dyDescent="0.45">
      <c r="B346" s="103"/>
      <c r="C346" s="104"/>
      <c r="D346" s="104"/>
      <c r="E346" s="104"/>
    </row>
    <row r="347" spans="2:5" x14ac:dyDescent="0.45">
      <c r="B347" s="103"/>
      <c r="C347" s="104"/>
      <c r="D347" s="104"/>
      <c r="E347" s="104"/>
    </row>
    <row r="348" spans="2:5" x14ac:dyDescent="0.45">
      <c r="B348" s="103"/>
      <c r="C348" s="104"/>
      <c r="D348" s="104"/>
      <c r="E348" s="104"/>
    </row>
    <row r="349" spans="2:5" x14ac:dyDescent="0.45">
      <c r="B349" s="103"/>
      <c r="C349" s="104"/>
      <c r="D349" s="104"/>
      <c r="E349" s="104"/>
    </row>
    <row r="350" spans="2:5" x14ac:dyDescent="0.45">
      <c r="B350" s="103"/>
      <c r="C350" s="104"/>
      <c r="D350" s="104"/>
      <c r="E350" s="104"/>
    </row>
    <row r="351" spans="2:5" x14ac:dyDescent="0.45">
      <c r="B351" s="103"/>
      <c r="C351" s="104"/>
      <c r="D351" s="104"/>
      <c r="E351" s="104"/>
    </row>
    <row r="352" spans="2:5" x14ac:dyDescent="0.45">
      <c r="B352" s="103"/>
      <c r="C352" s="104"/>
      <c r="D352" s="104"/>
      <c r="E352" s="104"/>
    </row>
    <row r="353" spans="2:5" x14ac:dyDescent="0.45">
      <c r="B353" s="103"/>
      <c r="C353" s="104"/>
      <c r="D353" s="104"/>
      <c r="E353" s="104"/>
    </row>
    <row r="354" spans="2:5" x14ac:dyDescent="0.45">
      <c r="B354" s="103"/>
      <c r="C354" s="104"/>
      <c r="D354" s="104"/>
      <c r="E354" s="104"/>
    </row>
    <row r="355" spans="2:5" x14ac:dyDescent="0.45">
      <c r="B355" s="103"/>
      <c r="C355" s="104"/>
      <c r="D355" s="104"/>
      <c r="E355" s="104"/>
    </row>
    <row r="356" spans="2:5" x14ac:dyDescent="0.45">
      <c r="B356" s="103"/>
      <c r="C356" s="104"/>
      <c r="D356" s="104"/>
      <c r="E356" s="104"/>
    </row>
    <row r="357" spans="2:5" x14ac:dyDescent="0.45">
      <c r="B357" s="103"/>
      <c r="C357" s="104"/>
      <c r="D357" s="104"/>
      <c r="E357" s="104"/>
    </row>
    <row r="358" spans="2:5" x14ac:dyDescent="0.45">
      <c r="B358" s="103"/>
      <c r="C358" s="104"/>
      <c r="D358" s="104"/>
      <c r="E358" s="104"/>
    </row>
    <row r="359" spans="2:5" x14ac:dyDescent="0.45">
      <c r="B359" s="103"/>
      <c r="C359" s="104"/>
      <c r="D359" s="104"/>
      <c r="E359" s="104"/>
    </row>
    <row r="360" spans="2:5" x14ac:dyDescent="0.45">
      <c r="B360" s="103"/>
      <c r="C360" s="104"/>
      <c r="D360" s="104"/>
      <c r="E360" s="104"/>
    </row>
    <row r="361" spans="2:5" x14ac:dyDescent="0.45">
      <c r="B361" s="103"/>
      <c r="C361" s="104"/>
      <c r="D361" s="104"/>
      <c r="E361" s="104"/>
    </row>
    <row r="362" spans="2:5" x14ac:dyDescent="0.45">
      <c r="B362" s="103"/>
      <c r="C362" s="104"/>
      <c r="D362" s="104"/>
      <c r="E362" s="104"/>
    </row>
    <row r="363" spans="2:5" x14ac:dyDescent="0.45">
      <c r="B363" s="103"/>
      <c r="C363" s="104"/>
      <c r="D363" s="104"/>
      <c r="E363" s="104"/>
    </row>
    <row r="364" spans="2:5" x14ac:dyDescent="0.45">
      <c r="B364" s="103"/>
      <c r="C364" s="104"/>
      <c r="D364" s="104"/>
      <c r="E364" s="104"/>
    </row>
    <row r="365" spans="2:5" x14ac:dyDescent="0.45">
      <c r="B365" s="103"/>
      <c r="C365" s="104"/>
      <c r="D365" s="104"/>
      <c r="E365" s="104"/>
    </row>
    <row r="366" spans="2:5" x14ac:dyDescent="0.45">
      <c r="B366" s="103"/>
      <c r="C366" s="104"/>
      <c r="D366" s="104"/>
      <c r="E366" s="104"/>
    </row>
    <row r="367" spans="2:5" x14ac:dyDescent="0.45">
      <c r="B367" s="103"/>
      <c r="C367" s="104"/>
      <c r="D367" s="104"/>
      <c r="E367" s="104"/>
    </row>
    <row r="368" spans="2:5" x14ac:dyDescent="0.45">
      <c r="B368" s="103"/>
      <c r="C368" s="104"/>
      <c r="D368" s="104"/>
      <c r="E368" s="104"/>
    </row>
    <row r="369" spans="2:5" x14ac:dyDescent="0.45">
      <c r="B369" s="103"/>
      <c r="C369" s="104"/>
      <c r="D369" s="104"/>
      <c r="E369" s="104"/>
    </row>
    <row r="370" spans="2:5" x14ac:dyDescent="0.45">
      <c r="B370" s="103"/>
      <c r="C370" s="104"/>
      <c r="D370" s="104"/>
      <c r="E370" s="104"/>
    </row>
    <row r="371" spans="2:5" x14ac:dyDescent="0.45">
      <c r="B371" s="103"/>
      <c r="C371" s="104"/>
      <c r="D371" s="104"/>
      <c r="E371" s="104"/>
    </row>
    <row r="372" spans="2:5" x14ac:dyDescent="0.45">
      <c r="B372" s="103"/>
      <c r="C372" s="104"/>
      <c r="D372" s="104"/>
      <c r="E372" s="104"/>
    </row>
    <row r="373" spans="2:5" x14ac:dyDescent="0.45">
      <c r="B373" s="103"/>
      <c r="C373" s="104"/>
      <c r="D373" s="104"/>
      <c r="E373" s="104"/>
    </row>
    <row r="374" spans="2:5" x14ac:dyDescent="0.45">
      <c r="B374" s="103"/>
      <c r="C374" s="104"/>
      <c r="D374" s="104"/>
      <c r="E374" s="104"/>
    </row>
    <row r="375" spans="2:5" x14ac:dyDescent="0.45">
      <c r="B375" s="103"/>
      <c r="C375" s="104"/>
      <c r="D375" s="104"/>
      <c r="E375" s="104"/>
    </row>
    <row r="376" spans="2:5" x14ac:dyDescent="0.45">
      <c r="B376" s="103"/>
      <c r="C376" s="104"/>
      <c r="D376" s="104"/>
      <c r="E376" s="104"/>
    </row>
    <row r="377" spans="2:5" x14ac:dyDescent="0.45">
      <c r="B377" s="103"/>
      <c r="C377" s="104"/>
      <c r="D377" s="104"/>
      <c r="E377" s="104"/>
    </row>
    <row r="378" spans="2:5" x14ac:dyDescent="0.45">
      <c r="B378" s="103"/>
      <c r="C378" s="104"/>
      <c r="D378" s="104"/>
      <c r="E378" s="104"/>
    </row>
    <row r="379" spans="2:5" x14ac:dyDescent="0.45">
      <c r="B379" s="103"/>
      <c r="C379" s="104"/>
      <c r="D379" s="104"/>
      <c r="E379" s="104"/>
    </row>
    <row r="380" spans="2:5" x14ac:dyDescent="0.45">
      <c r="B380" s="103"/>
      <c r="C380" s="104"/>
      <c r="D380" s="104"/>
      <c r="E380" s="104"/>
    </row>
    <row r="381" spans="2:5" x14ac:dyDescent="0.45">
      <c r="B381" s="103"/>
      <c r="C381" s="104"/>
      <c r="D381" s="104"/>
      <c r="E381" s="104"/>
    </row>
    <row r="382" spans="2:5" x14ac:dyDescent="0.45">
      <c r="B382" s="103"/>
      <c r="C382" s="104"/>
      <c r="D382" s="104"/>
      <c r="E382" s="104"/>
    </row>
    <row r="383" spans="2:5" x14ac:dyDescent="0.45">
      <c r="B383" s="103"/>
      <c r="C383" s="104"/>
      <c r="D383" s="104"/>
      <c r="E383" s="104"/>
    </row>
    <row r="384" spans="2:5" x14ac:dyDescent="0.45">
      <c r="B384" s="103"/>
      <c r="C384" s="104"/>
      <c r="D384" s="104"/>
      <c r="E384" s="104"/>
    </row>
    <row r="385" spans="2:5" x14ac:dyDescent="0.45">
      <c r="B385" s="103"/>
      <c r="C385" s="104"/>
      <c r="D385" s="104"/>
      <c r="E385" s="104"/>
    </row>
    <row r="386" spans="2:5" x14ac:dyDescent="0.45">
      <c r="B386" s="103"/>
      <c r="C386" s="104"/>
      <c r="D386" s="104"/>
      <c r="E386" s="104"/>
    </row>
    <row r="387" spans="2:5" x14ac:dyDescent="0.45">
      <c r="B387" s="103"/>
      <c r="C387" s="104"/>
      <c r="D387" s="104"/>
      <c r="E387" s="104"/>
    </row>
    <row r="388" spans="2:5" x14ac:dyDescent="0.45">
      <c r="B388" s="103"/>
      <c r="C388" s="104"/>
      <c r="D388" s="104"/>
      <c r="E388" s="104"/>
    </row>
    <row r="389" spans="2:5" x14ac:dyDescent="0.45">
      <c r="B389" s="103"/>
      <c r="C389" s="104"/>
      <c r="D389" s="104"/>
      <c r="E389" s="104"/>
    </row>
    <row r="390" spans="2:5" x14ac:dyDescent="0.45">
      <c r="B390" s="103"/>
      <c r="C390" s="104"/>
      <c r="D390" s="104"/>
      <c r="E390" s="104"/>
    </row>
    <row r="391" spans="2:5" x14ac:dyDescent="0.45">
      <c r="B391" s="103"/>
      <c r="C391" s="104"/>
      <c r="D391" s="104"/>
      <c r="E391" s="104"/>
    </row>
    <row r="392" spans="2:5" x14ac:dyDescent="0.45">
      <c r="B392" s="103"/>
      <c r="C392" s="104"/>
      <c r="D392" s="104"/>
      <c r="E392" s="104"/>
    </row>
    <row r="393" spans="2:5" x14ac:dyDescent="0.45">
      <c r="B393" s="103"/>
      <c r="C393" s="104"/>
      <c r="D393" s="104"/>
      <c r="E393" s="104"/>
    </row>
    <row r="394" spans="2:5" x14ac:dyDescent="0.45">
      <c r="B394" s="103"/>
      <c r="C394" s="104"/>
      <c r="D394" s="104"/>
      <c r="E394" s="104"/>
    </row>
    <row r="395" spans="2:5" x14ac:dyDescent="0.45">
      <c r="B395" s="103"/>
      <c r="C395" s="104"/>
      <c r="D395" s="104"/>
      <c r="E395" s="104"/>
    </row>
    <row r="396" spans="2:5" x14ac:dyDescent="0.45">
      <c r="B396" s="103"/>
      <c r="C396" s="104"/>
      <c r="D396" s="104"/>
      <c r="E396" s="104"/>
    </row>
    <row r="397" spans="2:5" x14ac:dyDescent="0.45">
      <c r="B397" s="103"/>
      <c r="C397" s="104"/>
      <c r="D397" s="104"/>
      <c r="E397" s="104"/>
    </row>
    <row r="398" spans="2:5" x14ac:dyDescent="0.45">
      <c r="B398" s="103"/>
      <c r="C398" s="104"/>
      <c r="D398" s="104"/>
      <c r="E398" s="104"/>
    </row>
    <row r="399" spans="2:5" x14ac:dyDescent="0.45">
      <c r="B399" s="103"/>
      <c r="C399" s="104"/>
      <c r="D399" s="104"/>
      <c r="E399" s="104"/>
    </row>
    <row r="400" spans="2:5" x14ac:dyDescent="0.45">
      <c r="B400" s="103"/>
      <c r="C400" s="104"/>
      <c r="D400" s="104"/>
      <c r="E400" s="104"/>
    </row>
    <row r="401" spans="2:5" x14ac:dyDescent="0.45">
      <c r="B401" s="103"/>
      <c r="C401" s="104"/>
      <c r="D401" s="104"/>
      <c r="E401" s="104"/>
    </row>
    <row r="402" spans="2:5" x14ac:dyDescent="0.45">
      <c r="B402" s="103"/>
      <c r="C402" s="104"/>
      <c r="D402" s="104"/>
      <c r="E402" s="104"/>
    </row>
    <row r="403" spans="2:5" x14ac:dyDescent="0.45">
      <c r="B403" s="103"/>
      <c r="C403" s="104"/>
      <c r="D403" s="104"/>
      <c r="E403" s="104"/>
    </row>
    <row r="404" spans="2:5" x14ac:dyDescent="0.45">
      <c r="B404" s="103"/>
      <c r="C404" s="104"/>
      <c r="D404" s="104"/>
      <c r="E404" s="104"/>
    </row>
    <row r="405" spans="2:5" x14ac:dyDescent="0.45">
      <c r="B405" s="103"/>
      <c r="C405" s="104"/>
      <c r="D405" s="104"/>
      <c r="E405" s="104"/>
    </row>
    <row r="406" spans="2:5" x14ac:dyDescent="0.45">
      <c r="B406" s="103"/>
      <c r="C406" s="104"/>
      <c r="D406" s="104"/>
      <c r="E406" s="104"/>
    </row>
    <row r="407" spans="2:5" x14ac:dyDescent="0.45">
      <c r="B407" s="103"/>
      <c r="C407" s="104"/>
      <c r="D407" s="104"/>
      <c r="E407" s="104"/>
    </row>
    <row r="408" spans="2:5" x14ac:dyDescent="0.45">
      <c r="B408" s="103"/>
      <c r="C408" s="104"/>
      <c r="D408" s="104"/>
      <c r="E408" s="104"/>
    </row>
    <row r="409" spans="2:5" x14ac:dyDescent="0.45">
      <c r="B409" s="103"/>
      <c r="C409" s="104"/>
      <c r="D409" s="104"/>
      <c r="E409" s="104"/>
    </row>
    <row r="410" spans="2:5" x14ac:dyDescent="0.45">
      <c r="B410" s="103"/>
      <c r="C410" s="104"/>
      <c r="D410" s="104"/>
      <c r="E410" s="104"/>
    </row>
    <row r="411" spans="2:5" x14ac:dyDescent="0.45">
      <c r="B411" s="103"/>
      <c r="C411" s="104"/>
      <c r="D411" s="104"/>
      <c r="E411" s="104"/>
    </row>
    <row r="412" spans="2:5" x14ac:dyDescent="0.45">
      <c r="B412" s="103"/>
      <c r="C412" s="104"/>
      <c r="D412" s="104"/>
      <c r="E412" s="104"/>
    </row>
    <row r="413" spans="2:5" x14ac:dyDescent="0.45">
      <c r="B413" s="103"/>
      <c r="C413" s="104"/>
      <c r="D413" s="104"/>
      <c r="E413" s="104"/>
    </row>
    <row r="414" spans="2:5" x14ac:dyDescent="0.45">
      <c r="B414" s="103"/>
      <c r="C414" s="104"/>
      <c r="D414" s="104"/>
      <c r="E414" s="104"/>
    </row>
    <row r="415" spans="2:5" x14ac:dyDescent="0.45">
      <c r="B415" s="103"/>
      <c r="C415" s="104"/>
      <c r="D415" s="104"/>
      <c r="E415" s="104"/>
    </row>
    <row r="416" spans="2:5" x14ac:dyDescent="0.45">
      <c r="B416" s="103"/>
      <c r="C416" s="104"/>
      <c r="D416" s="104"/>
      <c r="E416" s="104"/>
    </row>
    <row r="417" spans="2:5" x14ac:dyDescent="0.45">
      <c r="B417" s="103"/>
      <c r="C417" s="104"/>
      <c r="D417" s="104"/>
      <c r="E417" s="104"/>
    </row>
    <row r="418" spans="2:5" x14ac:dyDescent="0.45">
      <c r="B418" s="103"/>
      <c r="C418" s="104"/>
      <c r="D418" s="104"/>
      <c r="E418" s="104"/>
    </row>
    <row r="419" spans="2:5" x14ac:dyDescent="0.45">
      <c r="B419" s="103"/>
      <c r="C419" s="104"/>
      <c r="D419" s="104"/>
      <c r="E419" s="104"/>
    </row>
    <row r="420" spans="2:5" x14ac:dyDescent="0.45">
      <c r="B420" s="103"/>
      <c r="C420" s="104"/>
      <c r="D420" s="104"/>
      <c r="E420" s="104"/>
    </row>
    <row r="421" spans="2:5" x14ac:dyDescent="0.45">
      <c r="B421" s="103"/>
      <c r="C421" s="104"/>
      <c r="D421" s="104"/>
      <c r="E421" s="104"/>
    </row>
    <row r="422" spans="2:5" x14ac:dyDescent="0.45">
      <c r="B422" s="103"/>
      <c r="C422" s="104"/>
      <c r="D422" s="104"/>
      <c r="E422" s="104"/>
    </row>
    <row r="423" spans="2:5" x14ac:dyDescent="0.45">
      <c r="B423" s="103"/>
      <c r="C423" s="104"/>
      <c r="D423" s="104"/>
      <c r="E423" s="104"/>
    </row>
    <row r="424" spans="2:5" x14ac:dyDescent="0.45">
      <c r="B424" s="103"/>
      <c r="C424" s="104"/>
      <c r="D424" s="104"/>
      <c r="E424" s="104"/>
    </row>
    <row r="425" spans="2:5" x14ac:dyDescent="0.45">
      <c r="B425" s="103"/>
      <c r="C425" s="104"/>
      <c r="D425" s="104"/>
      <c r="E425" s="104"/>
    </row>
    <row r="426" spans="2:5" x14ac:dyDescent="0.45">
      <c r="B426" s="103"/>
      <c r="C426" s="104"/>
      <c r="D426" s="104"/>
      <c r="E426" s="104"/>
    </row>
    <row r="427" spans="2:5" x14ac:dyDescent="0.45">
      <c r="B427" s="103"/>
      <c r="C427" s="104"/>
      <c r="D427" s="104"/>
      <c r="E427" s="104"/>
    </row>
    <row r="428" spans="2:5" x14ac:dyDescent="0.45">
      <c r="B428" s="103"/>
      <c r="C428" s="104"/>
      <c r="D428" s="104"/>
      <c r="E428" s="104"/>
    </row>
    <row r="429" spans="2:5" x14ac:dyDescent="0.45">
      <c r="B429" s="103"/>
      <c r="C429" s="104"/>
      <c r="D429" s="104"/>
      <c r="E429" s="104"/>
    </row>
    <row r="430" spans="2:5" x14ac:dyDescent="0.45">
      <c r="B430" s="103"/>
      <c r="C430" s="104"/>
      <c r="D430" s="104"/>
      <c r="E430" s="104"/>
    </row>
    <row r="431" spans="2:5" x14ac:dyDescent="0.45">
      <c r="B431" s="103"/>
      <c r="C431" s="104"/>
      <c r="D431" s="104"/>
      <c r="E431" s="104"/>
    </row>
    <row r="432" spans="2:5" x14ac:dyDescent="0.45">
      <c r="B432" s="103"/>
      <c r="C432" s="104"/>
      <c r="D432" s="104"/>
      <c r="E432" s="104"/>
    </row>
    <row r="433" spans="2:5" x14ac:dyDescent="0.45">
      <c r="B433" s="103"/>
      <c r="C433" s="104"/>
      <c r="D433" s="104"/>
      <c r="E433" s="104"/>
    </row>
    <row r="434" spans="2:5" x14ac:dyDescent="0.45">
      <c r="B434" s="103"/>
      <c r="C434" s="104"/>
      <c r="D434" s="104"/>
      <c r="E434" s="104"/>
    </row>
    <row r="435" spans="2:5" x14ac:dyDescent="0.45">
      <c r="B435" s="103"/>
      <c r="C435" s="104"/>
      <c r="D435" s="104"/>
      <c r="E435" s="104"/>
    </row>
    <row r="436" spans="2:5" x14ac:dyDescent="0.45">
      <c r="B436" s="103"/>
      <c r="C436" s="104"/>
      <c r="D436" s="104"/>
      <c r="E436" s="104"/>
    </row>
    <row r="437" spans="2:5" x14ac:dyDescent="0.45">
      <c r="B437" s="103"/>
      <c r="C437" s="104"/>
      <c r="D437" s="104"/>
      <c r="E437" s="104"/>
    </row>
    <row r="438" spans="2:5" x14ac:dyDescent="0.45">
      <c r="B438" s="103"/>
      <c r="C438" s="104"/>
      <c r="D438" s="104"/>
      <c r="E438" s="104"/>
    </row>
    <row r="439" spans="2:5" x14ac:dyDescent="0.45">
      <c r="B439" s="103"/>
      <c r="C439" s="104"/>
      <c r="D439" s="104"/>
      <c r="E439" s="104"/>
    </row>
    <row r="440" spans="2:5" x14ac:dyDescent="0.45">
      <c r="B440" s="103"/>
      <c r="C440" s="104"/>
      <c r="D440" s="104"/>
      <c r="E440" s="104"/>
    </row>
    <row r="441" spans="2:5" x14ac:dyDescent="0.45">
      <c r="B441" s="103"/>
      <c r="C441" s="104"/>
      <c r="D441" s="104"/>
      <c r="E441" s="104"/>
    </row>
    <row r="442" spans="2:5" x14ac:dyDescent="0.45">
      <c r="B442" s="103"/>
      <c r="C442" s="104"/>
      <c r="D442" s="104"/>
      <c r="E442" s="104"/>
    </row>
    <row r="443" spans="2:5" x14ac:dyDescent="0.45">
      <c r="B443" s="103"/>
      <c r="C443" s="104"/>
      <c r="D443" s="104"/>
      <c r="E443" s="104"/>
    </row>
    <row r="444" spans="2:5" x14ac:dyDescent="0.45">
      <c r="B444" s="103"/>
      <c r="C444" s="104"/>
      <c r="D444" s="104"/>
      <c r="E444" s="104"/>
    </row>
    <row r="445" spans="2:5" x14ac:dyDescent="0.45">
      <c r="B445" s="103"/>
      <c r="C445" s="104"/>
      <c r="D445" s="104"/>
      <c r="E445" s="104"/>
    </row>
    <row r="446" spans="2:5" x14ac:dyDescent="0.45">
      <c r="B446" s="103"/>
      <c r="C446" s="104"/>
      <c r="D446" s="104"/>
      <c r="E446" s="104"/>
    </row>
    <row r="447" spans="2:5" x14ac:dyDescent="0.45">
      <c r="B447" s="103"/>
      <c r="C447" s="104"/>
      <c r="D447" s="104"/>
      <c r="E447" s="104"/>
    </row>
    <row r="448" spans="2:5" x14ac:dyDescent="0.45">
      <c r="B448" s="103"/>
      <c r="C448" s="104"/>
      <c r="D448" s="104"/>
      <c r="E448" s="104"/>
    </row>
    <row r="449" spans="2:5" x14ac:dyDescent="0.45">
      <c r="B449" s="103"/>
      <c r="C449" s="104"/>
      <c r="D449" s="104"/>
      <c r="E449" s="104"/>
    </row>
    <row r="450" spans="2:5" x14ac:dyDescent="0.45">
      <c r="B450" s="103"/>
      <c r="C450" s="104"/>
      <c r="D450" s="104"/>
      <c r="E450" s="104"/>
    </row>
    <row r="451" spans="2:5" x14ac:dyDescent="0.45">
      <c r="B451" s="103"/>
      <c r="C451" s="104"/>
      <c r="D451" s="104"/>
      <c r="E451" s="104"/>
    </row>
    <row r="452" spans="2:5" x14ac:dyDescent="0.45">
      <c r="B452" s="103"/>
      <c r="C452" s="104"/>
      <c r="D452" s="104"/>
      <c r="E452" s="104"/>
    </row>
    <row r="453" spans="2:5" x14ac:dyDescent="0.45">
      <c r="B453" s="103"/>
      <c r="C453" s="104"/>
      <c r="D453" s="104"/>
      <c r="E453" s="104"/>
    </row>
    <row r="454" spans="2:5" x14ac:dyDescent="0.45">
      <c r="B454" s="103"/>
      <c r="C454" s="104"/>
      <c r="D454" s="104"/>
      <c r="E454" s="104"/>
    </row>
    <row r="455" spans="2:5" x14ac:dyDescent="0.45">
      <c r="B455" s="103"/>
      <c r="C455" s="104"/>
      <c r="D455" s="104"/>
      <c r="E455" s="104"/>
    </row>
    <row r="456" spans="2:5" x14ac:dyDescent="0.45">
      <c r="B456" s="103"/>
      <c r="C456" s="104"/>
      <c r="D456" s="104"/>
      <c r="E456" s="104"/>
    </row>
    <row r="457" spans="2:5" x14ac:dyDescent="0.45">
      <c r="B457" s="103"/>
      <c r="C457" s="104"/>
      <c r="D457" s="104"/>
      <c r="E457" s="104"/>
    </row>
    <row r="458" spans="2:5" x14ac:dyDescent="0.45">
      <c r="B458" s="103"/>
      <c r="C458" s="104"/>
      <c r="D458" s="104"/>
      <c r="E458" s="104"/>
    </row>
    <row r="459" spans="2:5" x14ac:dyDescent="0.45">
      <c r="B459" s="103"/>
      <c r="C459" s="104"/>
      <c r="D459" s="104"/>
      <c r="E459" s="104"/>
    </row>
    <row r="460" spans="2:5" x14ac:dyDescent="0.45">
      <c r="B460" s="103"/>
      <c r="C460" s="104"/>
      <c r="D460" s="104"/>
      <c r="E460" s="104"/>
    </row>
    <row r="461" spans="2:5" x14ac:dyDescent="0.45">
      <c r="B461" s="103"/>
      <c r="C461" s="104"/>
      <c r="D461" s="104"/>
      <c r="E461" s="104"/>
    </row>
    <row r="462" spans="2:5" x14ac:dyDescent="0.45">
      <c r="B462" s="103"/>
      <c r="C462" s="104"/>
      <c r="D462" s="104"/>
      <c r="E462" s="104"/>
    </row>
    <row r="463" spans="2:5" x14ac:dyDescent="0.45">
      <c r="B463" s="103"/>
      <c r="C463" s="104"/>
      <c r="D463" s="104"/>
      <c r="E463" s="104"/>
    </row>
    <row r="464" spans="2:5" x14ac:dyDescent="0.45">
      <c r="B464" s="103"/>
      <c r="C464" s="104"/>
      <c r="D464" s="104"/>
      <c r="E464" s="104"/>
    </row>
    <row r="465" spans="2:5" x14ac:dyDescent="0.45">
      <c r="B465" s="103"/>
      <c r="C465" s="104"/>
      <c r="D465" s="104"/>
      <c r="E465" s="104"/>
    </row>
    <row r="466" spans="2:5" x14ac:dyDescent="0.45">
      <c r="B466" s="103"/>
      <c r="C466" s="104"/>
      <c r="D466" s="104"/>
      <c r="E466" s="104"/>
    </row>
    <row r="467" spans="2:5" x14ac:dyDescent="0.45">
      <c r="B467" s="103"/>
      <c r="C467" s="104"/>
      <c r="D467" s="104"/>
      <c r="E467" s="104"/>
    </row>
    <row r="468" spans="2:5" x14ac:dyDescent="0.45">
      <c r="B468" s="103"/>
      <c r="C468" s="104"/>
      <c r="D468" s="104"/>
      <c r="E468" s="104"/>
    </row>
    <row r="469" spans="2:5" x14ac:dyDescent="0.45">
      <c r="B469" s="103"/>
      <c r="C469" s="104"/>
      <c r="D469" s="104"/>
      <c r="E469" s="104"/>
    </row>
    <row r="470" spans="2:5" x14ac:dyDescent="0.45">
      <c r="B470" s="103"/>
      <c r="C470" s="104"/>
      <c r="D470" s="104"/>
      <c r="E470" s="104"/>
    </row>
    <row r="471" spans="2:5" x14ac:dyDescent="0.45">
      <c r="B471" s="103"/>
      <c r="C471" s="104"/>
      <c r="D471" s="104"/>
      <c r="E471" s="104"/>
    </row>
    <row r="472" spans="2:5" x14ac:dyDescent="0.45">
      <c r="B472" s="103"/>
      <c r="C472" s="104"/>
      <c r="D472" s="104"/>
      <c r="E472" s="104"/>
    </row>
    <row r="473" spans="2:5" x14ac:dyDescent="0.45">
      <c r="B473" s="103"/>
      <c r="C473" s="104"/>
      <c r="D473" s="104"/>
      <c r="E473" s="104"/>
    </row>
    <row r="474" spans="2:5" x14ac:dyDescent="0.45">
      <c r="B474" s="103"/>
      <c r="C474" s="104"/>
      <c r="D474" s="104"/>
      <c r="E474" s="104"/>
    </row>
    <row r="475" spans="2:5" x14ac:dyDescent="0.45">
      <c r="B475" s="103"/>
      <c r="C475" s="104"/>
      <c r="D475" s="104"/>
      <c r="E475" s="104"/>
    </row>
    <row r="476" spans="2:5" x14ac:dyDescent="0.45">
      <c r="B476" s="103"/>
      <c r="C476" s="104"/>
      <c r="D476" s="104"/>
      <c r="E476" s="104"/>
    </row>
    <row r="477" spans="2:5" x14ac:dyDescent="0.45">
      <c r="B477" s="103"/>
      <c r="C477" s="104"/>
      <c r="D477" s="104"/>
      <c r="E477" s="104"/>
    </row>
    <row r="478" spans="2:5" x14ac:dyDescent="0.45">
      <c r="B478" s="103"/>
      <c r="C478" s="104"/>
      <c r="D478" s="104"/>
      <c r="E478" s="104"/>
    </row>
    <row r="479" spans="2:5" x14ac:dyDescent="0.45">
      <c r="B479" s="103"/>
      <c r="C479" s="104"/>
      <c r="D479" s="104"/>
      <c r="E479" s="104"/>
    </row>
    <row r="480" spans="2:5" x14ac:dyDescent="0.45">
      <c r="B480" s="103"/>
      <c r="C480" s="104"/>
      <c r="D480" s="104"/>
      <c r="E480" s="104"/>
    </row>
    <row r="481" spans="2:5" x14ac:dyDescent="0.45">
      <c r="B481" s="103"/>
      <c r="C481" s="104"/>
      <c r="D481" s="104"/>
      <c r="E481" s="104"/>
    </row>
    <row r="482" spans="2:5" x14ac:dyDescent="0.45">
      <c r="B482" s="103"/>
      <c r="C482" s="104"/>
      <c r="D482" s="104"/>
      <c r="E482" s="104"/>
    </row>
    <row r="483" spans="2:5" x14ac:dyDescent="0.45">
      <c r="B483" s="103"/>
      <c r="C483" s="104"/>
      <c r="D483" s="104"/>
      <c r="E483" s="104"/>
    </row>
    <row r="484" spans="2:5" x14ac:dyDescent="0.45">
      <c r="B484" s="103"/>
      <c r="C484" s="104"/>
      <c r="D484" s="104"/>
      <c r="E484" s="104"/>
    </row>
    <row r="485" spans="2:5" x14ac:dyDescent="0.45">
      <c r="B485" s="103"/>
      <c r="C485" s="104"/>
      <c r="D485" s="104"/>
      <c r="E485" s="104"/>
    </row>
    <row r="486" spans="2:5" x14ac:dyDescent="0.45">
      <c r="B486" s="103"/>
      <c r="C486" s="104"/>
      <c r="D486" s="104"/>
      <c r="E486" s="104"/>
    </row>
    <row r="487" spans="2:5" x14ac:dyDescent="0.45">
      <c r="B487" s="103"/>
      <c r="C487" s="104"/>
      <c r="D487" s="104"/>
      <c r="E487" s="104"/>
    </row>
    <row r="488" spans="2:5" x14ac:dyDescent="0.45">
      <c r="B488" s="103"/>
      <c r="C488" s="104"/>
      <c r="D488" s="104"/>
      <c r="E488" s="104"/>
    </row>
    <row r="489" spans="2:5" x14ac:dyDescent="0.45">
      <c r="B489" s="103"/>
      <c r="C489" s="104"/>
      <c r="D489" s="104"/>
      <c r="E489" s="104"/>
    </row>
    <row r="490" spans="2:5" x14ac:dyDescent="0.45">
      <c r="B490" s="103"/>
      <c r="C490" s="104"/>
      <c r="D490" s="104"/>
      <c r="E490" s="104"/>
    </row>
    <row r="491" spans="2:5" x14ac:dyDescent="0.45">
      <c r="B491" s="103"/>
      <c r="C491" s="104"/>
      <c r="D491" s="104"/>
      <c r="E491" s="104"/>
    </row>
    <row r="492" spans="2:5" x14ac:dyDescent="0.45">
      <c r="B492" s="103"/>
      <c r="C492" s="104"/>
      <c r="D492" s="104"/>
      <c r="E492" s="104"/>
    </row>
    <row r="493" spans="2:5" x14ac:dyDescent="0.45">
      <c r="B493" s="103"/>
      <c r="C493" s="104"/>
      <c r="D493" s="104"/>
      <c r="E493" s="104"/>
    </row>
    <row r="494" spans="2:5" x14ac:dyDescent="0.45">
      <c r="B494" s="103"/>
      <c r="C494" s="104"/>
      <c r="D494" s="104"/>
      <c r="E494" s="104"/>
    </row>
    <row r="495" spans="2:5" x14ac:dyDescent="0.45">
      <c r="B495" s="103"/>
      <c r="C495" s="104"/>
      <c r="D495" s="104"/>
      <c r="E495" s="104"/>
    </row>
    <row r="496" spans="2:5" x14ac:dyDescent="0.45">
      <c r="B496" s="103"/>
      <c r="C496" s="104"/>
      <c r="D496" s="104"/>
      <c r="E496" s="104"/>
    </row>
    <row r="497" spans="2:5" x14ac:dyDescent="0.45">
      <c r="B497" s="103"/>
      <c r="C497" s="104"/>
      <c r="D497" s="104"/>
      <c r="E497" s="104"/>
    </row>
    <row r="498" spans="2:5" x14ac:dyDescent="0.45">
      <c r="B498" s="103"/>
      <c r="C498" s="104"/>
      <c r="D498" s="104"/>
      <c r="E498" s="104"/>
    </row>
    <row r="499" spans="2:5" x14ac:dyDescent="0.45">
      <c r="B499" s="103"/>
      <c r="C499" s="104"/>
      <c r="D499" s="104"/>
      <c r="E499" s="104"/>
    </row>
    <row r="500" spans="2:5" x14ac:dyDescent="0.45">
      <c r="B500" s="103"/>
      <c r="C500" s="104"/>
      <c r="D500" s="104"/>
      <c r="E500" s="104"/>
    </row>
    <row r="501" spans="2:5" x14ac:dyDescent="0.45">
      <c r="B501" s="103"/>
      <c r="C501" s="104"/>
      <c r="D501" s="104"/>
      <c r="E501" s="104"/>
    </row>
    <row r="502" spans="2:5" x14ac:dyDescent="0.45">
      <c r="B502" s="103"/>
      <c r="C502" s="104"/>
      <c r="D502" s="104"/>
      <c r="E502" s="104"/>
    </row>
    <row r="503" spans="2:5" x14ac:dyDescent="0.45">
      <c r="B503" s="103"/>
      <c r="C503" s="104"/>
      <c r="D503" s="104"/>
      <c r="E503" s="104"/>
    </row>
    <row r="504" spans="2:5" x14ac:dyDescent="0.45">
      <c r="B504" s="103"/>
      <c r="C504" s="104"/>
      <c r="D504" s="104"/>
      <c r="E504" s="104"/>
    </row>
    <row r="505" spans="2:5" x14ac:dyDescent="0.45">
      <c r="B505" s="103"/>
      <c r="C505" s="104"/>
      <c r="D505" s="104"/>
      <c r="E505" s="104"/>
    </row>
    <row r="506" spans="2:5" x14ac:dyDescent="0.45">
      <c r="B506" s="103"/>
      <c r="C506" s="104"/>
      <c r="D506" s="104"/>
      <c r="E506" s="104"/>
    </row>
    <row r="507" spans="2:5" x14ac:dyDescent="0.45">
      <c r="B507" s="103"/>
      <c r="C507" s="104"/>
      <c r="D507" s="104"/>
      <c r="E507" s="104"/>
    </row>
    <row r="508" spans="2:5" x14ac:dyDescent="0.45">
      <c r="B508" s="103"/>
      <c r="C508" s="104"/>
      <c r="D508" s="104"/>
      <c r="E508" s="104"/>
    </row>
    <row r="509" spans="2:5" x14ac:dyDescent="0.45">
      <c r="B509" s="103"/>
      <c r="C509" s="104"/>
      <c r="D509" s="104"/>
      <c r="E509" s="104"/>
    </row>
    <row r="510" spans="2:5" x14ac:dyDescent="0.45">
      <c r="B510" s="103"/>
      <c r="C510" s="104"/>
      <c r="D510" s="104"/>
      <c r="E510" s="104"/>
    </row>
    <row r="511" spans="2:5" x14ac:dyDescent="0.45">
      <c r="B511" s="103"/>
      <c r="C511" s="104"/>
      <c r="D511" s="104"/>
      <c r="E511" s="104"/>
    </row>
    <row r="512" spans="2:5" x14ac:dyDescent="0.45">
      <c r="B512" s="103"/>
      <c r="C512" s="104"/>
      <c r="D512" s="104"/>
      <c r="E512" s="104"/>
    </row>
    <row r="513" spans="2:5" x14ac:dyDescent="0.45">
      <c r="B513" s="103"/>
      <c r="C513" s="104"/>
      <c r="D513" s="104"/>
      <c r="E513" s="104"/>
    </row>
    <row r="514" spans="2:5" x14ac:dyDescent="0.45">
      <c r="B514" s="103"/>
      <c r="C514" s="104"/>
      <c r="D514" s="104"/>
      <c r="E514" s="104"/>
    </row>
    <row r="515" spans="2:5" x14ac:dyDescent="0.45">
      <c r="B515" s="103"/>
      <c r="C515" s="104"/>
      <c r="D515" s="104"/>
      <c r="E515" s="104"/>
    </row>
    <row r="516" spans="2:5" x14ac:dyDescent="0.45">
      <c r="B516" s="103"/>
      <c r="C516" s="104"/>
      <c r="D516" s="104"/>
      <c r="E516" s="104"/>
    </row>
    <row r="517" spans="2:5" x14ac:dyDescent="0.45">
      <c r="B517" s="103"/>
      <c r="C517" s="104"/>
      <c r="D517" s="104"/>
      <c r="E517" s="104"/>
    </row>
    <row r="518" spans="2:5" x14ac:dyDescent="0.45">
      <c r="B518" s="103"/>
      <c r="C518" s="104"/>
      <c r="D518" s="104"/>
      <c r="E518" s="104"/>
    </row>
    <row r="519" spans="2:5" x14ac:dyDescent="0.45">
      <c r="B519" s="103"/>
      <c r="C519" s="104"/>
      <c r="D519" s="104"/>
      <c r="E519" s="104"/>
    </row>
    <row r="520" spans="2:5" x14ac:dyDescent="0.45">
      <c r="B520" s="103"/>
      <c r="C520" s="104"/>
      <c r="D520" s="104"/>
      <c r="E520" s="104"/>
    </row>
    <row r="521" spans="2:5" x14ac:dyDescent="0.45">
      <c r="B521" s="103"/>
      <c r="C521" s="104"/>
      <c r="D521" s="104"/>
      <c r="E521" s="104"/>
    </row>
    <row r="522" spans="2:5" x14ac:dyDescent="0.45">
      <c r="B522" s="103"/>
      <c r="C522" s="104"/>
      <c r="D522" s="104"/>
      <c r="E522" s="104"/>
    </row>
    <row r="523" spans="2:5" x14ac:dyDescent="0.45">
      <c r="B523" s="103"/>
      <c r="C523" s="104"/>
      <c r="D523" s="104"/>
      <c r="E523" s="104"/>
    </row>
    <row r="524" spans="2:5" x14ac:dyDescent="0.45">
      <c r="B524" s="103"/>
      <c r="C524" s="104"/>
      <c r="D524" s="104"/>
      <c r="E524" s="104"/>
    </row>
    <row r="525" spans="2:5" x14ac:dyDescent="0.45">
      <c r="B525" s="103"/>
      <c r="C525" s="104"/>
      <c r="D525" s="104"/>
      <c r="E525" s="104"/>
    </row>
    <row r="526" spans="2:5" x14ac:dyDescent="0.45">
      <c r="B526" s="103"/>
      <c r="C526" s="104"/>
      <c r="D526" s="104"/>
      <c r="E526" s="104"/>
    </row>
    <row r="527" spans="2:5" x14ac:dyDescent="0.45">
      <c r="B527" s="103"/>
      <c r="C527" s="104"/>
      <c r="D527" s="104"/>
      <c r="E527" s="104"/>
    </row>
    <row r="528" spans="2:5" x14ac:dyDescent="0.45">
      <c r="B528" s="103"/>
      <c r="C528" s="104"/>
      <c r="D528" s="104"/>
      <c r="E528" s="104"/>
    </row>
    <row r="529" spans="2:5" x14ac:dyDescent="0.45">
      <c r="B529" s="103"/>
      <c r="C529" s="104"/>
      <c r="D529" s="104"/>
      <c r="E529" s="104"/>
    </row>
    <row r="530" spans="2:5" x14ac:dyDescent="0.45">
      <c r="B530" s="103"/>
      <c r="C530" s="104"/>
      <c r="D530" s="104"/>
      <c r="E530" s="104"/>
    </row>
    <row r="531" spans="2:5" x14ac:dyDescent="0.45">
      <c r="B531" s="103"/>
      <c r="C531" s="104"/>
      <c r="D531" s="104"/>
      <c r="E531" s="104"/>
    </row>
    <row r="532" spans="2:5" x14ac:dyDescent="0.45">
      <c r="B532" s="103"/>
      <c r="C532" s="104"/>
      <c r="D532" s="104"/>
      <c r="E532" s="104"/>
    </row>
    <row r="533" spans="2:5" x14ac:dyDescent="0.45">
      <c r="B533" s="103"/>
      <c r="C533" s="104"/>
      <c r="D533" s="104"/>
      <c r="E533" s="104"/>
    </row>
    <row r="534" spans="2:5" x14ac:dyDescent="0.45">
      <c r="B534" s="103"/>
      <c r="C534" s="104"/>
      <c r="D534" s="104"/>
      <c r="E534" s="104"/>
    </row>
    <row r="535" spans="2:5" x14ac:dyDescent="0.45">
      <c r="B535" s="103"/>
      <c r="C535" s="104"/>
      <c r="D535" s="104"/>
      <c r="E535" s="104"/>
    </row>
    <row r="536" spans="2:5" x14ac:dyDescent="0.45">
      <c r="B536" s="103"/>
      <c r="C536" s="104"/>
      <c r="D536" s="104"/>
      <c r="E536" s="104"/>
    </row>
    <row r="537" spans="2:5" x14ac:dyDescent="0.45">
      <c r="B537" s="103"/>
      <c r="C537" s="104"/>
      <c r="D537" s="104"/>
      <c r="E537" s="104"/>
    </row>
    <row r="538" spans="2:5" x14ac:dyDescent="0.45">
      <c r="B538" s="103"/>
      <c r="C538" s="104"/>
      <c r="D538" s="104"/>
      <c r="E538" s="104"/>
    </row>
    <row r="539" spans="2:5" x14ac:dyDescent="0.45">
      <c r="B539" s="103"/>
      <c r="C539" s="104"/>
      <c r="D539" s="104"/>
      <c r="E539" s="104"/>
    </row>
    <row r="540" spans="2:5" x14ac:dyDescent="0.45">
      <c r="B540" s="103"/>
      <c r="C540" s="104"/>
      <c r="D540" s="104"/>
      <c r="E540" s="104"/>
    </row>
    <row r="541" spans="2:5" x14ac:dyDescent="0.45">
      <c r="B541" s="103"/>
      <c r="C541" s="104"/>
      <c r="D541" s="104"/>
      <c r="E541" s="104"/>
    </row>
    <row r="542" spans="2:5" x14ac:dyDescent="0.45">
      <c r="B542" s="103"/>
      <c r="C542" s="104"/>
      <c r="D542" s="104"/>
      <c r="E542" s="104"/>
    </row>
    <row r="543" spans="2:5" x14ac:dyDescent="0.45">
      <c r="B543" s="103"/>
      <c r="C543" s="104"/>
      <c r="D543" s="104"/>
      <c r="E543" s="104"/>
    </row>
    <row r="544" spans="2:5" x14ac:dyDescent="0.45">
      <c r="B544" s="103"/>
      <c r="C544" s="104"/>
      <c r="D544" s="104"/>
      <c r="E544" s="104"/>
    </row>
    <row r="545" spans="2:5" x14ac:dyDescent="0.45">
      <c r="B545" s="103"/>
      <c r="C545" s="104"/>
      <c r="D545" s="104"/>
      <c r="E545" s="104"/>
    </row>
    <row r="546" spans="2:5" x14ac:dyDescent="0.45">
      <c r="B546" s="103"/>
      <c r="C546" s="104"/>
      <c r="D546" s="104"/>
      <c r="E546" s="104"/>
    </row>
    <row r="547" spans="2:5" x14ac:dyDescent="0.45">
      <c r="B547" s="103"/>
      <c r="C547" s="104"/>
      <c r="D547" s="104"/>
      <c r="E547" s="104"/>
    </row>
    <row r="548" spans="2:5" x14ac:dyDescent="0.45">
      <c r="B548" s="103"/>
      <c r="C548" s="104"/>
      <c r="D548" s="104"/>
      <c r="E548" s="104"/>
    </row>
    <row r="549" spans="2:5" x14ac:dyDescent="0.45">
      <c r="B549" s="103"/>
      <c r="C549" s="104"/>
      <c r="D549" s="104"/>
      <c r="E549" s="104"/>
    </row>
    <row r="550" spans="2:5" x14ac:dyDescent="0.45">
      <c r="B550" s="103"/>
      <c r="C550" s="104"/>
      <c r="D550" s="104"/>
      <c r="E550" s="104"/>
    </row>
    <row r="551" spans="2:5" x14ac:dyDescent="0.45">
      <c r="B551" s="103"/>
      <c r="C551" s="104"/>
      <c r="D551" s="104"/>
      <c r="E551" s="104"/>
    </row>
    <row r="552" spans="2:5" x14ac:dyDescent="0.45">
      <c r="B552" s="103"/>
      <c r="C552" s="104"/>
      <c r="D552" s="104"/>
      <c r="E552" s="104"/>
    </row>
    <row r="553" spans="2:5" x14ac:dyDescent="0.45">
      <c r="B553" s="103"/>
      <c r="C553" s="104"/>
      <c r="D553" s="104"/>
      <c r="E553" s="104"/>
    </row>
    <row r="554" spans="2:5" x14ac:dyDescent="0.45">
      <c r="B554" s="103"/>
      <c r="C554" s="104"/>
      <c r="D554" s="104"/>
      <c r="E554" s="104"/>
    </row>
    <row r="555" spans="2:5" x14ac:dyDescent="0.45">
      <c r="B555" s="103"/>
      <c r="C555" s="104"/>
      <c r="D555" s="104"/>
      <c r="E555" s="104"/>
    </row>
    <row r="556" spans="2:5" x14ac:dyDescent="0.45">
      <c r="B556" s="103"/>
      <c r="C556" s="104"/>
      <c r="D556" s="104"/>
      <c r="E556" s="104"/>
    </row>
    <row r="557" spans="2:5" x14ac:dyDescent="0.45">
      <c r="B557" s="103"/>
      <c r="C557" s="104"/>
      <c r="D557" s="104"/>
      <c r="E557" s="104"/>
    </row>
    <row r="558" spans="2:5" x14ac:dyDescent="0.45">
      <c r="B558" s="103"/>
      <c r="C558" s="104"/>
      <c r="D558" s="104"/>
      <c r="E558" s="104"/>
    </row>
    <row r="559" spans="2:5" x14ac:dyDescent="0.45">
      <c r="B559" s="103"/>
      <c r="C559" s="104"/>
      <c r="D559" s="104"/>
      <c r="E559" s="104"/>
    </row>
    <row r="560" spans="2:5" x14ac:dyDescent="0.45">
      <c r="B560" s="103"/>
      <c r="C560" s="104"/>
      <c r="D560" s="104"/>
      <c r="E560" s="104"/>
    </row>
    <row r="561" spans="2:5" x14ac:dyDescent="0.45">
      <c r="B561" s="103"/>
      <c r="C561" s="104"/>
      <c r="D561" s="104"/>
      <c r="E561" s="104"/>
    </row>
    <row r="562" spans="2:5" x14ac:dyDescent="0.45">
      <c r="B562" s="103"/>
      <c r="C562" s="104"/>
      <c r="D562" s="104"/>
      <c r="E562" s="104"/>
    </row>
    <row r="563" spans="2:5" x14ac:dyDescent="0.45">
      <c r="B563" s="103"/>
      <c r="C563" s="104"/>
      <c r="D563" s="104"/>
      <c r="E563" s="104"/>
    </row>
    <row r="564" spans="2:5" x14ac:dyDescent="0.45">
      <c r="B564" s="103"/>
      <c r="C564" s="104"/>
      <c r="D564" s="104"/>
      <c r="E564" s="104"/>
    </row>
    <row r="565" spans="2:5" x14ac:dyDescent="0.45">
      <c r="B565" s="103"/>
      <c r="C565" s="104"/>
      <c r="D565" s="104"/>
      <c r="E565" s="104"/>
    </row>
    <row r="566" spans="2:5" x14ac:dyDescent="0.45">
      <c r="B566" s="103"/>
      <c r="C566" s="104"/>
      <c r="D566" s="104"/>
      <c r="E566" s="104"/>
    </row>
    <row r="567" spans="2:5" x14ac:dyDescent="0.45">
      <c r="B567" s="103"/>
      <c r="C567" s="104"/>
      <c r="D567" s="104"/>
      <c r="E567" s="104"/>
    </row>
    <row r="568" spans="2:5" x14ac:dyDescent="0.45">
      <c r="B568" s="103"/>
      <c r="C568" s="104"/>
      <c r="D568" s="104"/>
      <c r="E568" s="104"/>
    </row>
    <row r="569" spans="2:5" x14ac:dyDescent="0.45">
      <c r="B569" s="103"/>
      <c r="C569" s="104"/>
      <c r="D569" s="104"/>
      <c r="E569" s="104"/>
    </row>
    <row r="570" spans="2:5" x14ac:dyDescent="0.45">
      <c r="B570" s="103"/>
      <c r="C570" s="104"/>
      <c r="D570" s="104"/>
      <c r="E570" s="104"/>
    </row>
    <row r="571" spans="2:5" x14ac:dyDescent="0.45">
      <c r="B571" s="103"/>
      <c r="C571" s="104"/>
      <c r="D571" s="104"/>
      <c r="E571" s="104"/>
    </row>
    <row r="572" spans="2:5" x14ac:dyDescent="0.45">
      <c r="B572" s="103"/>
      <c r="C572" s="104"/>
      <c r="D572" s="104"/>
      <c r="E572" s="104"/>
    </row>
    <row r="573" spans="2:5" x14ac:dyDescent="0.45">
      <c r="B573" s="103"/>
      <c r="C573" s="104"/>
      <c r="D573" s="104"/>
      <c r="E573" s="104"/>
    </row>
    <row r="574" spans="2:5" x14ac:dyDescent="0.45">
      <c r="B574" s="103"/>
      <c r="C574" s="104"/>
      <c r="D574" s="104"/>
      <c r="E574" s="104"/>
    </row>
    <row r="575" spans="2:5" x14ac:dyDescent="0.45">
      <c r="B575" s="103"/>
      <c r="C575" s="104"/>
      <c r="D575" s="104"/>
      <c r="E575" s="104"/>
    </row>
    <row r="576" spans="2:5" x14ac:dyDescent="0.45">
      <c r="B576" s="103"/>
      <c r="C576" s="104"/>
      <c r="D576" s="104"/>
      <c r="E576" s="104"/>
    </row>
    <row r="577" spans="2:5" x14ac:dyDescent="0.45">
      <c r="B577" s="103"/>
      <c r="C577" s="104"/>
      <c r="D577" s="104"/>
      <c r="E577" s="104"/>
    </row>
    <row r="578" spans="2:5" x14ac:dyDescent="0.45">
      <c r="B578" s="103"/>
      <c r="C578" s="104"/>
      <c r="D578" s="104"/>
      <c r="E578" s="104"/>
    </row>
    <row r="579" spans="2:5" x14ac:dyDescent="0.45">
      <c r="B579" s="103"/>
      <c r="C579" s="104"/>
      <c r="D579" s="104"/>
      <c r="E579" s="104"/>
    </row>
    <row r="580" spans="2:5" x14ac:dyDescent="0.45">
      <c r="B580" s="103"/>
      <c r="C580" s="104"/>
      <c r="D580" s="104"/>
      <c r="E580" s="104"/>
    </row>
    <row r="581" spans="2:5" x14ac:dyDescent="0.45">
      <c r="B581" s="103"/>
      <c r="C581" s="104"/>
      <c r="D581" s="104"/>
      <c r="E581" s="104"/>
    </row>
    <row r="582" spans="2:5" x14ac:dyDescent="0.45">
      <c r="B582" s="103"/>
      <c r="C582" s="104"/>
      <c r="D582" s="104"/>
      <c r="E582" s="104"/>
    </row>
    <row r="583" spans="2:5" x14ac:dyDescent="0.45">
      <c r="B583" s="103"/>
      <c r="C583" s="104"/>
      <c r="D583" s="104"/>
      <c r="E583" s="104"/>
    </row>
    <row r="584" spans="2:5" x14ac:dyDescent="0.45">
      <c r="B584" s="103"/>
      <c r="C584" s="104"/>
      <c r="D584" s="104"/>
      <c r="E584" s="104"/>
    </row>
    <row r="585" spans="2:5" x14ac:dyDescent="0.45">
      <c r="B585" s="103"/>
      <c r="C585" s="104"/>
      <c r="D585" s="104"/>
      <c r="E585" s="104"/>
    </row>
    <row r="586" spans="2:5" x14ac:dyDescent="0.45">
      <c r="B586" s="103"/>
      <c r="C586" s="104"/>
      <c r="D586" s="104"/>
      <c r="E586" s="104"/>
    </row>
    <row r="587" spans="2:5" x14ac:dyDescent="0.45">
      <c r="B587" s="103"/>
      <c r="C587" s="104"/>
      <c r="D587" s="104"/>
      <c r="E587" s="104"/>
    </row>
    <row r="588" spans="2:5" x14ac:dyDescent="0.45">
      <c r="B588" s="103"/>
      <c r="C588" s="104"/>
      <c r="D588" s="104"/>
      <c r="E588" s="104"/>
    </row>
    <row r="589" spans="2:5" x14ac:dyDescent="0.45">
      <c r="B589" s="103"/>
      <c r="C589" s="104"/>
      <c r="D589" s="104"/>
      <c r="E589" s="104"/>
    </row>
    <row r="590" spans="2:5" x14ac:dyDescent="0.45">
      <c r="B590" s="103"/>
      <c r="C590" s="104"/>
      <c r="D590" s="104"/>
      <c r="E590" s="104"/>
    </row>
    <row r="591" spans="2:5" x14ac:dyDescent="0.45">
      <c r="B591" s="103"/>
      <c r="C591" s="104"/>
      <c r="D591" s="104"/>
      <c r="E591" s="104"/>
    </row>
    <row r="592" spans="2:5" x14ac:dyDescent="0.45">
      <c r="B592" s="103"/>
      <c r="C592" s="104"/>
      <c r="D592" s="104"/>
      <c r="E592" s="104"/>
    </row>
    <row r="593" spans="2:5" x14ac:dyDescent="0.45">
      <c r="B593" s="103"/>
      <c r="C593" s="104"/>
      <c r="D593" s="104"/>
      <c r="E593" s="104"/>
    </row>
    <row r="594" spans="2:5" x14ac:dyDescent="0.45">
      <c r="B594" s="103"/>
      <c r="C594" s="104"/>
      <c r="D594" s="104"/>
      <c r="E594" s="104"/>
    </row>
    <row r="595" spans="2:5" x14ac:dyDescent="0.45">
      <c r="B595" s="103"/>
      <c r="C595" s="104"/>
      <c r="D595" s="104"/>
      <c r="E595" s="104"/>
    </row>
    <row r="596" spans="2:5" x14ac:dyDescent="0.45">
      <c r="B596" s="103"/>
      <c r="C596" s="104"/>
      <c r="D596" s="104"/>
      <c r="E596" s="104"/>
    </row>
    <row r="597" spans="2:5" x14ac:dyDescent="0.45">
      <c r="B597" s="103"/>
      <c r="C597" s="104"/>
      <c r="D597" s="104"/>
      <c r="E597" s="104"/>
    </row>
    <row r="598" spans="2:5" x14ac:dyDescent="0.45">
      <c r="B598" s="103"/>
      <c r="C598" s="104"/>
      <c r="D598" s="104"/>
      <c r="E598" s="104"/>
    </row>
    <row r="599" spans="2:5" x14ac:dyDescent="0.45">
      <c r="B599" s="103"/>
      <c r="C599" s="104"/>
      <c r="D599" s="104"/>
      <c r="E599" s="104"/>
    </row>
    <row r="600" spans="2:5" x14ac:dyDescent="0.45">
      <c r="B600" s="103"/>
      <c r="C600" s="104"/>
      <c r="D600" s="104"/>
      <c r="E600" s="104"/>
    </row>
    <row r="601" spans="2:5" x14ac:dyDescent="0.45">
      <c r="B601" s="103"/>
      <c r="C601" s="104"/>
      <c r="D601" s="104"/>
      <c r="E601" s="104"/>
    </row>
    <row r="602" spans="2:5" x14ac:dyDescent="0.45">
      <c r="B602" s="103"/>
      <c r="C602" s="104"/>
      <c r="D602" s="104"/>
      <c r="E602" s="104"/>
    </row>
    <row r="603" spans="2:5" x14ac:dyDescent="0.45">
      <c r="B603" s="103"/>
      <c r="C603" s="104"/>
      <c r="D603" s="104"/>
      <c r="E603" s="104"/>
    </row>
    <row r="604" spans="2:5" x14ac:dyDescent="0.45">
      <c r="B604" s="103"/>
      <c r="C604" s="104"/>
      <c r="D604" s="104"/>
      <c r="E604" s="104"/>
    </row>
    <row r="605" spans="2:5" x14ac:dyDescent="0.45">
      <c r="B605" s="103"/>
      <c r="C605" s="104"/>
      <c r="D605" s="104"/>
      <c r="E605" s="104"/>
    </row>
    <row r="606" spans="2:5" x14ac:dyDescent="0.45">
      <c r="B606" s="103"/>
      <c r="C606" s="104"/>
      <c r="D606" s="104"/>
      <c r="E606" s="104"/>
    </row>
    <row r="607" spans="2:5" x14ac:dyDescent="0.45">
      <c r="B607" s="103"/>
      <c r="C607" s="104"/>
      <c r="D607" s="104"/>
      <c r="E607" s="104"/>
    </row>
    <row r="608" spans="2:5" x14ac:dyDescent="0.45">
      <c r="B608" s="103"/>
      <c r="C608" s="104"/>
      <c r="D608" s="104"/>
      <c r="E608" s="104"/>
    </row>
    <row r="609" spans="2:5" x14ac:dyDescent="0.45">
      <c r="B609" s="103"/>
      <c r="C609" s="104"/>
      <c r="D609" s="104"/>
      <c r="E609" s="104"/>
    </row>
    <row r="610" spans="2:5" x14ac:dyDescent="0.45">
      <c r="B610" s="103"/>
      <c r="C610" s="104"/>
      <c r="D610" s="104"/>
      <c r="E610" s="104"/>
    </row>
    <row r="611" spans="2:5" x14ac:dyDescent="0.45">
      <c r="B611" s="103"/>
      <c r="C611" s="104"/>
      <c r="D611" s="104"/>
      <c r="E611" s="104"/>
    </row>
    <row r="612" spans="2:5" x14ac:dyDescent="0.45">
      <c r="B612" s="103"/>
      <c r="C612" s="104"/>
      <c r="D612" s="104"/>
      <c r="E612" s="104"/>
    </row>
    <row r="613" spans="2:5" x14ac:dyDescent="0.45">
      <c r="B613" s="103"/>
      <c r="C613" s="104"/>
      <c r="D613" s="104"/>
      <c r="E613" s="104"/>
    </row>
    <row r="614" spans="2:5" x14ac:dyDescent="0.45">
      <c r="B614" s="103"/>
      <c r="C614" s="104"/>
      <c r="D614" s="104"/>
      <c r="E614" s="104"/>
    </row>
    <row r="615" spans="2:5" x14ac:dyDescent="0.45">
      <c r="B615" s="103"/>
      <c r="C615" s="104"/>
      <c r="D615" s="104"/>
      <c r="E615" s="104"/>
    </row>
    <row r="616" spans="2:5" x14ac:dyDescent="0.45">
      <c r="B616" s="103"/>
      <c r="C616" s="104"/>
      <c r="D616" s="104"/>
      <c r="E616" s="104"/>
    </row>
    <row r="617" spans="2:5" x14ac:dyDescent="0.45">
      <c r="B617" s="103"/>
      <c r="C617" s="104"/>
      <c r="D617" s="104"/>
      <c r="E617" s="104"/>
    </row>
    <row r="618" spans="2:5" x14ac:dyDescent="0.45">
      <c r="B618" s="103"/>
      <c r="C618" s="104"/>
      <c r="D618" s="104"/>
      <c r="E618" s="104"/>
    </row>
    <row r="619" spans="2:5" x14ac:dyDescent="0.45">
      <c r="B619" s="103"/>
      <c r="C619" s="104"/>
      <c r="D619" s="104"/>
      <c r="E619" s="104"/>
    </row>
    <row r="620" spans="2:5" x14ac:dyDescent="0.45">
      <c r="B620" s="103"/>
      <c r="C620" s="104"/>
      <c r="D620" s="104"/>
      <c r="E620" s="104"/>
    </row>
    <row r="621" spans="2:5" x14ac:dyDescent="0.45">
      <c r="B621" s="103"/>
      <c r="C621" s="104"/>
      <c r="D621" s="104"/>
      <c r="E621" s="104"/>
    </row>
    <row r="622" spans="2:5" x14ac:dyDescent="0.45">
      <c r="B622" s="103"/>
      <c r="C622" s="104"/>
      <c r="D622" s="104"/>
      <c r="E622" s="104"/>
    </row>
    <row r="623" spans="2:5" x14ac:dyDescent="0.45">
      <c r="B623" s="103"/>
      <c r="C623" s="104"/>
      <c r="D623" s="104"/>
      <c r="E623" s="104"/>
    </row>
    <row r="624" spans="2:5" x14ac:dyDescent="0.45">
      <c r="B624" s="103"/>
      <c r="C624" s="104"/>
      <c r="D624" s="104"/>
      <c r="E624" s="104"/>
    </row>
    <row r="625" spans="2:5" x14ac:dyDescent="0.45">
      <c r="B625" s="103"/>
      <c r="C625" s="104"/>
      <c r="D625" s="104"/>
      <c r="E625" s="104"/>
    </row>
    <row r="626" spans="2:5" x14ac:dyDescent="0.45">
      <c r="B626" s="103"/>
      <c r="C626" s="104"/>
      <c r="D626" s="104"/>
      <c r="E626" s="104"/>
    </row>
    <row r="627" spans="2:5" x14ac:dyDescent="0.45">
      <c r="B627" s="103"/>
      <c r="C627" s="104"/>
      <c r="D627" s="104"/>
      <c r="E627" s="104"/>
    </row>
    <row r="628" spans="2:5" x14ac:dyDescent="0.45">
      <c r="B628" s="103"/>
      <c r="C628" s="104"/>
      <c r="D628" s="104"/>
      <c r="E628" s="104"/>
    </row>
    <row r="629" spans="2:5" x14ac:dyDescent="0.45">
      <c r="B629" s="103"/>
      <c r="C629" s="104"/>
      <c r="D629" s="104"/>
      <c r="E629" s="104"/>
    </row>
    <row r="630" spans="2:5" x14ac:dyDescent="0.45">
      <c r="B630" s="103"/>
      <c r="C630" s="104"/>
      <c r="D630" s="104"/>
      <c r="E630" s="104"/>
    </row>
    <row r="631" spans="2:5" x14ac:dyDescent="0.45">
      <c r="B631" s="103"/>
      <c r="C631" s="104"/>
      <c r="D631" s="104"/>
      <c r="E631" s="104"/>
    </row>
    <row r="632" spans="2:5" x14ac:dyDescent="0.45">
      <c r="B632" s="103"/>
      <c r="C632" s="104"/>
      <c r="D632" s="104"/>
      <c r="E632" s="104"/>
    </row>
    <row r="633" spans="2:5" x14ac:dyDescent="0.45">
      <c r="B633" s="103"/>
      <c r="C633" s="104"/>
      <c r="D633" s="104"/>
      <c r="E633" s="104"/>
    </row>
    <row r="634" spans="2:5" x14ac:dyDescent="0.45">
      <c r="B634" s="103"/>
      <c r="C634" s="104"/>
      <c r="D634" s="104"/>
      <c r="E634" s="104"/>
    </row>
    <row r="635" spans="2:5" x14ac:dyDescent="0.45">
      <c r="B635" s="103"/>
      <c r="C635" s="104"/>
      <c r="D635" s="104"/>
      <c r="E635" s="104"/>
    </row>
    <row r="636" spans="2:5" x14ac:dyDescent="0.45">
      <c r="B636" s="103"/>
      <c r="C636" s="104"/>
      <c r="D636" s="104"/>
      <c r="E636" s="104"/>
    </row>
    <row r="637" spans="2:5" x14ac:dyDescent="0.45">
      <c r="B637" s="103"/>
      <c r="C637" s="104"/>
      <c r="D637" s="104"/>
      <c r="E637" s="104"/>
    </row>
    <row r="638" spans="2:5" x14ac:dyDescent="0.45">
      <c r="B638" s="103"/>
      <c r="C638" s="104"/>
      <c r="D638" s="104"/>
      <c r="E638" s="104"/>
    </row>
    <row r="639" spans="2:5" x14ac:dyDescent="0.45">
      <c r="B639" s="103"/>
      <c r="C639" s="104"/>
      <c r="D639" s="104"/>
      <c r="E639" s="104"/>
    </row>
    <row r="640" spans="2:5" x14ac:dyDescent="0.45">
      <c r="B640" s="103"/>
      <c r="C640" s="104"/>
      <c r="D640" s="104"/>
      <c r="E640" s="104"/>
    </row>
    <row r="641" spans="2:5" x14ac:dyDescent="0.45">
      <c r="B641" s="103"/>
      <c r="C641" s="104"/>
      <c r="D641" s="104"/>
      <c r="E641" s="104"/>
    </row>
    <row r="642" spans="2:5" x14ac:dyDescent="0.45">
      <c r="B642" s="103"/>
      <c r="C642" s="104"/>
      <c r="D642" s="104"/>
      <c r="E642" s="104"/>
    </row>
    <row r="643" spans="2:5" x14ac:dyDescent="0.45">
      <c r="B643" s="103"/>
      <c r="C643" s="104"/>
      <c r="D643" s="104"/>
      <c r="E643" s="104"/>
    </row>
    <row r="644" spans="2:5" x14ac:dyDescent="0.45">
      <c r="B644" s="103"/>
      <c r="C644" s="104"/>
      <c r="D644" s="104"/>
      <c r="E644" s="104"/>
    </row>
    <row r="645" spans="2:5" x14ac:dyDescent="0.45">
      <c r="B645" s="103"/>
      <c r="C645" s="104"/>
      <c r="D645" s="104"/>
      <c r="E645" s="104"/>
    </row>
    <row r="646" spans="2:5" x14ac:dyDescent="0.45">
      <c r="B646" s="103"/>
      <c r="C646" s="104"/>
      <c r="D646" s="104"/>
      <c r="E646" s="104"/>
    </row>
    <row r="647" spans="2:5" x14ac:dyDescent="0.45">
      <c r="B647" s="103"/>
      <c r="C647" s="104"/>
      <c r="D647" s="104"/>
      <c r="E647" s="104"/>
    </row>
    <row r="648" spans="2:5" x14ac:dyDescent="0.45">
      <c r="B648" s="103"/>
      <c r="C648" s="104"/>
      <c r="D648" s="104"/>
      <c r="E648" s="104"/>
    </row>
    <row r="649" spans="2:5" x14ac:dyDescent="0.45">
      <c r="B649" s="103"/>
      <c r="C649" s="104"/>
      <c r="D649" s="104"/>
      <c r="E649" s="104"/>
    </row>
    <row r="650" spans="2:5" x14ac:dyDescent="0.45">
      <c r="B650" s="103"/>
      <c r="C650" s="104"/>
      <c r="D650" s="104"/>
      <c r="E650" s="104"/>
    </row>
    <row r="651" spans="2:5" x14ac:dyDescent="0.45">
      <c r="B651" s="103"/>
      <c r="C651" s="104"/>
      <c r="D651" s="104"/>
      <c r="E651" s="104"/>
    </row>
    <row r="652" spans="2:5" x14ac:dyDescent="0.45">
      <c r="B652" s="103"/>
      <c r="C652" s="104"/>
      <c r="D652" s="104"/>
      <c r="E652" s="104"/>
    </row>
    <row r="653" spans="2:5" x14ac:dyDescent="0.45">
      <c r="B653" s="103"/>
      <c r="C653" s="104"/>
      <c r="D653" s="104"/>
      <c r="E653" s="104"/>
    </row>
    <row r="654" spans="2:5" x14ac:dyDescent="0.45">
      <c r="B654" s="103"/>
      <c r="C654" s="104"/>
      <c r="D654" s="104"/>
      <c r="E654" s="104"/>
    </row>
    <row r="655" spans="2:5" x14ac:dyDescent="0.45">
      <c r="B655" s="103"/>
      <c r="C655" s="104"/>
      <c r="D655" s="104"/>
      <c r="E655" s="104"/>
    </row>
    <row r="656" spans="2:5" x14ac:dyDescent="0.45">
      <c r="B656" s="103"/>
      <c r="C656" s="104"/>
      <c r="D656" s="104"/>
      <c r="E656" s="104"/>
    </row>
    <row r="657" spans="2:5" x14ac:dyDescent="0.45">
      <c r="B657" s="103"/>
      <c r="C657" s="104"/>
      <c r="D657" s="104"/>
      <c r="E657" s="104"/>
    </row>
    <row r="658" spans="2:5" x14ac:dyDescent="0.45">
      <c r="B658" s="103"/>
      <c r="C658" s="104"/>
      <c r="D658" s="104"/>
      <c r="E658" s="104"/>
    </row>
    <row r="659" spans="2:5" x14ac:dyDescent="0.45">
      <c r="B659" s="103"/>
      <c r="C659" s="104"/>
      <c r="D659" s="104"/>
      <c r="E659" s="104"/>
    </row>
    <row r="660" spans="2:5" x14ac:dyDescent="0.45">
      <c r="B660" s="103"/>
      <c r="C660" s="104"/>
      <c r="D660" s="104"/>
      <c r="E660" s="104"/>
    </row>
    <row r="661" spans="2:5" x14ac:dyDescent="0.45">
      <c r="B661" s="103"/>
      <c r="C661" s="104"/>
      <c r="D661" s="104"/>
      <c r="E661" s="104"/>
    </row>
    <row r="662" spans="2:5" x14ac:dyDescent="0.45">
      <c r="B662" s="103"/>
      <c r="C662" s="104"/>
      <c r="D662" s="104"/>
      <c r="E662" s="104"/>
    </row>
    <row r="663" spans="2:5" x14ac:dyDescent="0.45">
      <c r="B663" s="103"/>
      <c r="C663" s="104"/>
      <c r="D663" s="104"/>
      <c r="E663" s="104"/>
    </row>
    <row r="664" spans="2:5" x14ac:dyDescent="0.45">
      <c r="B664" s="103"/>
      <c r="C664" s="104"/>
      <c r="D664" s="104"/>
      <c r="E664" s="104"/>
    </row>
    <row r="665" spans="2:5" x14ac:dyDescent="0.45">
      <c r="B665" s="103"/>
      <c r="C665" s="104"/>
      <c r="D665" s="104"/>
      <c r="E665" s="104"/>
    </row>
    <row r="666" spans="2:5" x14ac:dyDescent="0.45">
      <c r="B666" s="103"/>
      <c r="C666" s="104"/>
      <c r="D666" s="104"/>
      <c r="E666" s="104"/>
    </row>
    <row r="667" spans="2:5" x14ac:dyDescent="0.45">
      <c r="B667" s="103"/>
      <c r="C667" s="104"/>
      <c r="D667" s="104"/>
      <c r="E667" s="104"/>
    </row>
    <row r="668" spans="2:5" x14ac:dyDescent="0.45">
      <c r="B668" s="103"/>
      <c r="C668" s="104"/>
      <c r="D668" s="104"/>
      <c r="E668" s="104"/>
    </row>
    <row r="669" spans="2:5" x14ac:dyDescent="0.45">
      <c r="B669" s="103"/>
      <c r="C669" s="104"/>
      <c r="D669" s="104"/>
      <c r="E669" s="104"/>
    </row>
    <row r="670" spans="2:5" x14ac:dyDescent="0.45">
      <c r="B670" s="103"/>
      <c r="C670" s="104"/>
      <c r="D670" s="104"/>
      <c r="E670" s="104"/>
    </row>
    <row r="671" spans="2:5" x14ac:dyDescent="0.45">
      <c r="B671" s="103"/>
      <c r="C671" s="104"/>
      <c r="D671" s="104"/>
      <c r="E671" s="104"/>
    </row>
    <row r="672" spans="2:5" x14ac:dyDescent="0.45">
      <c r="B672" s="103"/>
      <c r="C672" s="104"/>
      <c r="D672" s="104"/>
      <c r="E672" s="104"/>
    </row>
    <row r="673" spans="2:5" x14ac:dyDescent="0.45">
      <c r="B673" s="103"/>
      <c r="C673" s="104"/>
      <c r="D673" s="104"/>
      <c r="E673" s="104"/>
    </row>
    <row r="674" spans="2:5" x14ac:dyDescent="0.45">
      <c r="B674" s="103"/>
      <c r="C674" s="104"/>
      <c r="D674" s="104"/>
      <c r="E674" s="104"/>
    </row>
    <row r="675" spans="2:5" x14ac:dyDescent="0.45">
      <c r="B675" s="103"/>
      <c r="C675" s="104"/>
      <c r="D675" s="104"/>
      <c r="E675" s="104"/>
    </row>
    <row r="676" spans="2:5" x14ac:dyDescent="0.45">
      <c r="B676" s="103"/>
      <c r="C676" s="104"/>
      <c r="D676" s="104"/>
      <c r="E676" s="104"/>
    </row>
    <row r="677" spans="2:5" x14ac:dyDescent="0.45">
      <c r="B677" s="103"/>
      <c r="C677" s="104"/>
      <c r="D677" s="104"/>
      <c r="E677" s="104"/>
    </row>
    <row r="678" spans="2:5" x14ac:dyDescent="0.45">
      <c r="B678" s="103"/>
      <c r="C678" s="104"/>
      <c r="D678" s="104"/>
      <c r="E678" s="104"/>
    </row>
    <row r="679" spans="2:5" x14ac:dyDescent="0.45">
      <c r="B679" s="103"/>
      <c r="C679" s="104"/>
      <c r="D679" s="104"/>
      <c r="E679" s="104"/>
    </row>
    <row r="680" spans="2:5" x14ac:dyDescent="0.45">
      <c r="B680" s="103"/>
      <c r="C680" s="104"/>
      <c r="D680" s="104"/>
      <c r="E680" s="104"/>
    </row>
    <row r="681" spans="2:5" x14ac:dyDescent="0.45">
      <c r="B681" s="103"/>
      <c r="C681" s="104"/>
      <c r="D681" s="104"/>
      <c r="E681" s="104"/>
    </row>
    <row r="682" spans="2:5" x14ac:dyDescent="0.45">
      <c r="B682" s="103"/>
      <c r="C682" s="104"/>
      <c r="D682" s="104"/>
      <c r="E682" s="104"/>
    </row>
    <row r="683" spans="2:5" x14ac:dyDescent="0.45">
      <c r="B683" s="103"/>
      <c r="C683" s="104"/>
      <c r="D683" s="104"/>
      <c r="E683" s="104"/>
    </row>
    <row r="684" spans="2:5" x14ac:dyDescent="0.45">
      <c r="B684" s="103"/>
      <c r="C684" s="104"/>
      <c r="D684" s="104"/>
      <c r="E684" s="104"/>
    </row>
    <row r="685" spans="2:5" x14ac:dyDescent="0.45">
      <c r="B685" s="103"/>
      <c r="C685" s="104"/>
      <c r="D685" s="104"/>
      <c r="E685" s="104"/>
    </row>
    <row r="686" spans="2:5" x14ac:dyDescent="0.45">
      <c r="B686" s="103"/>
      <c r="C686" s="104"/>
      <c r="D686" s="104"/>
      <c r="E686" s="104"/>
    </row>
    <row r="687" spans="2:5" x14ac:dyDescent="0.45">
      <c r="B687" s="103"/>
      <c r="C687" s="104"/>
      <c r="D687" s="104"/>
      <c r="E687" s="104"/>
    </row>
    <row r="688" spans="2:5" x14ac:dyDescent="0.45">
      <c r="B688" s="103"/>
      <c r="C688" s="104"/>
      <c r="D688" s="104"/>
      <c r="E688" s="104"/>
    </row>
    <row r="689" spans="2:5" x14ac:dyDescent="0.45">
      <c r="B689" s="103"/>
      <c r="C689" s="104"/>
      <c r="D689" s="104"/>
      <c r="E689" s="104"/>
    </row>
    <row r="690" spans="2:5" x14ac:dyDescent="0.45">
      <c r="B690" s="103"/>
      <c r="C690" s="104"/>
      <c r="D690" s="104"/>
      <c r="E690" s="104"/>
    </row>
    <row r="691" spans="2:5" x14ac:dyDescent="0.45">
      <c r="B691" s="103"/>
      <c r="C691" s="104"/>
      <c r="D691" s="104"/>
      <c r="E691" s="104"/>
    </row>
    <row r="692" spans="2:5" x14ac:dyDescent="0.45">
      <c r="B692" s="103"/>
      <c r="C692" s="104"/>
      <c r="D692" s="104"/>
      <c r="E692" s="104"/>
    </row>
    <row r="693" spans="2:5" x14ac:dyDescent="0.45">
      <c r="B693" s="103"/>
      <c r="C693" s="104"/>
      <c r="D693" s="104"/>
      <c r="E693" s="104"/>
    </row>
    <row r="694" spans="2:5" x14ac:dyDescent="0.45">
      <c r="B694" s="103"/>
      <c r="C694" s="104"/>
      <c r="D694" s="104"/>
      <c r="E694" s="104"/>
    </row>
    <row r="695" spans="2:5" x14ac:dyDescent="0.45">
      <c r="B695" s="103"/>
      <c r="C695" s="104"/>
      <c r="D695" s="104"/>
      <c r="E695" s="104"/>
    </row>
    <row r="696" spans="2:5" x14ac:dyDescent="0.45">
      <c r="B696" s="103"/>
      <c r="C696" s="104"/>
      <c r="D696" s="104"/>
      <c r="E696" s="104"/>
    </row>
    <row r="697" spans="2:5" x14ac:dyDescent="0.45">
      <c r="B697" s="103"/>
      <c r="C697" s="104"/>
      <c r="D697" s="104"/>
      <c r="E697" s="104"/>
    </row>
    <row r="698" spans="2:5" x14ac:dyDescent="0.45">
      <c r="B698" s="103"/>
      <c r="C698" s="104"/>
      <c r="D698" s="104"/>
      <c r="E698" s="104"/>
    </row>
    <row r="699" spans="2:5" x14ac:dyDescent="0.45">
      <c r="B699" s="103"/>
      <c r="C699" s="104"/>
      <c r="D699" s="104"/>
      <c r="E699" s="104"/>
    </row>
    <row r="700" spans="2:5" x14ac:dyDescent="0.45">
      <c r="B700" s="103"/>
      <c r="C700" s="104"/>
      <c r="D700" s="104"/>
      <c r="E700" s="104"/>
    </row>
    <row r="701" spans="2:5" x14ac:dyDescent="0.45">
      <c r="B701" s="103"/>
      <c r="C701" s="104"/>
      <c r="D701" s="104"/>
      <c r="E701" s="104"/>
    </row>
    <row r="702" spans="2:5" x14ac:dyDescent="0.45">
      <c r="B702" s="103"/>
      <c r="C702" s="104"/>
      <c r="D702" s="104"/>
      <c r="E702" s="104"/>
    </row>
    <row r="703" spans="2:5" x14ac:dyDescent="0.45">
      <c r="B703" s="103"/>
      <c r="C703" s="104"/>
      <c r="D703" s="104"/>
      <c r="E703" s="104"/>
    </row>
    <row r="704" spans="2:5" x14ac:dyDescent="0.45">
      <c r="B704" s="103"/>
      <c r="C704" s="104"/>
      <c r="D704" s="104"/>
      <c r="E704" s="104"/>
    </row>
    <row r="705" spans="2:5" x14ac:dyDescent="0.45">
      <c r="B705" s="103"/>
      <c r="C705" s="104"/>
      <c r="D705" s="104"/>
      <c r="E705" s="104"/>
    </row>
    <row r="706" spans="2:5" x14ac:dyDescent="0.45">
      <c r="B706" s="103"/>
      <c r="C706" s="104"/>
      <c r="D706" s="104"/>
      <c r="E706" s="104"/>
    </row>
    <row r="707" spans="2:5" x14ac:dyDescent="0.45">
      <c r="B707" s="103"/>
      <c r="C707" s="104"/>
      <c r="D707" s="104"/>
      <c r="E707" s="104"/>
    </row>
    <row r="708" spans="2:5" x14ac:dyDescent="0.45">
      <c r="B708" s="103"/>
      <c r="C708" s="104"/>
      <c r="D708" s="104"/>
      <c r="E708" s="104"/>
    </row>
    <row r="709" spans="2:5" x14ac:dyDescent="0.45">
      <c r="B709" s="103"/>
      <c r="C709" s="104"/>
      <c r="D709" s="104"/>
      <c r="E709" s="104"/>
    </row>
    <row r="710" spans="2:5" x14ac:dyDescent="0.45">
      <c r="B710" s="103"/>
      <c r="C710" s="104"/>
      <c r="D710" s="104"/>
      <c r="E710" s="104"/>
    </row>
    <row r="711" spans="2:5" x14ac:dyDescent="0.45">
      <c r="B711" s="103"/>
      <c r="C711" s="104"/>
      <c r="D711" s="104"/>
      <c r="E711" s="104"/>
    </row>
    <row r="712" spans="2:5" x14ac:dyDescent="0.45">
      <c r="B712" s="103"/>
      <c r="C712" s="104"/>
      <c r="D712" s="104"/>
      <c r="E712" s="104"/>
    </row>
    <row r="713" spans="2:5" x14ac:dyDescent="0.45">
      <c r="B713" s="103"/>
      <c r="C713" s="104"/>
      <c r="D713" s="104"/>
      <c r="E713" s="104"/>
    </row>
    <row r="714" spans="2:5" x14ac:dyDescent="0.45">
      <c r="B714" s="103"/>
      <c r="C714" s="104"/>
      <c r="D714" s="104"/>
      <c r="E714" s="104"/>
    </row>
    <row r="715" spans="2:5" x14ac:dyDescent="0.45">
      <c r="B715" s="103"/>
      <c r="C715" s="104"/>
      <c r="D715" s="104"/>
      <c r="E715" s="104"/>
    </row>
    <row r="716" spans="2:5" x14ac:dyDescent="0.45">
      <c r="B716" s="103"/>
      <c r="C716" s="104"/>
      <c r="D716" s="104"/>
      <c r="E716" s="104"/>
    </row>
    <row r="717" spans="2:5" x14ac:dyDescent="0.45">
      <c r="B717" s="103"/>
      <c r="C717" s="104"/>
      <c r="D717" s="104"/>
      <c r="E717" s="104"/>
    </row>
    <row r="718" spans="2:5" x14ac:dyDescent="0.45">
      <c r="B718" s="103"/>
      <c r="C718" s="104"/>
      <c r="D718" s="104"/>
      <c r="E718" s="104"/>
    </row>
    <row r="719" spans="2:5" x14ac:dyDescent="0.45">
      <c r="B719" s="103"/>
      <c r="C719" s="104"/>
      <c r="D719" s="104"/>
      <c r="E719" s="104"/>
    </row>
    <row r="720" spans="2:5" x14ac:dyDescent="0.45">
      <c r="B720" s="103"/>
      <c r="C720" s="104"/>
      <c r="D720" s="104"/>
      <c r="E720" s="104"/>
    </row>
    <row r="721" spans="2:5" x14ac:dyDescent="0.45">
      <c r="B721" s="103"/>
      <c r="C721" s="104"/>
      <c r="D721" s="104"/>
      <c r="E721" s="104"/>
    </row>
    <row r="722" spans="2:5" x14ac:dyDescent="0.45">
      <c r="B722" s="103"/>
      <c r="C722" s="104"/>
      <c r="D722" s="104"/>
      <c r="E722" s="104"/>
    </row>
    <row r="723" spans="2:5" x14ac:dyDescent="0.45">
      <c r="B723" s="103"/>
      <c r="C723" s="104"/>
      <c r="D723" s="104"/>
      <c r="E723" s="104"/>
    </row>
    <row r="724" spans="2:5" x14ac:dyDescent="0.45">
      <c r="B724" s="103"/>
      <c r="C724" s="104"/>
      <c r="D724" s="104"/>
      <c r="E724" s="104"/>
    </row>
    <row r="725" spans="2:5" x14ac:dyDescent="0.45">
      <c r="B725" s="103"/>
      <c r="C725" s="104"/>
      <c r="D725" s="104"/>
      <c r="E725" s="104"/>
    </row>
    <row r="726" spans="2:5" x14ac:dyDescent="0.45">
      <c r="B726" s="103"/>
      <c r="C726" s="104"/>
      <c r="D726" s="104"/>
      <c r="E726" s="104"/>
    </row>
    <row r="727" spans="2:5" x14ac:dyDescent="0.45">
      <c r="B727" s="103"/>
      <c r="C727" s="104"/>
      <c r="D727" s="104"/>
      <c r="E727" s="104"/>
    </row>
    <row r="728" spans="2:5" x14ac:dyDescent="0.45">
      <c r="B728" s="103"/>
      <c r="C728" s="104"/>
      <c r="D728" s="104"/>
      <c r="E728" s="104"/>
    </row>
    <row r="729" spans="2:5" x14ac:dyDescent="0.45">
      <c r="B729" s="103"/>
      <c r="C729" s="104"/>
      <c r="D729" s="104"/>
      <c r="E729" s="104"/>
    </row>
    <row r="730" spans="2:5" x14ac:dyDescent="0.45">
      <c r="B730" s="103"/>
      <c r="C730" s="104"/>
      <c r="D730" s="104"/>
      <c r="E730" s="104"/>
    </row>
    <row r="731" spans="2:5" x14ac:dyDescent="0.45">
      <c r="B731" s="103"/>
      <c r="C731" s="104"/>
      <c r="D731" s="104"/>
      <c r="E731" s="104"/>
    </row>
    <row r="732" spans="2:5" x14ac:dyDescent="0.45">
      <c r="B732" s="103"/>
      <c r="C732" s="104"/>
      <c r="D732" s="104"/>
      <c r="E732" s="104"/>
    </row>
    <row r="733" spans="2:5" x14ac:dyDescent="0.45">
      <c r="B733" s="103"/>
      <c r="C733" s="104"/>
      <c r="D733" s="104"/>
      <c r="E733" s="104"/>
    </row>
    <row r="734" spans="2:5" x14ac:dyDescent="0.45">
      <c r="B734" s="103"/>
      <c r="C734" s="104"/>
      <c r="D734" s="104"/>
      <c r="E734" s="104"/>
    </row>
    <row r="735" spans="2:5" x14ac:dyDescent="0.45">
      <c r="B735" s="103"/>
      <c r="C735" s="104"/>
      <c r="D735" s="104"/>
      <c r="E735" s="104"/>
    </row>
    <row r="736" spans="2:5" x14ac:dyDescent="0.45">
      <c r="B736" s="103"/>
      <c r="C736" s="104"/>
      <c r="D736" s="104"/>
      <c r="E736" s="104"/>
    </row>
    <row r="737" spans="2:5" x14ac:dyDescent="0.45">
      <c r="B737" s="103"/>
      <c r="C737" s="104"/>
      <c r="D737" s="104"/>
      <c r="E737" s="104"/>
    </row>
    <row r="738" spans="2:5" x14ac:dyDescent="0.45">
      <c r="B738" s="103"/>
      <c r="C738" s="104"/>
      <c r="D738" s="104"/>
      <c r="E738" s="104"/>
    </row>
    <row r="739" spans="2:5" x14ac:dyDescent="0.45">
      <c r="B739" s="103"/>
      <c r="C739" s="104"/>
      <c r="D739" s="104"/>
      <c r="E739" s="104"/>
    </row>
    <row r="740" spans="2:5" x14ac:dyDescent="0.45">
      <c r="B740" s="103"/>
      <c r="C740" s="104"/>
      <c r="D740" s="104"/>
      <c r="E740" s="104"/>
    </row>
    <row r="741" spans="2:5" x14ac:dyDescent="0.45">
      <c r="B741" s="103"/>
      <c r="C741" s="104"/>
      <c r="D741" s="104"/>
      <c r="E741" s="104"/>
    </row>
    <row r="742" spans="2:5" x14ac:dyDescent="0.45">
      <c r="B742" s="103"/>
      <c r="C742" s="104"/>
      <c r="D742" s="104"/>
      <c r="E742" s="104"/>
    </row>
    <row r="743" spans="2:5" x14ac:dyDescent="0.45">
      <c r="B743" s="103"/>
      <c r="C743" s="104"/>
      <c r="D743" s="104"/>
      <c r="E743" s="104"/>
    </row>
    <row r="744" spans="2:5" x14ac:dyDescent="0.45">
      <c r="B744" s="103"/>
      <c r="C744" s="104"/>
      <c r="D744" s="104"/>
      <c r="E744" s="104"/>
    </row>
    <row r="745" spans="2:5" x14ac:dyDescent="0.45">
      <c r="B745" s="103"/>
      <c r="C745" s="104"/>
      <c r="D745" s="104"/>
      <c r="E745" s="104"/>
    </row>
    <row r="746" spans="2:5" x14ac:dyDescent="0.45">
      <c r="B746" s="103"/>
      <c r="C746" s="104"/>
      <c r="D746" s="104"/>
      <c r="E746" s="104"/>
    </row>
    <row r="747" spans="2:5" x14ac:dyDescent="0.45">
      <c r="B747" s="103"/>
      <c r="C747" s="104"/>
      <c r="D747" s="104"/>
      <c r="E747" s="104"/>
    </row>
    <row r="748" spans="2:5" x14ac:dyDescent="0.45">
      <c r="B748" s="103"/>
      <c r="C748" s="104"/>
      <c r="D748" s="104"/>
      <c r="E748" s="104"/>
    </row>
    <row r="749" spans="2:5" x14ac:dyDescent="0.45">
      <c r="B749" s="103"/>
      <c r="C749" s="104"/>
      <c r="D749" s="104"/>
      <c r="E749" s="104"/>
    </row>
    <row r="750" spans="2:5" x14ac:dyDescent="0.45">
      <c r="B750" s="103"/>
      <c r="C750" s="104"/>
      <c r="D750" s="104"/>
      <c r="E750" s="104"/>
    </row>
    <row r="751" spans="2:5" x14ac:dyDescent="0.45">
      <c r="B751" s="103"/>
      <c r="C751" s="104"/>
      <c r="D751" s="104"/>
      <c r="E751" s="104"/>
    </row>
    <row r="752" spans="2:5" x14ac:dyDescent="0.45">
      <c r="B752" s="103"/>
      <c r="C752" s="104"/>
      <c r="D752" s="104"/>
      <c r="E752" s="104"/>
    </row>
    <row r="753" spans="2:5" x14ac:dyDescent="0.45">
      <c r="B753" s="103"/>
      <c r="C753" s="104"/>
      <c r="D753" s="104"/>
      <c r="E753" s="104"/>
    </row>
    <row r="754" spans="2:5" x14ac:dyDescent="0.45">
      <c r="B754" s="103"/>
      <c r="C754" s="104"/>
      <c r="D754" s="104"/>
      <c r="E754" s="104"/>
    </row>
    <row r="755" spans="2:5" x14ac:dyDescent="0.45">
      <c r="B755" s="103"/>
      <c r="C755" s="104"/>
      <c r="D755" s="104"/>
      <c r="E755" s="104"/>
    </row>
    <row r="756" spans="2:5" x14ac:dyDescent="0.45">
      <c r="B756" s="103"/>
      <c r="C756" s="104"/>
      <c r="D756" s="104"/>
      <c r="E756" s="104"/>
    </row>
    <row r="757" spans="2:5" x14ac:dyDescent="0.45">
      <c r="B757" s="103"/>
      <c r="C757" s="104"/>
      <c r="D757" s="104"/>
      <c r="E757" s="104"/>
    </row>
    <row r="758" spans="2:5" x14ac:dyDescent="0.45">
      <c r="B758" s="103"/>
      <c r="C758" s="104"/>
      <c r="D758" s="104"/>
      <c r="E758" s="104"/>
    </row>
    <row r="759" spans="2:5" x14ac:dyDescent="0.45">
      <c r="B759" s="103"/>
      <c r="C759" s="104"/>
      <c r="D759" s="104"/>
      <c r="E759" s="104"/>
    </row>
    <row r="760" spans="2:5" x14ac:dyDescent="0.45">
      <c r="B760" s="103"/>
      <c r="C760" s="104"/>
      <c r="D760" s="104"/>
      <c r="E760" s="104"/>
    </row>
    <row r="761" spans="2:5" x14ac:dyDescent="0.45">
      <c r="B761" s="103"/>
      <c r="C761" s="104"/>
      <c r="D761" s="104"/>
      <c r="E761" s="104"/>
    </row>
    <row r="762" spans="2:5" x14ac:dyDescent="0.45">
      <c r="B762" s="103"/>
      <c r="C762" s="104"/>
      <c r="D762" s="104"/>
      <c r="E762" s="104"/>
    </row>
    <row r="763" spans="2:5" x14ac:dyDescent="0.45">
      <c r="B763" s="103"/>
      <c r="C763" s="104"/>
      <c r="D763" s="104"/>
      <c r="E763" s="104"/>
    </row>
    <row r="764" spans="2:5" x14ac:dyDescent="0.45">
      <c r="B764" s="103"/>
      <c r="C764" s="104"/>
      <c r="D764" s="104"/>
      <c r="E764" s="104"/>
    </row>
    <row r="765" spans="2:5" x14ac:dyDescent="0.45">
      <c r="B765" s="103"/>
      <c r="C765" s="104"/>
      <c r="D765" s="104"/>
      <c r="E765" s="104"/>
    </row>
    <row r="766" spans="2:5" x14ac:dyDescent="0.45">
      <c r="B766" s="103"/>
      <c r="C766" s="104"/>
      <c r="D766" s="104"/>
      <c r="E766" s="104"/>
    </row>
    <row r="767" spans="2:5" x14ac:dyDescent="0.45">
      <c r="B767" s="103"/>
      <c r="C767" s="104"/>
      <c r="D767" s="104"/>
      <c r="E767" s="104"/>
    </row>
    <row r="768" spans="2:5" x14ac:dyDescent="0.45">
      <c r="B768" s="103"/>
      <c r="C768" s="104"/>
      <c r="D768" s="104"/>
      <c r="E768" s="104"/>
    </row>
    <row r="769" spans="2:5" x14ac:dyDescent="0.45">
      <c r="B769" s="103"/>
      <c r="C769" s="104"/>
      <c r="D769" s="104"/>
      <c r="E769" s="104"/>
    </row>
    <row r="770" spans="2:5" x14ac:dyDescent="0.45">
      <c r="B770" s="103"/>
      <c r="C770" s="104"/>
      <c r="D770" s="104"/>
      <c r="E770" s="104"/>
    </row>
    <row r="771" spans="2:5" x14ac:dyDescent="0.45">
      <c r="B771" s="103"/>
      <c r="C771" s="104"/>
      <c r="D771" s="104"/>
      <c r="E771" s="104"/>
    </row>
    <row r="772" spans="2:5" x14ac:dyDescent="0.45">
      <c r="B772" s="103"/>
      <c r="C772" s="104"/>
      <c r="D772" s="104"/>
      <c r="E772" s="104"/>
    </row>
    <row r="773" spans="2:5" x14ac:dyDescent="0.45">
      <c r="B773" s="103"/>
      <c r="C773" s="104"/>
      <c r="D773" s="104"/>
      <c r="E773" s="104"/>
    </row>
    <row r="774" spans="2:5" x14ac:dyDescent="0.45">
      <c r="B774" s="103"/>
      <c r="C774" s="104"/>
      <c r="D774" s="104"/>
      <c r="E774" s="104"/>
    </row>
    <row r="775" spans="2:5" x14ac:dyDescent="0.45">
      <c r="B775" s="103"/>
      <c r="C775" s="104"/>
      <c r="D775" s="104"/>
      <c r="E775" s="104"/>
    </row>
    <row r="776" spans="2:5" x14ac:dyDescent="0.45">
      <c r="B776" s="103"/>
      <c r="C776" s="104"/>
      <c r="D776" s="104"/>
      <c r="E776" s="104"/>
    </row>
    <row r="777" spans="2:5" x14ac:dyDescent="0.45">
      <c r="B777" s="103"/>
      <c r="C777" s="104"/>
      <c r="D777" s="104"/>
      <c r="E777" s="104"/>
    </row>
    <row r="778" spans="2:5" x14ac:dyDescent="0.45">
      <c r="B778" s="103"/>
      <c r="C778" s="104"/>
      <c r="D778" s="104"/>
      <c r="E778" s="104"/>
    </row>
    <row r="779" spans="2:5" x14ac:dyDescent="0.45">
      <c r="B779" s="103"/>
      <c r="C779" s="104"/>
      <c r="D779" s="104"/>
      <c r="E779" s="104"/>
    </row>
    <row r="780" spans="2:5" x14ac:dyDescent="0.45">
      <c r="B780" s="103"/>
      <c r="C780" s="104"/>
      <c r="D780" s="104"/>
      <c r="E780" s="104"/>
    </row>
    <row r="781" spans="2:5" x14ac:dyDescent="0.45">
      <c r="B781" s="103"/>
      <c r="C781" s="104"/>
      <c r="D781" s="104"/>
      <c r="E781" s="104"/>
    </row>
    <row r="782" spans="2:5" x14ac:dyDescent="0.45">
      <c r="B782" s="103"/>
      <c r="C782" s="104"/>
      <c r="D782" s="104"/>
      <c r="E782" s="104"/>
    </row>
    <row r="783" spans="2:5" x14ac:dyDescent="0.45">
      <c r="B783" s="103"/>
      <c r="C783" s="104"/>
      <c r="D783" s="104"/>
      <c r="E783" s="104"/>
    </row>
    <row r="784" spans="2:5" x14ac:dyDescent="0.45">
      <c r="B784" s="103"/>
      <c r="C784" s="104"/>
      <c r="D784" s="104"/>
      <c r="E784" s="104"/>
    </row>
    <row r="785" spans="2:5" x14ac:dyDescent="0.45">
      <c r="B785" s="103"/>
      <c r="C785" s="104"/>
      <c r="D785" s="104"/>
      <c r="E785" s="104"/>
    </row>
    <row r="786" spans="2:5" x14ac:dyDescent="0.45">
      <c r="B786" s="103"/>
      <c r="C786" s="104"/>
      <c r="D786" s="104"/>
      <c r="E786" s="104"/>
    </row>
    <row r="787" spans="2:5" x14ac:dyDescent="0.45">
      <c r="B787" s="103"/>
      <c r="C787" s="104"/>
      <c r="D787" s="104"/>
      <c r="E787" s="104"/>
    </row>
    <row r="788" spans="2:5" x14ac:dyDescent="0.45">
      <c r="B788" s="103"/>
      <c r="C788" s="104"/>
      <c r="D788" s="104"/>
      <c r="E788" s="104"/>
    </row>
    <row r="789" spans="2:5" x14ac:dyDescent="0.45">
      <c r="B789" s="103"/>
      <c r="C789" s="104"/>
      <c r="D789" s="104"/>
      <c r="E789" s="104"/>
    </row>
    <row r="790" spans="2:5" x14ac:dyDescent="0.45">
      <c r="B790" s="103"/>
      <c r="C790" s="104"/>
      <c r="D790" s="104"/>
      <c r="E790" s="104"/>
    </row>
    <row r="791" spans="2:5" x14ac:dyDescent="0.45">
      <c r="B791" s="103"/>
      <c r="C791" s="104"/>
      <c r="D791" s="104"/>
      <c r="E791" s="104"/>
    </row>
    <row r="792" spans="2:5" x14ac:dyDescent="0.45">
      <c r="B792" s="103"/>
      <c r="C792" s="104"/>
      <c r="D792" s="104"/>
      <c r="E792" s="104"/>
    </row>
    <row r="793" spans="2:5" x14ac:dyDescent="0.45">
      <c r="B793" s="103"/>
      <c r="C793" s="104"/>
      <c r="D793" s="104"/>
      <c r="E793" s="104"/>
    </row>
    <row r="794" spans="2:5" x14ac:dyDescent="0.45">
      <c r="B794" s="103"/>
      <c r="C794" s="104"/>
      <c r="D794" s="104"/>
      <c r="E794" s="104"/>
    </row>
    <row r="795" spans="2:5" x14ac:dyDescent="0.45">
      <c r="B795" s="103"/>
      <c r="C795" s="104"/>
      <c r="D795" s="104"/>
      <c r="E795" s="104"/>
    </row>
    <row r="796" spans="2:5" x14ac:dyDescent="0.45">
      <c r="B796" s="103"/>
      <c r="C796" s="104"/>
      <c r="D796" s="104"/>
      <c r="E796" s="104"/>
    </row>
    <row r="797" spans="2:5" x14ac:dyDescent="0.45">
      <c r="B797" s="103"/>
      <c r="C797" s="104"/>
      <c r="D797" s="104"/>
      <c r="E797" s="104"/>
    </row>
    <row r="798" spans="2:5" x14ac:dyDescent="0.45">
      <c r="B798" s="103"/>
      <c r="C798" s="104"/>
      <c r="D798" s="104"/>
      <c r="E798" s="104"/>
    </row>
    <row r="799" spans="2:5" x14ac:dyDescent="0.45">
      <c r="B799" s="103"/>
      <c r="C799" s="104"/>
      <c r="D799" s="104"/>
      <c r="E799" s="104"/>
    </row>
    <row r="800" spans="2:5" x14ac:dyDescent="0.45">
      <c r="B800" s="103"/>
      <c r="C800" s="104"/>
      <c r="D800" s="104"/>
      <c r="E800" s="104"/>
    </row>
    <row r="801" spans="2:5" x14ac:dyDescent="0.45">
      <c r="B801" s="103"/>
      <c r="C801" s="104"/>
      <c r="D801" s="104"/>
      <c r="E801" s="104"/>
    </row>
    <row r="802" spans="2:5" x14ac:dyDescent="0.45">
      <c r="B802" s="103"/>
      <c r="C802" s="104"/>
      <c r="D802" s="104"/>
      <c r="E802" s="104"/>
    </row>
    <row r="803" spans="2:5" x14ac:dyDescent="0.45">
      <c r="B803" s="103"/>
      <c r="C803" s="104"/>
      <c r="D803" s="104"/>
      <c r="E803" s="104"/>
    </row>
    <row r="804" spans="2:5" x14ac:dyDescent="0.45">
      <c r="B804" s="103"/>
      <c r="C804" s="104"/>
      <c r="D804" s="104"/>
      <c r="E804" s="104"/>
    </row>
    <row r="805" spans="2:5" x14ac:dyDescent="0.45">
      <c r="B805" s="103"/>
      <c r="C805" s="104"/>
      <c r="D805" s="104"/>
      <c r="E805" s="104"/>
    </row>
    <row r="806" spans="2:5" x14ac:dyDescent="0.45">
      <c r="B806" s="103"/>
      <c r="C806" s="104"/>
      <c r="D806" s="104"/>
      <c r="E806" s="104"/>
    </row>
    <row r="807" spans="2:5" x14ac:dyDescent="0.45">
      <c r="B807" s="103"/>
      <c r="C807" s="104"/>
      <c r="D807" s="104"/>
      <c r="E807" s="104"/>
    </row>
    <row r="808" spans="2:5" x14ac:dyDescent="0.45">
      <c r="B808" s="103"/>
      <c r="C808" s="104"/>
      <c r="D808" s="104"/>
      <c r="E808" s="104"/>
    </row>
    <row r="809" spans="2:5" x14ac:dyDescent="0.45">
      <c r="B809" s="103"/>
      <c r="C809" s="104"/>
      <c r="D809" s="104"/>
      <c r="E809" s="104"/>
    </row>
    <row r="810" spans="2:5" x14ac:dyDescent="0.45">
      <c r="B810" s="103"/>
      <c r="C810" s="104"/>
      <c r="D810" s="104"/>
      <c r="E810" s="104"/>
    </row>
    <row r="811" spans="2:5" x14ac:dyDescent="0.45">
      <c r="B811" s="103"/>
      <c r="C811" s="104"/>
      <c r="D811" s="104"/>
      <c r="E811" s="104"/>
    </row>
    <row r="812" spans="2:5" x14ac:dyDescent="0.45">
      <c r="B812" s="103"/>
      <c r="C812" s="104"/>
      <c r="D812" s="104"/>
      <c r="E812" s="104"/>
    </row>
    <row r="813" spans="2:5" x14ac:dyDescent="0.45">
      <c r="B813" s="103"/>
      <c r="C813" s="104"/>
      <c r="D813" s="104"/>
      <c r="E813" s="104"/>
    </row>
    <row r="814" spans="2:5" x14ac:dyDescent="0.45">
      <c r="B814" s="103"/>
      <c r="C814" s="104"/>
      <c r="D814" s="104"/>
      <c r="E814" s="104"/>
    </row>
    <row r="815" spans="2:5" x14ac:dyDescent="0.45">
      <c r="B815" s="103"/>
      <c r="C815" s="104"/>
      <c r="D815" s="104"/>
      <c r="E815" s="104"/>
    </row>
    <row r="816" spans="2:5" x14ac:dyDescent="0.45">
      <c r="B816" s="103"/>
      <c r="C816" s="104"/>
      <c r="D816" s="104"/>
      <c r="E816" s="104"/>
    </row>
    <row r="817" spans="2:5" x14ac:dyDescent="0.45">
      <c r="B817" s="103"/>
      <c r="C817" s="104"/>
      <c r="D817" s="104"/>
      <c r="E817" s="104"/>
    </row>
    <row r="818" spans="2:5" x14ac:dyDescent="0.45">
      <c r="B818" s="103"/>
      <c r="C818" s="104"/>
      <c r="D818" s="104"/>
      <c r="E818" s="104"/>
    </row>
    <row r="819" spans="2:5" x14ac:dyDescent="0.45">
      <c r="B819" s="103"/>
      <c r="C819" s="104"/>
      <c r="D819" s="104"/>
      <c r="E819" s="104"/>
    </row>
    <row r="820" spans="2:5" x14ac:dyDescent="0.45">
      <c r="B820" s="103"/>
      <c r="C820" s="104"/>
      <c r="D820" s="104"/>
      <c r="E820" s="104"/>
    </row>
    <row r="821" spans="2:5" x14ac:dyDescent="0.45">
      <c r="B821" s="103"/>
      <c r="C821" s="104"/>
      <c r="D821" s="104"/>
      <c r="E821" s="104"/>
    </row>
    <row r="822" spans="2:5" x14ac:dyDescent="0.45">
      <c r="B822" s="103"/>
      <c r="C822" s="104"/>
      <c r="D822" s="104"/>
      <c r="E822" s="104"/>
    </row>
    <row r="823" spans="2:5" x14ac:dyDescent="0.45">
      <c r="B823" s="103"/>
      <c r="C823" s="104"/>
      <c r="D823" s="104"/>
      <c r="E823" s="104"/>
    </row>
    <row r="824" spans="2:5" x14ac:dyDescent="0.45">
      <c r="B824" s="103"/>
      <c r="C824" s="104"/>
      <c r="D824" s="104"/>
      <c r="E824" s="104"/>
    </row>
    <row r="825" spans="2:5" x14ac:dyDescent="0.45">
      <c r="B825" s="103"/>
      <c r="C825" s="104"/>
      <c r="D825" s="104"/>
      <c r="E825" s="104"/>
    </row>
    <row r="826" spans="2:5" x14ac:dyDescent="0.45">
      <c r="B826" s="103"/>
      <c r="C826" s="104"/>
      <c r="D826" s="104"/>
      <c r="E826" s="104"/>
    </row>
    <row r="827" spans="2:5" x14ac:dyDescent="0.45">
      <c r="B827" s="103"/>
      <c r="C827" s="104"/>
      <c r="D827" s="104"/>
      <c r="E827" s="104"/>
    </row>
    <row r="828" spans="2:5" x14ac:dyDescent="0.45">
      <c r="B828" s="103"/>
      <c r="C828" s="104"/>
      <c r="D828" s="104"/>
      <c r="E828" s="104"/>
    </row>
    <row r="829" spans="2:5" x14ac:dyDescent="0.45">
      <c r="B829" s="103"/>
      <c r="C829" s="104"/>
      <c r="D829" s="104"/>
      <c r="E829" s="104"/>
    </row>
    <row r="830" spans="2:5" x14ac:dyDescent="0.45">
      <c r="B830" s="103"/>
      <c r="C830" s="104"/>
      <c r="D830" s="104"/>
      <c r="E830" s="104"/>
    </row>
    <row r="831" spans="2:5" x14ac:dyDescent="0.45">
      <c r="B831" s="103"/>
      <c r="C831" s="104"/>
      <c r="D831" s="104"/>
      <c r="E831" s="104"/>
    </row>
    <row r="832" spans="2:5" x14ac:dyDescent="0.45">
      <c r="B832" s="103"/>
      <c r="C832" s="104"/>
      <c r="D832" s="104"/>
      <c r="E832" s="104"/>
    </row>
    <row r="833" spans="2:5" x14ac:dyDescent="0.45">
      <c r="B833" s="103"/>
      <c r="C833" s="104"/>
      <c r="D833" s="104"/>
      <c r="E833" s="104"/>
    </row>
    <row r="834" spans="2:5" x14ac:dyDescent="0.45">
      <c r="B834" s="103"/>
      <c r="C834" s="104"/>
      <c r="D834" s="104"/>
      <c r="E834" s="104"/>
    </row>
    <row r="835" spans="2:5" x14ac:dyDescent="0.45">
      <c r="B835" s="103"/>
      <c r="C835" s="104"/>
      <c r="D835" s="104"/>
      <c r="E835" s="104"/>
    </row>
    <row r="836" spans="2:5" x14ac:dyDescent="0.45">
      <c r="B836" s="103"/>
      <c r="C836" s="104"/>
      <c r="D836" s="104"/>
      <c r="E836" s="104"/>
    </row>
    <row r="837" spans="2:5" x14ac:dyDescent="0.45">
      <c r="B837" s="103"/>
      <c r="C837" s="104"/>
      <c r="D837" s="104"/>
      <c r="E837" s="104"/>
    </row>
    <row r="838" spans="2:5" x14ac:dyDescent="0.45">
      <c r="B838" s="103"/>
      <c r="C838" s="104"/>
      <c r="D838" s="104"/>
      <c r="E838" s="104"/>
    </row>
    <row r="839" spans="2:5" x14ac:dyDescent="0.45">
      <c r="B839" s="103"/>
      <c r="C839" s="104"/>
      <c r="D839" s="104"/>
      <c r="E839" s="104"/>
    </row>
    <row r="840" spans="2:5" x14ac:dyDescent="0.45">
      <c r="B840" s="103"/>
      <c r="C840" s="104"/>
      <c r="D840" s="104"/>
      <c r="E840" s="104"/>
    </row>
    <row r="841" spans="2:5" x14ac:dyDescent="0.45">
      <c r="B841" s="103"/>
      <c r="C841" s="104"/>
      <c r="D841" s="104"/>
      <c r="E841" s="104"/>
    </row>
    <row r="842" spans="2:5" x14ac:dyDescent="0.45">
      <c r="B842" s="103"/>
      <c r="C842" s="104"/>
      <c r="D842" s="104"/>
      <c r="E842" s="104"/>
    </row>
    <row r="843" spans="2:5" x14ac:dyDescent="0.45">
      <c r="B843" s="103"/>
      <c r="C843" s="104"/>
      <c r="D843" s="104"/>
      <c r="E843" s="104"/>
    </row>
    <row r="844" spans="2:5" x14ac:dyDescent="0.45">
      <c r="B844" s="103"/>
      <c r="C844" s="104"/>
      <c r="D844" s="104"/>
      <c r="E844" s="104"/>
    </row>
    <row r="845" spans="2:5" x14ac:dyDescent="0.45">
      <c r="B845" s="103"/>
      <c r="C845" s="104"/>
      <c r="D845" s="104"/>
      <c r="E845" s="104"/>
    </row>
    <row r="846" spans="2:5" x14ac:dyDescent="0.45">
      <c r="B846" s="103"/>
      <c r="C846" s="104"/>
      <c r="D846" s="104"/>
      <c r="E846" s="104"/>
    </row>
    <row r="847" spans="2:5" x14ac:dyDescent="0.45">
      <c r="B847" s="103"/>
      <c r="C847" s="104"/>
      <c r="D847" s="104"/>
      <c r="E847" s="104"/>
    </row>
    <row r="848" spans="2:5" x14ac:dyDescent="0.45">
      <c r="B848" s="103"/>
      <c r="C848" s="104"/>
      <c r="D848" s="104"/>
      <c r="E848" s="104"/>
    </row>
    <row r="849" spans="2:5" x14ac:dyDescent="0.45">
      <c r="B849" s="103"/>
      <c r="C849" s="104"/>
      <c r="D849" s="104"/>
      <c r="E849" s="104"/>
    </row>
    <row r="850" spans="2:5" x14ac:dyDescent="0.45">
      <c r="B850" s="103"/>
      <c r="C850" s="104"/>
      <c r="D850" s="104"/>
      <c r="E850" s="104"/>
    </row>
    <row r="851" spans="2:5" x14ac:dyDescent="0.45">
      <c r="B851" s="103"/>
      <c r="C851" s="104"/>
      <c r="D851" s="104"/>
      <c r="E851" s="104"/>
    </row>
    <row r="852" spans="2:5" x14ac:dyDescent="0.45">
      <c r="B852" s="103"/>
      <c r="C852" s="104"/>
      <c r="D852" s="104"/>
      <c r="E852" s="104"/>
    </row>
    <row r="853" spans="2:5" x14ac:dyDescent="0.45">
      <c r="B853" s="103"/>
      <c r="C853" s="104"/>
      <c r="D853" s="104"/>
      <c r="E853" s="104"/>
    </row>
    <row r="854" spans="2:5" x14ac:dyDescent="0.45">
      <c r="B854" s="103"/>
      <c r="C854" s="104"/>
      <c r="D854" s="104"/>
      <c r="E854" s="104"/>
    </row>
    <row r="855" spans="2:5" x14ac:dyDescent="0.45">
      <c r="B855" s="103"/>
      <c r="C855" s="104"/>
      <c r="D855" s="104"/>
      <c r="E855" s="104"/>
    </row>
    <row r="856" spans="2:5" x14ac:dyDescent="0.45">
      <c r="B856" s="103"/>
      <c r="C856" s="104"/>
      <c r="D856" s="104"/>
      <c r="E856" s="104"/>
    </row>
    <row r="857" spans="2:5" x14ac:dyDescent="0.45">
      <c r="B857" s="103"/>
      <c r="C857" s="104"/>
      <c r="D857" s="104"/>
      <c r="E857" s="104"/>
    </row>
    <row r="858" spans="2:5" x14ac:dyDescent="0.45">
      <c r="B858" s="103"/>
      <c r="C858" s="104"/>
      <c r="D858" s="104"/>
      <c r="E858" s="104"/>
    </row>
    <row r="859" spans="2:5" x14ac:dyDescent="0.45">
      <c r="B859" s="103"/>
      <c r="C859" s="104"/>
      <c r="D859" s="104"/>
      <c r="E859" s="104"/>
    </row>
    <row r="860" spans="2:5" x14ac:dyDescent="0.45">
      <c r="B860" s="103"/>
      <c r="C860" s="104"/>
      <c r="D860" s="104"/>
      <c r="E860" s="104"/>
    </row>
    <row r="861" spans="2:5" x14ac:dyDescent="0.45">
      <c r="B861" s="103"/>
      <c r="C861" s="104"/>
      <c r="D861" s="104"/>
      <c r="E861" s="104"/>
    </row>
    <row r="862" spans="2:5" x14ac:dyDescent="0.45">
      <c r="B862" s="103"/>
      <c r="C862" s="104"/>
      <c r="D862" s="104"/>
      <c r="E862" s="104"/>
    </row>
    <row r="863" spans="2:5" x14ac:dyDescent="0.45">
      <c r="B863" s="103"/>
      <c r="C863" s="104"/>
      <c r="D863" s="104"/>
      <c r="E863" s="104"/>
    </row>
    <row r="864" spans="2:5" x14ac:dyDescent="0.45">
      <c r="B864" s="103"/>
      <c r="C864" s="104"/>
      <c r="D864" s="104"/>
      <c r="E864" s="104"/>
    </row>
    <row r="865" spans="2:5" x14ac:dyDescent="0.45">
      <c r="B865" s="103"/>
      <c r="C865" s="104"/>
      <c r="D865" s="104"/>
      <c r="E865" s="104"/>
    </row>
    <row r="866" spans="2:5" x14ac:dyDescent="0.45">
      <c r="B866" s="103"/>
      <c r="C866" s="104"/>
      <c r="D866" s="104"/>
      <c r="E866" s="104"/>
    </row>
    <row r="867" spans="2:5" x14ac:dyDescent="0.45">
      <c r="B867" s="103"/>
      <c r="C867" s="104"/>
      <c r="D867" s="104"/>
      <c r="E867" s="104"/>
    </row>
    <row r="868" spans="2:5" x14ac:dyDescent="0.45">
      <c r="B868" s="103"/>
      <c r="C868" s="104"/>
      <c r="D868" s="104"/>
      <c r="E868" s="104"/>
    </row>
    <row r="869" spans="2:5" x14ac:dyDescent="0.45">
      <c r="B869" s="103"/>
      <c r="C869" s="104"/>
      <c r="D869" s="104"/>
      <c r="E869" s="104"/>
    </row>
    <row r="870" spans="2:5" x14ac:dyDescent="0.45">
      <c r="B870" s="103"/>
      <c r="C870" s="104"/>
      <c r="D870" s="104"/>
      <c r="E870" s="104"/>
    </row>
    <row r="871" spans="2:5" x14ac:dyDescent="0.45">
      <c r="B871" s="103"/>
      <c r="C871" s="104"/>
      <c r="D871" s="104"/>
      <c r="E871" s="104"/>
    </row>
    <row r="872" spans="2:5" x14ac:dyDescent="0.45">
      <c r="B872" s="103"/>
      <c r="C872" s="104"/>
      <c r="D872" s="104"/>
      <c r="E872" s="104"/>
    </row>
    <row r="873" spans="2:5" x14ac:dyDescent="0.45">
      <c r="B873" s="103"/>
      <c r="C873" s="104"/>
      <c r="D873" s="104"/>
      <c r="E873" s="104"/>
    </row>
    <row r="874" spans="2:5" x14ac:dyDescent="0.45">
      <c r="B874" s="103"/>
      <c r="C874" s="104"/>
      <c r="D874" s="104"/>
      <c r="E874" s="104"/>
    </row>
    <row r="875" spans="2:5" x14ac:dyDescent="0.45">
      <c r="B875" s="103"/>
      <c r="C875" s="104"/>
      <c r="D875" s="104"/>
      <c r="E875" s="104"/>
    </row>
    <row r="876" spans="2:5" x14ac:dyDescent="0.45">
      <c r="B876" s="103"/>
      <c r="C876" s="104"/>
      <c r="D876" s="104"/>
      <c r="E876" s="104"/>
    </row>
    <row r="877" spans="2:5" x14ac:dyDescent="0.45">
      <c r="B877" s="103"/>
      <c r="C877" s="104"/>
      <c r="D877" s="104"/>
      <c r="E877" s="104"/>
    </row>
    <row r="878" spans="2:5" x14ac:dyDescent="0.45">
      <c r="B878" s="103"/>
      <c r="C878" s="104"/>
      <c r="D878" s="104"/>
      <c r="E878" s="104"/>
    </row>
    <row r="879" spans="2:5" x14ac:dyDescent="0.45">
      <c r="B879" s="103"/>
      <c r="C879" s="104"/>
      <c r="D879" s="104"/>
      <c r="E879" s="104"/>
    </row>
    <row r="880" spans="2:5" x14ac:dyDescent="0.45">
      <c r="B880" s="103"/>
      <c r="C880" s="104"/>
      <c r="D880" s="104"/>
      <c r="E880" s="104"/>
    </row>
    <row r="881" spans="2:5" x14ac:dyDescent="0.45">
      <c r="B881" s="103"/>
      <c r="C881" s="104"/>
      <c r="D881" s="104"/>
      <c r="E881" s="104"/>
    </row>
    <row r="882" spans="2:5" x14ac:dyDescent="0.45">
      <c r="B882" s="103"/>
      <c r="C882" s="104"/>
      <c r="D882" s="104"/>
      <c r="E882" s="104"/>
    </row>
    <row r="883" spans="2:5" x14ac:dyDescent="0.45">
      <c r="B883" s="103"/>
      <c r="C883" s="104"/>
      <c r="D883" s="104"/>
      <c r="E883" s="104"/>
    </row>
    <row r="884" spans="2:5" x14ac:dyDescent="0.45">
      <c r="B884" s="103"/>
      <c r="C884" s="104"/>
      <c r="D884" s="104"/>
      <c r="E884" s="104"/>
    </row>
    <row r="885" spans="2:5" x14ac:dyDescent="0.45">
      <c r="B885" s="103"/>
      <c r="C885" s="104"/>
      <c r="D885" s="104"/>
      <c r="E885" s="104"/>
    </row>
    <row r="886" spans="2:5" x14ac:dyDescent="0.45">
      <c r="B886" s="103"/>
      <c r="C886" s="104"/>
      <c r="D886" s="104"/>
      <c r="E886" s="104"/>
    </row>
    <row r="887" spans="2:5" x14ac:dyDescent="0.45">
      <c r="B887" s="103"/>
      <c r="C887" s="104"/>
      <c r="D887" s="104"/>
      <c r="E887" s="104"/>
    </row>
    <row r="888" spans="2:5" x14ac:dyDescent="0.45">
      <c r="B888" s="103"/>
      <c r="C888" s="104"/>
      <c r="D888" s="104"/>
      <c r="E888" s="104"/>
    </row>
    <row r="889" spans="2:5" x14ac:dyDescent="0.45">
      <c r="B889" s="103"/>
      <c r="C889" s="104"/>
      <c r="D889" s="104"/>
      <c r="E889" s="104"/>
    </row>
    <row r="890" spans="2:5" x14ac:dyDescent="0.45">
      <c r="B890" s="103"/>
      <c r="C890" s="104"/>
      <c r="D890" s="104"/>
      <c r="E890" s="104"/>
    </row>
    <row r="891" spans="2:5" x14ac:dyDescent="0.45">
      <c r="B891" s="103"/>
      <c r="C891" s="104"/>
      <c r="D891" s="104"/>
      <c r="E891" s="104"/>
    </row>
    <row r="892" spans="2:5" x14ac:dyDescent="0.45">
      <c r="B892" s="103"/>
      <c r="C892" s="104"/>
      <c r="D892" s="104"/>
      <c r="E892" s="104"/>
    </row>
    <row r="893" spans="2:5" x14ac:dyDescent="0.45">
      <c r="B893" s="103"/>
      <c r="C893" s="104"/>
      <c r="D893" s="104"/>
      <c r="E893" s="104"/>
    </row>
    <row r="894" spans="2:5" x14ac:dyDescent="0.45">
      <c r="B894" s="103"/>
      <c r="C894" s="104"/>
      <c r="D894" s="104"/>
      <c r="E894" s="104"/>
    </row>
    <row r="895" spans="2:5" x14ac:dyDescent="0.45">
      <c r="B895" s="103"/>
      <c r="C895" s="104"/>
      <c r="D895" s="104"/>
      <c r="E895" s="104"/>
    </row>
    <row r="896" spans="2:5" x14ac:dyDescent="0.45">
      <c r="B896" s="103"/>
      <c r="C896" s="104"/>
      <c r="D896" s="104"/>
      <c r="E896" s="104"/>
    </row>
    <row r="897" spans="2:5" x14ac:dyDescent="0.45">
      <c r="B897" s="103"/>
      <c r="C897" s="104"/>
      <c r="D897" s="104"/>
      <c r="E897" s="104"/>
    </row>
    <row r="898" spans="2:5" x14ac:dyDescent="0.45">
      <c r="B898" s="103"/>
      <c r="C898" s="104"/>
      <c r="D898" s="104"/>
      <c r="E898" s="104"/>
    </row>
    <row r="899" spans="2:5" x14ac:dyDescent="0.45">
      <c r="B899" s="103"/>
      <c r="C899" s="104"/>
      <c r="D899" s="104"/>
      <c r="E899" s="104"/>
    </row>
    <row r="900" spans="2:5" x14ac:dyDescent="0.45">
      <c r="B900" s="103"/>
      <c r="C900" s="104"/>
      <c r="D900" s="104"/>
      <c r="E900" s="104"/>
    </row>
    <row r="901" spans="2:5" x14ac:dyDescent="0.45">
      <c r="B901" s="103"/>
      <c r="C901" s="104"/>
      <c r="D901" s="104"/>
      <c r="E901" s="104"/>
    </row>
    <row r="902" spans="2:5" x14ac:dyDescent="0.45">
      <c r="B902" s="103"/>
      <c r="C902" s="104"/>
      <c r="D902" s="104"/>
      <c r="E902" s="104"/>
    </row>
    <row r="903" spans="2:5" x14ac:dyDescent="0.45">
      <c r="B903" s="103"/>
      <c r="C903" s="104"/>
      <c r="D903" s="104"/>
      <c r="E903" s="104"/>
    </row>
    <row r="904" spans="2:5" x14ac:dyDescent="0.45">
      <c r="B904" s="103"/>
      <c r="C904" s="104"/>
      <c r="D904" s="104"/>
      <c r="E904" s="104"/>
    </row>
    <row r="905" spans="2:5" x14ac:dyDescent="0.45">
      <c r="B905" s="103"/>
      <c r="C905" s="104"/>
      <c r="D905" s="104"/>
      <c r="E905" s="104"/>
    </row>
    <row r="906" spans="2:5" x14ac:dyDescent="0.45">
      <c r="B906" s="103"/>
      <c r="C906" s="104"/>
      <c r="D906" s="104"/>
      <c r="E906" s="104"/>
    </row>
    <row r="907" spans="2:5" x14ac:dyDescent="0.45">
      <c r="B907" s="103"/>
      <c r="C907" s="104"/>
      <c r="D907" s="104"/>
      <c r="E907" s="104"/>
    </row>
    <row r="908" spans="2:5" x14ac:dyDescent="0.45">
      <c r="B908" s="103"/>
      <c r="C908" s="104"/>
      <c r="D908" s="104"/>
      <c r="E908" s="104"/>
    </row>
    <row r="909" spans="2:5" x14ac:dyDescent="0.45">
      <c r="B909" s="103"/>
      <c r="C909" s="104"/>
      <c r="D909" s="104"/>
      <c r="E909" s="104"/>
    </row>
    <row r="910" spans="2:5" x14ac:dyDescent="0.45">
      <c r="B910" s="103"/>
      <c r="C910" s="104"/>
      <c r="D910" s="104"/>
      <c r="E910" s="104"/>
    </row>
    <row r="911" spans="2:5" x14ac:dyDescent="0.45">
      <c r="B911" s="103"/>
      <c r="C911" s="104"/>
      <c r="D911" s="104"/>
      <c r="E911" s="104"/>
    </row>
    <row r="912" spans="2:5" x14ac:dyDescent="0.45">
      <c r="B912" s="103"/>
      <c r="C912" s="104"/>
      <c r="D912" s="104"/>
      <c r="E912" s="104"/>
    </row>
    <row r="913" spans="2:5" x14ac:dyDescent="0.45">
      <c r="B913" s="103"/>
      <c r="C913" s="104"/>
      <c r="D913" s="104"/>
      <c r="E913" s="104"/>
    </row>
    <row r="914" spans="2:5" x14ac:dyDescent="0.45">
      <c r="B914" s="103"/>
      <c r="C914" s="104"/>
      <c r="D914" s="104"/>
      <c r="E914" s="104"/>
    </row>
    <row r="915" spans="2:5" x14ac:dyDescent="0.45">
      <c r="B915" s="103"/>
      <c r="C915" s="104"/>
      <c r="D915" s="104"/>
      <c r="E915" s="104"/>
    </row>
    <row r="916" spans="2:5" x14ac:dyDescent="0.45">
      <c r="B916" s="103"/>
      <c r="C916" s="104"/>
      <c r="D916" s="104"/>
      <c r="E916" s="104"/>
    </row>
    <row r="917" spans="2:5" x14ac:dyDescent="0.45">
      <c r="B917" s="103"/>
      <c r="C917" s="104"/>
      <c r="D917" s="104"/>
      <c r="E917" s="104"/>
    </row>
    <row r="918" spans="2:5" x14ac:dyDescent="0.45">
      <c r="B918" s="103"/>
      <c r="C918" s="104"/>
      <c r="D918" s="104"/>
      <c r="E918" s="104"/>
    </row>
    <row r="919" spans="2:5" x14ac:dyDescent="0.45">
      <c r="B919" s="103"/>
      <c r="C919" s="104"/>
      <c r="D919" s="104"/>
      <c r="E919" s="104"/>
    </row>
    <row r="920" spans="2:5" x14ac:dyDescent="0.45">
      <c r="B920" s="103"/>
      <c r="C920" s="104"/>
      <c r="D920" s="104"/>
      <c r="E920" s="104"/>
    </row>
    <row r="921" spans="2:5" x14ac:dyDescent="0.45">
      <c r="B921" s="103"/>
      <c r="C921" s="104"/>
      <c r="D921" s="104"/>
      <c r="E921" s="104"/>
    </row>
    <row r="922" spans="2:5" x14ac:dyDescent="0.45">
      <c r="B922" s="103"/>
      <c r="C922" s="104"/>
      <c r="D922" s="104"/>
      <c r="E922" s="104"/>
    </row>
    <row r="923" spans="2:5" x14ac:dyDescent="0.45">
      <c r="B923" s="103"/>
      <c r="C923" s="104"/>
      <c r="D923" s="104"/>
      <c r="E923" s="104"/>
    </row>
    <row r="924" spans="2:5" x14ac:dyDescent="0.45">
      <c r="B924" s="103"/>
      <c r="C924" s="104"/>
      <c r="D924" s="104"/>
      <c r="E924" s="104"/>
    </row>
    <row r="925" spans="2:5" x14ac:dyDescent="0.45">
      <c r="B925" s="103"/>
      <c r="C925" s="104"/>
      <c r="D925" s="104"/>
      <c r="E925" s="104"/>
    </row>
    <row r="926" spans="2:5" x14ac:dyDescent="0.45">
      <c r="B926" s="103"/>
      <c r="C926" s="104"/>
      <c r="D926" s="104"/>
      <c r="E926" s="104"/>
    </row>
    <row r="927" spans="2:5" x14ac:dyDescent="0.45">
      <c r="B927" s="103"/>
      <c r="C927" s="104"/>
      <c r="D927" s="104"/>
      <c r="E927" s="104"/>
    </row>
    <row r="928" spans="2:5" x14ac:dyDescent="0.45">
      <c r="B928" s="103"/>
      <c r="C928" s="104"/>
      <c r="D928" s="104"/>
      <c r="E928" s="104"/>
    </row>
    <row r="929" spans="2:5" x14ac:dyDescent="0.45">
      <c r="B929" s="103"/>
      <c r="C929" s="104"/>
      <c r="D929" s="104"/>
      <c r="E929" s="104"/>
    </row>
    <row r="930" spans="2:5" x14ac:dyDescent="0.45">
      <c r="B930" s="103"/>
      <c r="C930" s="104"/>
      <c r="D930" s="104"/>
      <c r="E930" s="104"/>
    </row>
    <row r="931" spans="2:5" x14ac:dyDescent="0.45">
      <c r="B931" s="103"/>
      <c r="C931" s="104"/>
      <c r="D931" s="104"/>
      <c r="E931" s="104"/>
    </row>
    <row r="932" spans="2:5" x14ac:dyDescent="0.45">
      <c r="B932" s="103"/>
      <c r="C932" s="104"/>
      <c r="D932" s="104"/>
      <c r="E932" s="104"/>
    </row>
    <row r="933" spans="2:5" x14ac:dyDescent="0.45">
      <c r="B933" s="103"/>
      <c r="C933" s="104"/>
      <c r="D933" s="104"/>
      <c r="E933" s="104"/>
    </row>
    <row r="934" spans="2:5" x14ac:dyDescent="0.45">
      <c r="B934" s="103"/>
      <c r="C934" s="104"/>
      <c r="D934" s="104"/>
      <c r="E934" s="104"/>
    </row>
    <row r="935" spans="2:5" x14ac:dyDescent="0.45">
      <c r="B935" s="103"/>
      <c r="C935" s="104"/>
      <c r="D935" s="104"/>
      <c r="E935" s="104"/>
    </row>
    <row r="936" spans="2:5" x14ac:dyDescent="0.45">
      <c r="B936" s="103"/>
      <c r="C936" s="104"/>
      <c r="D936" s="104"/>
      <c r="E936" s="104"/>
    </row>
    <row r="937" spans="2:5" x14ac:dyDescent="0.45">
      <c r="B937" s="103"/>
      <c r="C937" s="104"/>
      <c r="D937" s="104"/>
      <c r="E937" s="104"/>
    </row>
    <row r="938" spans="2:5" x14ac:dyDescent="0.45">
      <c r="B938" s="103"/>
      <c r="C938" s="104"/>
      <c r="D938" s="104"/>
      <c r="E938" s="104"/>
    </row>
    <row r="939" spans="2:5" x14ac:dyDescent="0.45">
      <c r="B939" s="103"/>
      <c r="C939" s="104"/>
      <c r="D939" s="104"/>
      <c r="E939" s="104"/>
    </row>
    <row r="940" spans="2:5" x14ac:dyDescent="0.45">
      <c r="B940" s="103"/>
      <c r="C940" s="104"/>
      <c r="D940" s="104"/>
      <c r="E940" s="104"/>
    </row>
    <row r="941" spans="2:5" x14ac:dyDescent="0.45">
      <c r="B941" s="103"/>
      <c r="C941" s="104"/>
      <c r="D941" s="104"/>
      <c r="E941" s="104"/>
    </row>
    <row r="942" spans="2:5" x14ac:dyDescent="0.45">
      <c r="B942" s="103"/>
      <c r="C942" s="104"/>
      <c r="D942" s="104"/>
      <c r="E942" s="104"/>
    </row>
    <row r="943" spans="2:5" x14ac:dyDescent="0.45">
      <c r="B943" s="103"/>
      <c r="C943" s="104"/>
      <c r="D943" s="104"/>
      <c r="E943" s="104"/>
    </row>
    <row r="944" spans="2:5" x14ac:dyDescent="0.45">
      <c r="B944" s="103"/>
      <c r="C944" s="104"/>
      <c r="D944" s="104"/>
      <c r="E944" s="104"/>
    </row>
    <row r="945" spans="2:5" x14ac:dyDescent="0.45">
      <c r="B945" s="103"/>
      <c r="C945" s="104"/>
      <c r="D945" s="104"/>
      <c r="E945" s="104"/>
    </row>
    <row r="946" spans="2:5" x14ac:dyDescent="0.45">
      <c r="B946" s="103"/>
      <c r="C946" s="104"/>
      <c r="D946" s="104"/>
      <c r="E946" s="104"/>
    </row>
    <row r="947" spans="2:5" x14ac:dyDescent="0.45">
      <c r="B947" s="103"/>
      <c r="C947" s="104"/>
      <c r="D947" s="104"/>
      <c r="E947" s="104"/>
    </row>
    <row r="948" spans="2:5" x14ac:dyDescent="0.45">
      <c r="B948" s="103"/>
      <c r="C948" s="104"/>
      <c r="D948" s="104"/>
      <c r="E948" s="104"/>
    </row>
    <row r="949" spans="2:5" x14ac:dyDescent="0.45">
      <c r="B949" s="103"/>
      <c r="C949" s="104"/>
      <c r="D949" s="104"/>
      <c r="E949" s="104"/>
    </row>
    <row r="950" spans="2:5" x14ac:dyDescent="0.45">
      <c r="B950" s="103"/>
      <c r="C950" s="104"/>
      <c r="D950" s="104"/>
      <c r="E950" s="104"/>
    </row>
    <row r="951" spans="2:5" x14ac:dyDescent="0.45">
      <c r="B951" s="103"/>
      <c r="C951" s="104"/>
      <c r="D951" s="104"/>
      <c r="E951" s="104"/>
    </row>
    <row r="952" spans="2:5" x14ac:dyDescent="0.45">
      <c r="B952" s="103"/>
      <c r="C952" s="104"/>
      <c r="D952" s="104"/>
      <c r="E952" s="104"/>
    </row>
    <row r="953" spans="2:5" x14ac:dyDescent="0.45">
      <c r="B953" s="103"/>
      <c r="C953" s="104"/>
      <c r="D953" s="104"/>
      <c r="E953" s="104"/>
    </row>
    <row r="954" spans="2:5" x14ac:dyDescent="0.45">
      <c r="B954" s="103"/>
      <c r="C954" s="104"/>
      <c r="D954" s="104"/>
      <c r="E954" s="104"/>
    </row>
    <row r="955" spans="2:5" x14ac:dyDescent="0.45">
      <c r="B955" s="103"/>
      <c r="C955" s="104"/>
      <c r="D955" s="104"/>
      <c r="E955" s="104"/>
    </row>
    <row r="956" spans="2:5" x14ac:dyDescent="0.45">
      <c r="B956" s="103"/>
      <c r="C956" s="104"/>
      <c r="D956" s="104"/>
      <c r="E956" s="104"/>
    </row>
    <row r="957" spans="2:5" x14ac:dyDescent="0.45">
      <c r="B957" s="103"/>
      <c r="C957" s="104"/>
      <c r="D957" s="104"/>
      <c r="E957" s="104"/>
    </row>
    <row r="958" spans="2:5" x14ac:dyDescent="0.45">
      <c r="B958" s="103"/>
      <c r="C958" s="104"/>
      <c r="D958" s="104"/>
      <c r="E958" s="104"/>
    </row>
    <row r="959" spans="2:5" x14ac:dyDescent="0.45">
      <c r="B959" s="103"/>
      <c r="C959" s="104"/>
      <c r="D959" s="104"/>
      <c r="E959" s="104"/>
    </row>
    <row r="960" spans="2:5" x14ac:dyDescent="0.45">
      <c r="B960" s="103"/>
      <c r="C960" s="104"/>
      <c r="D960" s="104"/>
      <c r="E960" s="104"/>
    </row>
    <row r="961" spans="2:5" x14ac:dyDescent="0.45">
      <c r="B961" s="103"/>
      <c r="C961" s="104"/>
      <c r="D961" s="104"/>
      <c r="E961" s="104"/>
    </row>
    <row r="962" spans="2:5" x14ac:dyDescent="0.45">
      <c r="B962" s="103"/>
      <c r="C962" s="104"/>
      <c r="D962" s="104"/>
      <c r="E962" s="104"/>
    </row>
    <row r="963" spans="2:5" x14ac:dyDescent="0.45">
      <c r="B963" s="103"/>
      <c r="C963" s="104"/>
      <c r="D963" s="104"/>
      <c r="E963" s="104"/>
    </row>
    <row r="964" spans="2:5" x14ac:dyDescent="0.45">
      <c r="B964" s="103"/>
      <c r="C964" s="104"/>
      <c r="D964" s="104"/>
      <c r="E964" s="104"/>
    </row>
    <row r="965" spans="2:5" x14ac:dyDescent="0.45">
      <c r="B965" s="103"/>
      <c r="C965" s="104"/>
      <c r="D965" s="104"/>
      <c r="E965" s="104"/>
    </row>
    <row r="966" spans="2:5" x14ac:dyDescent="0.45">
      <c r="B966" s="103"/>
      <c r="C966" s="104"/>
      <c r="D966" s="104"/>
      <c r="E966" s="104"/>
    </row>
    <row r="967" spans="2:5" x14ac:dyDescent="0.45">
      <c r="B967" s="103"/>
      <c r="C967" s="104"/>
      <c r="D967" s="104"/>
      <c r="E967" s="104"/>
    </row>
    <row r="968" spans="2:5" x14ac:dyDescent="0.45">
      <c r="B968" s="103"/>
      <c r="C968" s="104"/>
      <c r="D968" s="104"/>
      <c r="E968" s="104"/>
    </row>
    <row r="969" spans="2:5" x14ac:dyDescent="0.45">
      <c r="B969" s="103"/>
      <c r="C969" s="104"/>
      <c r="D969" s="104"/>
      <c r="E969" s="104"/>
    </row>
    <row r="970" spans="2:5" x14ac:dyDescent="0.45">
      <c r="B970" s="103"/>
      <c r="C970" s="104"/>
      <c r="D970" s="104"/>
      <c r="E970" s="104"/>
    </row>
    <row r="971" spans="2:5" x14ac:dyDescent="0.45">
      <c r="B971" s="103"/>
      <c r="C971" s="104"/>
      <c r="D971" s="104"/>
      <c r="E971" s="104"/>
    </row>
    <row r="972" spans="2:5" x14ac:dyDescent="0.45">
      <c r="B972" s="103"/>
      <c r="C972" s="104"/>
      <c r="D972" s="104"/>
      <c r="E972" s="104"/>
    </row>
    <row r="973" spans="2:5" x14ac:dyDescent="0.45">
      <c r="B973" s="103"/>
      <c r="C973" s="104"/>
      <c r="D973" s="104"/>
      <c r="E973" s="104"/>
    </row>
    <row r="974" spans="2:5" x14ac:dyDescent="0.45">
      <c r="B974" s="103"/>
      <c r="C974" s="104"/>
      <c r="D974" s="104"/>
      <c r="E974" s="104"/>
    </row>
    <row r="975" spans="2:5" x14ac:dyDescent="0.45">
      <c r="B975" s="103"/>
      <c r="C975" s="104"/>
      <c r="D975" s="104"/>
      <c r="E975" s="104"/>
    </row>
    <row r="976" spans="2:5" x14ac:dyDescent="0.45">
      <c r="B976" s="103"/>
      <c r="C976" s="104"/>
      <c r="D976" s="104"/>
      <c r="E976" s="104"/>
    </row>
    <row r="977" spans="2:5" x14ac:dyDescent="0.45">
      <c r="B977" s="103"/>
      <c r="C977" s="104"/>
      <c r="D977" s="104"/>
      <c r="E977" s="104"/>
    </row>
    <row r="978" spans="2:5" x14ac:dyDescent="0.45">
      <c r="B978" s="103"/>
      <c r="C978" s="104"/>
      <c r="D978" s="104"/>
      <c r="E978" s="104"/>
    </row>
    <row r="979" spans="2:5" x14ac:dyDescent="0.45">
      <c r="B979" s="103"/>
      <c r="C979" s="104"/>
      <c r="D979" s="104"/>
      <c r="E979" s="104"/>
    </row>
    <row r="980" spans="2:5" x14ac:dyDescent="0.45">
      <c r="B980" s="103"/>
      <c r="C980" s="104"/>
      <c r="D980" s="104"/>
      <c r="E980" s="104"/>
    </row>
    <row r="981" spans="2:5" x14ac:dyDescent="0.45">
      <c r="B981" s="103"/>
      <c r="C981" s="104"/>
      <c r="D981" s="104"/>
      <c r="E981" s="104"/>
    </row>
    <row r="982" spans="2:5" x14ac:dyDescent="0.45">
      <c r="B982" s="103"/>
      <c r="C982" s="104"/>
      <c r="D982" s="104"/>
      <c r="E982" s="104"/>
    </row>
    <row r="983" spans="2:5" x14ac:dyDescent="0.45">
      <c r="B983" s="103"/>
      <c r="C983" s="104"/>
      <c r="D983" s="104"/>
      <c r="E983" s="104"/>
    </row>
    <row r="984" spans="2:5" x14ac:dyDescent="0.45">
      <c r="B984" s="103"/>
      <c r="C984" s="104"/>
      <c r="D984" s="104"/>
      <c r="E984" s="104"/>
    </row>
    <row r="985" spans="2:5" x14ac:dyDescent="0.45">
      <c r="B985" s="103"/>
      <c r="C985" s="104"/>
      <c r="D985" s="104"/>
      <c r="E985" s="104"/>
    </row>
    <row r="986" spans="2:5" x14ac:dyDescent="0.45">
      <c r="B986" s="103"/>
      <c r="C986" s="104"/>
      <c r="D986" s="104"/>
      <c r="E986" s="104"/>
    </row>
    <row r="987" spans="2:5" x14ac:dyDescent="0.45">
      <c r="B987" s="103"/>
      <c r="C987" s="104"/>
      <c r="D987" s="104"/>
      <c r="E987" s="104"/>
    </row>
    <row r="988" spans="2:5" x14ac:dyDescent="0.45">
      <c r="B988" s="103"/>
      <c r="C988" s="104"/>
      <c r="D988" s="104"/>
      <c r="E988" s="104"/>
    </row>
    <row r="989" spans="2:5" x14ac:dyDescent="0.45">
      <c r="B989" s="103"/>
      <c r="C989" s="104"/>
      <c r="D989" s="104"/>
      <c r="E989" s="104"/>
    </row>
    <row r="990" spans="2:5" x14ac:dyDescent="0.45">
      <c r="B990" s="103"/>
      <c r="C990" s="104"/>
      <c r="D990" s="104"/>
      <c r="E990" s="104"/>
    </row>
    <row r="991" spans="2:5" x14ac:dyDescent="0.45">
      <c r="B991" s="103"/>
      <c r="C991" s="104"/>
      <c r="D991" s="104"/>
      <c r="E991" s="104"/>
    </row>
    <row r="992" spans="2:5" x14ac:dyDescent="0.45">
      <c r="B992" s="103"/>
      <c r="C992" s="104"/>
      <c r="D992" s="104"/>
      <c r="E992" s="104"/>
    </row>
    <row r="993" spans="2:5" x14ac:dyDescent="0.45">
      <c r="B993" s="103"/>
      <c r="C993" s="104"/>
      <c r="D993" s="104"/>
      <c r="E993" s="104"/>
    </row>
    <row r="994" spans="2:5" x14ac:dyDescent="0.45">
      <c r="B994" s="103"/>
      <c r="C994" s="104"/>
      <c r="D994" s="104"/>
      <c r="E994" s="104"/>
    </row>
    <row r="995" spans="2:5" x14ac:dyDescent="0.45">
      <c r="B995" s="103"/>
      <c r="C995" s="104"/>
      <c r="D995" s="104"/>
      <c r="E995" s="104"/>
    </row>
    <row r="996" spans="2:5" x14ac:dyDescent="0.45">
      <c r="B996" s="103"/>
      <c r="C996" s="104"/>
      <c r="D996" s="104"/>
      <c r="E996" s="104"/>
    </row>
    <row r="997" spans="2:5" x14ac:dyDescent="0.45">
      <c r="B997" s="103"/>
      <c r="C997" s="104"/>
      <c r="D997" s="104"/>
      <c r="E997" s="104"/>
    </row>
    <row r="998" spans="2:5" x14ac:dyDescent="0.45">
      <c r="B998" s="103"/>
      <c r="C998" s="104"/>
      <c r="D998" s="104"/>
      <c r="E998" s="104"/>
    </row>
    <row r="999" spans="2:5" x14ac:dyDescent="0.45">
      <c r="B999" s="103"/>
      <c r="C999" s="104"/>
      <c r="D999" s="104"/>
      <c r="E999" s="104"/>
    </row>
    <row r="1000" spans="2:5" x14ac:dyDescent="0.45">
      <c r="B1000" s="103"/>
      <c r="C1000" s="104"/>
      <c r="D1000" s="104"/>
      <c r="E1000" s="104"/>
    </row>
    <row r="1001" spans="2:5" x14ac:dyDescent="0.45">
      <c r="B1001" s="103"/>
      <c r="C1001" s="104"/>
      <c r="D1001" s="104"/>
      <c r="E1001" s="104"/>
    </row>
    <row r="1002" spans="2:5" x14ac:dyDescent="0.45">
      <c r="B1002" s="103"/>
      <c r="C1002" s="104"/>
      <c r="D1002" s="104"/>
      <c r="E1002" s="104"/>
    </row>
    <row r="1003" spans="2:5" x14ac:dyDescent="0.45">
      <c r="B1003" s="103"/>
      <c r="C1003" s="104"/>
      <c r="D1003" s="104"/>
      <c r="E1003" s="104"/>
    </row>
    <row r="1004" spans="2:5" x14ac:dyDescent="0.45">
      <c r="B1004" s="103"/>
      <c r="C1004" s="104"/>
      <c r="D1004" s="104"/>
      <c r="E1004" s="104"/>
    </row>
    <row r="1005" spans="2:5" x14ac:dyDescent="0.45">
      <c r="B1005" s="103"/>
      <c r="C1005" s="104"/>
      <c r="D1005" s="104"/>
      <c r="E1005" s="104"/>
    </row>
    <row r="1006" spans="2:5" x14ac:dyDescent="0.45">
      <c r="B1006" s="103"/>
      <c r="C1006" s="104"/>
      <c r="D1006" s="104"/>
      <c r="E1006" s="104"/>
    </row>
    <row r="1007" spans="2:5" x14ac:dyDescent="0.45">
      <c r="B1007" s="103"/>
      <c r="C1007" s="104"/>
      <c r="D1007" s="104"/>
      <c r="E1007" s="104"/>
    </row>
    <row r="1008" spans="2:5" x14ac:dyDescent="0.45">
      <c r="B1008" s="103"/>
      <c r="C1008" s="104"/>
      <c r="D1008" s="104"/>
      <c r="E1008" s="104"/>
    </row>
    <row r="1009" spans="2:5" x14ac:dyDescent="0.45">
      <c r="B1009" s="103"/>
      <c r="C1009" s="104"/>
      <c r="D1009" s="104"/>
      <c r="E1009" s="104"/>
    </row>
    <row r="1010" spans="2:5" x14ac:dyDescent="0.45">
      <c r="B1010" s="103"/>
      <c r="C1010" s="104"/>
      <c r="D1010" s="104"/>
      <c r="E1010" s="104"/>
    </row>
    <row r="1011" spans="2:5" x14ac:dyDescent="0.45">
      <c r="B1011" s="103"/>
      <c r="C1011" s="104"/>
      <c r="D1011" s="104"/>
      <c r="E1011" s="104"/>
    </row>
    <row r="1012" spans="2:5" x14ac:dyDescent="0.45">
      <c r="B1012" s="103"/>
      <c r="C1012" s="104"/>
      <c r="D1012" s="104"/>
      <c r="E1012" s="104"/>
    </row>
    <row r="1013" spans="2:5" x14ac:dyDescent="0.45">
      <c r="B1013" s="103"/>
      <c r="C1013" s="104"/>
      <c r="D1013" s="104"/>
      <c r="E1013" s="104"/>
    </row>
    <row r="1014" spans="2:5" x14ac:dyDescent="0.45">
      <c r="B1014" s="103"/>
      <c r="C1014" s="104"/>
      <c r="D1014" s="104"/>
      <c r="E1014" s="104"/>
    </row>
    <row r="1015" spans="2:5" x14ac:dyDescent="0.45">
      <c r="B1015" s="103"/>
      <c r="C1015" s="104"/>
      <c r="D1015" s="104"/>
      <c r="E1015" s="104"/>
    </row>
    <row r="1016" spans="2:5" x14ac:dyDescent="0.45">
      <c r="B1016" s="103"/>
      <c r="C1016" s="104"/>
      <c r="D1016" s="104"/>
      <c r="E1016" s="104"/>
    </row>
    <row r="1017" spans="2:5" x14ac:dyDescent="0.45">
      <c r="B1017" s="103"/>
      <c r="C1017" s="104"/>
      <c r="D1017" s="104"/>
      <c r="E1017" s="104"/>
    </row>
    <row r="1018" spans="2:5" x14ac:dyDescent="0.45">
      <c r="B1018" s="103"/>
      <c r="C1018" s="104"/>
      <c r="D1018" s="104"/>
      <c r="E1018" s="104"/>
    </row>
    <row r="1019" spans="2:5" x14ac:dyDescent="0.45">
      <c r="B1019" s="103"/>
      <c r="C1019" s="104"/>
      <c r="D1019" s="104"/>
      <c r="E1019" s="104"/>
    </row>
    <row r="1020" spans="2:5" x14ac:dyDescent="0.45">
      <c r="B1020" s="103"/>
      <c r="C1020" s="104"/>
      <c r="D1020" s="104"/>
      <c r="E1020" s="104"/>
    </row>
    <row r="1021" spans="2:5" x14ac:dyDescent="0.45">
      <c r="B1021" s="103"/>
      <c r="C1021" s="104"/>
      <c r="D1021" s="104"/>
      <c r="E1021" s="104"/>
    </row>
    <row r="1022" spans="2:5" x14ac:dyDescent="0.45">
      <c r="B1022" s="103"/>
      <c r="C1022" s="104"/>
      <c r="D1022" s="104"/>
      <c r="E1022" s="104"/>
    </row>
    <row r="1023" spans="2:5" x14ac:dyDescent="0.45">
      <c r="B1023" s="103"/>
      <c r="C1023" s="104"/>
      <c r="D1023" s="104"/>
      <c r="E1023" s="104"/>
    </row>
    <row r="1024" spans="2:5" x14ac:dyDescent="0.45">
      <c r="B1024" s="103"/>
      <c r="C1024" s="104"/>
      <c r="D1024" s="104"/>
      <c r="E1024" s="104"/>
    </row>
    <row r="1025" spans="2:5" x14ac:dyDescent="0.45">
      <c r="B1025" s="103"/>
      <c r="C1025" s="104"/>
      <c r="D1025" s="104"/>
      <c r="E1025" s="104"/>
    </row>
    <row r="1026" spans="2:5" x14ac:dyDescent="0.45">
      <c r="B1026" s="103"/>
      <c r="C1026" s="104"/>
      <c r="D1026" s="104"/>
      <c r="E1026" s="104"/>
    </row>
    <row r="1027" spans="2:5" x14ac:dyDescent="0.45">
      <c r="B1027" s="103"/>
      <c r="C1027" s="104"/>
      <c r="D1027" s="104"/>
      <c r="E1027" s="104"/>
    </row>
    <row r="1028" spans="2:5" x14ac:dyDescent="0.45">
      <c r="B1028" s="103"/>
      <c r="C1028" s="104"/>
      <c r="D1028" s="104"/>
      <c r="E1028" s="104"/>
    </row>
    <row r="1029" spans="2:5" x14ac:dyDescent="0.45">
      <c r="B1029" s="103"/>
      <c r="C1029" s="104"/>
      <c r="D1029" s="104"/>
      <c r="E1029" s="104"/>
    </row>
    <row r="1030" spans="2:5" x14ac:dyDescent="0.45">
      <c r="B1030" s="103"/>
      <c r="C1030" s="104"/>
      <c r="D1030" s="104"/>
      <c r="E1030" s="104"/>
    </row>
    <row r="1031" spans="2:5" x14ac:dyDescent="0.45">
      <c r="B1031" s="103"/>
      <c r="C1031" s="104"/>
      <c r="D1031" s="104"/>
      <c r="E1031" s="104"/>
    </row>
    <row r="1032" spans="2:5" x14ac:dyDescent="0.45">
      <c r="B1032" s="103"/>
      <c r="C1032" s="104"/>
      <c r="D1032" s="104"/>
      <c r="E1032" s="104"/>
    </row>
    <row r="1033" spans="2:5" x14ac:dyDescent="0.45">
      <c r="B1033" s="103"/>
      <c r="C1033" s="104"/>
      <c r="D1033" s="104"/>
      <c r="E1033" s="104"/>
    </row>
    <row r="1034" spans="2:5" x14ac:dyDescent="0.45">
      <c r="B1034" s="103"/>
      <c r="C1034" s="104"/>
      <c r="D1034" s="104"/>
      <c r="E1034" s="104"/>
    </row>
    <row r="1035" spans="2:5" x14ac:dyDescent="0.45">
      <c r="B1035" s="103"/>
      <c r="C1035" s="104"/>
      <c r="D1035" s="104"/>
      <c r="E1035" s="104"/>
    </row>
    <row r="1036" spans="2:5" x14ac:dyDescent="0.45">
      <c r="B1036" s="103"/>
      <c r="C1036" s="104"/>
      <c r="D1036" s="104"/>
      <c r="E1036" s="104"/>
    </row>
    <row r="1037" spans="2:5" x14ac:dyDescent="0.45">
      <c r="B1037" s="103"/>
      <c r="C1037" s="104"/>
      <c r="D1037" s="104"/>
      <c r="E1037" s="104"/>
    </row>
    <row r="1038" spans="2:5" x14ac:dyDescent="0.45">
      <c r="B1038" s="103"/>
      <c r="C1038" s="104"/>
      <c r="D1038" s="104"/>
      <c r="E1038" s="104"/>
    </row>
    <row r="1039" spans="2:5" x14ac:dyDescent="0.45">
      <c r="B1039" s="103"/>
      <c r="C1039" s="104"/>
      <c r="D1039" s="104"/>
      <c r="E1039" s="104"/>
    </row>
    <row r="1040" spans="2:5" x14ac:dyDescent="0.45">
      <c r="B1040" s="103"/>
      <c r="C1040" s="104"/>
      <c r="D1040" s="104"/>
      <c r="E1040" s="104"/>
    </row>
    <row r="1041" spans="2:5" x14ac:dyDescent="0.45">
      <c r="B1041" s="103"/>
      <c r="C1041" s="104"/>
      <c r="D1041" s="104"/>
      <c r="E1041" s="104"/>
    </row>
    <row r="1042" spans="2:5" x14ac:dyDescent="0.45">
      <c r="B1042" s="103"/>
      <c r="C1042" s="104"/>
      <c r="D1042" s="104"/>
      <c r="E1042" s="104"/>
    </row>
    <row r="1043" spans="2:5" x14ac:dyDescent="0.45">
      <c r="B1043" s="103"/>
      <c r="C1043" s="104"/>
      <c r="D1043" s="104"/>
      <c r="E1043" s="104"/>
    </row>
    <row r="1044" spans="2:5" x14ac:dyDescent="0.45">
      <c r="B1044" s="103"/>
      <c r="C1044" s="104"/>
      <c r="D1044" s="104"/>
      <c r="E1044" s="104"/>
    </row>
    <row r="1045" spans="2:5" x14ac:dyDescent="0.45">
      <c r="B1045" s="103"/>
      <c r="C1045" s="104"/>
      <c r="D1045" s="104"/>
      <c r="E1045" s="104"/>
    </row>
    <row r="1046" spans="2:5" x14ac:dyDescent="0.45">
      <c r="B1046" s="103"/>
      <c r="C1046" s="104"/>
      <c r="D1046" s="104"/>
      <c r="E1046" s="104"/>
    </row>
    <row r="1047" spans="2:5" x14ac:dyDescent="0.45">
      <c r="B1047" s="103"/>
      <c r="C1047" s="104"/>
      <c r="D1047" s="104"/>
      <c r="E1047" s="104"/>
    </row>
    <row r="1048" spans="2:5" x14ac:dyDescent="0.45">
      <c r="B1048" s="103"/>
      <c r="C1048" s="104"/>
      <c r="D1048" s="104"/>
      <c r="E1048" s="104"/>
    </row>
    <row r="1049" spans="2:5" x14ac:dyDescent="0.45">
      <c r="B1049" s="103"/>
      <c r="C1049" s="104"/>
      <c r="D1049" s="104"/>
      <c r="E1049" s="104"/>
    </row>
    <row r="1050" spans="2:5" x14ac:dyDescent="0.45">
      <c r="B1050" s="103"/>
      <c r="C1050" s="104"/>
      <c r="D1050" s="104"/>
      <c r="E1050" s="104"/>
    </row>
    <row r="1051" spans="2:5" x14ac:dyDescent="0.45">
      <c r="B1051" s="103"/>
      <c r="C1051" s="104"/>
      <c r="D1051" s="104"/>
      <c r="E1051" s="104"/>
    </row>
    <row r="1052" spans="2:5" x14ac:dyDescent="0.45">
      <c r="B1052" s="103"/>
      <c r="C1052" s="104"/>
      <c r="D1052" s="104"/>
      <c r="E1052" s="104"/>
    </row>
    <row r="1053" spans="2:5" x14ac:dyDescent="0.45">
      <c r="B1053" s="103"/>
      <c r="C1053" s="104"/>
      <c r="D1053" s="104"/>
      <c r="E1053" s="104"/>
    </row>
    <row r="1054" spans="2:5" x14ac:dyDescent="0.45">
      <c r="B1054" s="103"/>
      <c r="C1054" s="104"/>
      <c r="D1054" s="104"/>
      <c r="E1054" s="104"/>
    </row>
    <row r="1055" spans="2:5" x14ac:dyDescent="0.45">
      <c r="B1055" s="103"/>
      <c r="C1055" s="104"/>
      <c r="D1055" s="104"/>
      <c r="E1055" s="104"/>
    </row>
    <row r="1056" spans="2:5" x14ac:dyDescent="0.45">
      <c r="B1056" s="103"/>
      <c r="C1056" s="104"/>
      <c r="D1056" s="104"/>
      <c r="E1056" s="104"/>
    </row>
    <row r="1057" spans="2:5" x14ac:dyDescent="0.45">
      <c r="B1057" s="103"/>
      <c r="C1057" s="104"/>
      <c r="D1057" s="104"/>
      <c r="E1057" s="104"/>
    </row>
    <row r="1058" spans="2:5" x14ac:dyDescent="0.45">
      <c r="B1058" s="103"/>
      <c r="C1058" s="104"/>
      <c r="D1058" s="104"/>
      <c r="E1058" s="104"/>
    </row>
    <row r="1059" spans="2:5" x14ac:dyDescent="0.45">
      <c r="B1059" s="103"/>
      <c r="C1059" s="104"/>
      <c r="D1059" s="104"/>
      <c r="E1059" s="104"/>
    </row>
    <row r="1060" spans="2:5" x14ac:dyDescent="0.45">
      <c r="B1060" s="103"/>
      <c r="C1060" s="104"/>
      <c r="D1060" s="104"/>
      <c r="E1060" s="104"/>
    </row>
    <row r="1061" spans="2:5" x14ac:dyDescent="0.45">
      <c r="B1061" s="103"/>
      <c r="C1061" s="104"/>
      <c r="D1061" s="104"/>
      <c r="E1061" s="104"/>
    </row>
    <row r="1062" spans="2:5" x14ac:dyDescent="0.45">
      <c r="B1062" s="103"/>
      <c r="C1062" s="104"/>
      <c r="D1062" s="104"/>
      <c r="E1062" s="104"/>
    </row>
    <row r="1063" spans="2:5" x14ac:dyDescent="0.45">
      <c r="B1063" s="103"/>
      <c r="C1063" s="104"/>
      <c r="D1063" s="104"/>
      <c r="E1063" s="104"/>
    </row>
    <row r="1064" spans="2:5" x14ac:dyDescent="0.45">
      <c r="B1064" s="103"/>
      <c r="C1064" s="104"/>
      <c r="D1064" s="104"/>
      <c r="E1064" s="104"/>
    </row>
    <row r="1065" spans="2:5" x14ac:dyDescent="0.45">
      <c r="B1065" s="103"/>
      <c r="C1065" s="104"/>
      <c r="D1065" s="104"/>
      <c r="E1065" s="104"/>
    </row>
    <row r="1066" spans="2:5" x14ac:dyDescent="0.45">
      <c r="B1066" s="103"/>
      <c r="C1066" s="104"/>
      <c r="D1066" s="104"/>
      <c r="E1066" s="104"/>
    </row>
    <row r="1067" spans="2:5" x14ac:dyDescent="0.45">
      <c r="B1067" s="103"/>
      <c r="C1067" s="104"/>
      <c r="D1067" s="104"/>
      <c r="E1067" s="104"/>
    </row>
    <row r="1068" spans="2:5" x14ac:dyDescent="0.45">
      <c r="B1068" s="103"/>
      <c r="C1068" s="104"/>
      <c r="D1068" s="104"/>
      <c r="E1068" s="104"/>
    </row>
    <row r="1069" spans="2:5" x14ac:dyDescent="0.45">
      <c r="B1069" s="103"/>
      <c r="C1069" s="104"/>
      <c r="D1069" s="104"/>
      <c r="E1069" s="104"/>
    </row>
    <row r="1070" spans="2:5" x14ac:dyDescent="0.45">
      <c r="B1070" s="103"/>
      <c r="C1070" s="104"/>
      <c r="D1070" s="104"/>
      <c r="E1070" s="104"/>
    </row>
    <row r="1071" spans="2:5" x14ac:dyDescent="0.45">
      <c r="B1071" s="103"/>
      <c r="C1071" s="104"/>
      <c r="D1071" s="104"/>
      <c r="E1071" s="104"/>
    </row>
    <row r="1072" spans="2:5" x14ac:dyDescent="0.45">
      <c r="B1072" s="103"/>
      <c r="C1072" s="104"/>
      <c r="D1072" s="104"/>
      <c r="E1072" s="104"/>
    </row>
    <row r="1073" spans="2:5" x14ac:dyDescent="0.45">
      <c r="B1073" s="103"/>
      <c r="C1073" s="104"/>
      <c r="D1073" s="104"/>
      <c r="E1073" s="104"/>
    </row>
    <row r="1074" spans="2:5" x14ac:dyDescent="0.45">
      <c r="B1074" s="103"/>
      <c r="C1074" s="104"/>
      <c r="D1074" s="104"/>
      <c r="E1074" s="104"/>
    </row>
    <row r="1075" spans="2:5" x14ac:dyDescent="0.45">
      <c r="B1075" s="103"/>
      <c r="C1075" s="104"/>
      <c r="D1075" s="104"/>
      <c r="E1075" s="104"/>
    </row>
    <row r="1076" spans="2:5" x14ac:dyDescent="0.45">
      <c r="B1076" s="103"/>
      <c r="C1076" s="104"/>
      <c r="D1076" s="104"/>
      <c r="E1076" s="104"/>
    </row>
    <row r="1077" spans="2:5" x14ac:dyDescent="0.45">
      <c r="B1077" s="103"/>
      <c r="C1077" s="104"/>
      <c r="D1077" s="104"/>
      <c r="E1077" s="104"/>
    </row>
    <row r="1078" spans="2:5" x14ac:dyDescent="0.45">
      <c r="B1078" s="103"/>
      <c r="C1078" s="104"/>
      <c r="D1078" s="104"/>
      <c r="E1078" s="104"/>
    </row>
    <row r="1079" spans="2:5" x14ac:dyDescent="0.45">
      <c r="B1079" s="103"/>
      <c r="C1079" s="104"/>
      <c r="D1079" s="104"/>
      <c r="E1079" s="104"/>
    </row>
    <row r="1080" spans="2:5" x14ac:dyDescent="0.45">
      <c r="B1080" s="103"/>
      <c r="C1080" s="104"/>
      <c r="D1080" s="104"/>
      <c r="E1080" s="104"/>
    </row>
    <row r="1081" spans="2:5" x14ac:dyDescent="0.45">
      <c r="B1081" s="103"/>
      <c r="C1081" s="104"/>
      <c r="D1081" s="104"/>
      <c r="E1081" s="104"/>
    </row>
    <row r="1082" spans="2:5" x14ac:dyDescent="0.45">
      <c r="B1082" s="103"/>
      <c r="C1082" s="104"/>
      <c r="D1082" s="104"/>
      <c r="E1082" s="104"/>
    </row>
    <row r="1083" spans="2:5" x14ac:dyDescent="0.45">
      <c r="B1083" s="103"/>
      <c r="C1083" s="104"/>
      <c r="D1083" s="104"/>
      <c r="E1083" s="104"/>
    </row>
    <row r="1084" spans="2:5" x14ac:dyDescent="0.45">
      <c r="B1084" s="103"/>
      <c r="C1084" s="104"/>
      <c r="D1084" s="104"/>
      <c r="E1084" s="104"/>
    </row>
    <row r="1085" spans="2:5" x14ac:dyDescent="0.45">
      <c r="B1085" s="103"/>
      <c r="C1085" s="104"/>
      <c r="D1085" s="104"/>
      <c r="E1085" s="104"/>
    </row>
    <row r="1086" spans="2:5" x14ac:dyDescent="0.45">
      <c r="B1086" s="103"/>
      <c r="C1086" s="104"/>
      <c r="D1086" s="104"/>
      <c r="E1086" s="104"/>
    </row>
    <row r="1087" spans="2:5" x14ac:dyDescent="0.45">
      <c r="B1087" s="103"/>
      <c r="C1087" s="104"/>
      <c r="D1087" s="104"/>
      <c r="E1087" s="104"/>
    </row>
    <row r="1088" spans="2:5" x14ac:dyDescent="0.45">
      <c r="B1088" s="103"/>
      <c r="C1088" s="104"/>
      <c r="D1088" s="104"/>
      <c r="E1088" s="104"/>
    </row>
    <row r="1089" spans="2:5" x14ac:dyDescent="0.45">
      <c r="B1089" s="103"/>
      <c r="C1089" s="104"/>
      <c r="D1089" s="104"/>
      <c r="E1089" s="104"/>
    </row>
    <row r="1090" spans="2:5" x14ac:dyDescent="0.45">
      <c r="B1090" s="103"/>
      <c r="C1090" s="104"/>
      <c r="D1090" s="104"/>
      <c r="E1090" s="104"/>
    </row>
    <row r="1091" spans="2:5" x14ac:dyDescent="0.45">
      <c r="B1091" s="103"/>
      <c r="C1091" s="104"/>
      <c r="D1091" s="104"/>
      <c r="E1091" s="104"/>
    </row>
    <row r="1092" spans="2:5" x14ac:dyDescent="0.45">
      <c r="B1092" s="103"/>
      <c r="C1092" s="104"/>
      <c r="D1092" s="104"/>
      <c r="E1092" s="104"/>
    </row>
    <row r="1093" spans="2:5" x14ac:dyDescent="0.45">
      <c r="B1093" s="103"/>
      <c r="C1093" s="104"/>
      <c r="D1093" s="104"/>
      <c r="E1093" s="104"/>
    </row>
    <row r="1094" spans="2:5" x14ac:dyDescent="0.45">
      <c r="B1094" s="103"/>
      <c r="C1094" s="104"/>
      <c r="D1094" s="104"/>
      <c r="E1094" s="104"/>
    </row>
    <row r="1095" spans="2:5" x14ac:dyDescent="0.45">
      <c r="B1095" s="103"/>
      <c r="C1095" s="104"/>
      <c r="D1095" s="104"/>
      <c r="E1095" s="104"/>
    </row>
    <row r="1096" spans="2:5" x14ac:dyDescent="0.45">
      <c r="B1096" s="103"/>
      <c r="C1096" s="104"/>
      <c r="D1096" s="104"/>
      <c r="E1096" s="104"/>
    </row>
    <row r="1097" spans="2:5" x14ac:dyDescent="0.45">
      <c r="B1097" s="103"/>
      <c r="C1097" s="104"/>
      <c r="D1097" s="104"/>
      <c r="E1097" s="104"/>
    </row>
    <row r="1098" spans="2:5" x14ac:dyDescent="0.45">
      <c r="B1098" s="103"/>
      <c r="C1098" s="104"/>
      <c r="D1098" s="104"/>
      <c r="E1098" s="104"/>
    </row>
    <row r="1099" spans="2:5" x14ac:dyDescent="0.45">
      <c r="B1099" s="103"/>
      <c r="C1099" s="104"/>
      <c r="D1099" s="104"/>
      <c r="E1099" s="104"/>
    </row>
    <row r="1100" spans="2:5" x14ac:dyDescent="0.45">
      <c r="B1100" s="103"/>
      <c r="C1100" s="104"/>
      <c r="D1100" s="104"/>
      <c r="E1100" s="104"/>
    </row>
    <row r="1101" spans="2:5" x14ac:dyDescent="0.45">
      <c r="B1101" s="103"/>
      <c r="C1101" s="104"/>
      <c r="D1101" s="104"/>
      <c r="E1101" s="104"/>
    </row>
    <row r="1102" spans="2:5" x14ac:dyDescent="0.45">
      <c r="B1102" s="103"/>
      <c r="C1102" s="104"/>
      <c r="D1102" s="104"/>
      <c r="E1102" s="104"/>
    </row>
    <row r="1103" spans="2:5" x14ac:dyDescent="0.45">
      <c r="B1103" s="103"/>
      <c r="C1103" s="104"/>
      <c r="D1103" s="104"/>
      <c r="E1103" s="104"/>
    </row>
    <row r="1104" spans="2:5" x14ac:dyDescent="0.45">
      <c r="B1104" s="103"/>
      <c r="C1104" s="104"/>
      <c r="D1104" s="104"/>
      <c r="E1104" s="104"/>
    </row>
    <row r="1105" spans="2:5" x14ac:dyDescent="0.45">
      <c r="B1105" s="103"/>
      <c r="C1105" s="104"/>
      <c r="D1105" s="104"/>
      <c r="E1105" s="104"/>
    </row>
    <row r="1106" spans="2:5" x14ac:dyDescent="0.45">
      <c r="B1106" s="103"/>
      <c r="C1106" s="104"/>
      <c r="D1106" s="104"/>
      <c r="E1106" s="104"/>
    </row>
    <row r="1107" spans="2:5" x14ac:dyDescent="0.45">
      <c r="B1107" s="103"/>
      <c r="C1107" s="104"/>
      <c r="D1107" s="104"/>
      <c r="E1107" s="104"/>
    </row>
    <row r="1108" spans="2:5" x14ac:dyDescent="0.45">
      <c r="B1108" s="103"/>
      <c r="C1108" s="104"/>
      <c r="D1108" s="104"/>
      <c r="E1108" s="104"/>
    </row>
    <row r="1109" spans="2:5" x14ac:dyDescent="0.45">
      <c r="B1109" s="103"/>
      <c r="C1109" s="104"/>
      <c r="D1109" s="104"/>
      <c r="E1109" s="104"/>
    </row>
    <row r="1110" spans="2:5" x14ac:dyDescent="0.45">
      <c r="B1110" s="103"/>
      <c r="C1110" s="104"/>
      <c r="D1110" s="104"/>
      <c r="E1110" s="104"/>
    </row>
    <row r="1111" spans="2:5" x14ac:dyDescent="0.45">
      <c r="B1111" s="103"/>
      <c r="C1111" s="104"/>
      <c r="D1111" s="104"/>
      <c r="E1111" s="104"/>
    </row>
    <row r="1112" spans="2:5" x14ac:dyDescent="0.45">
      <c r="B1112" s="103"/>
      <c r="C1112" s="104"/>
      <c r="D1112" s="104"/>
      <c r="E1112" s="104"/>
    </row>
    <row r="1113" spans="2:5" x14ac:dyDescent="0.45">
      <c r="B1113" s="103"/>
      <c r="C1113" s="104"/>
      <c r="D1113" s="104"/>
      <c r="E1113" s="104"/>
    </row>
    <row r="1114" spans="2:5" x14ac:dyDescent="0.45">
      <c r="B1114" s="103"/>
      <c r="C1114" s="104"/>
      <c r="D1114" s="104"/>
      <c r="E1114" s="104"/>
    </row>
    <row r="1115" spans="2:5" x14ac:dyDescent="0.45">
      <c r="B1115" s="103"/>
      <c r="C1115" s="104"/>
      <c r="D1115" s="104"/>
      <c r="E1115" s="104"/>
    </row>
    <row r="1116" spans="2:5" x14ac:dyDescent="0.45">
      <c r="B1116" s="103"/>
      <c r="C1116" s="104"/>
      <c r="D1116" s="104"/>
      <c r="E1116" s="104"/>
    </row>
    <row r="1117" spans="2:5" x14ac:dyDescent="0.45">
      <c r="B1117" s="103"/>
      <c r="C1117" s="104"/>
      <c r="D1117" s="104"/>
      <c r="E1117" s="104"/>
    </row>
    <row r="1118" spans="2:5" x14ac:dyDescent="0.45">
      <c r="B1118" s="103"/>
      <c r="C1118" s="104"/>
      <c r="D1118" s="104"/>
      <c r="E1118" s="104"/>
    </row>
    <row r="1119" spans="2:5" x14ac:dyDescent="0.45">
      <c r="B1119" s="103"/>
      <c r="C1119" s="104"/>
      <c r="D1119" s="104"/>
      <c r="E1119" s="104"/>
    </row>
    <row r="1120" spans="2:5" x14ac:dyDescent="0.45">
      <c r="B1120" s="103"/>
      <c r="C1120" s="104"/>
      <c r="D1120" s="104"/>
      <c r="E1120" s="104"/>
    </row>
    <row r="1121" spans="2:5" x14ac:dyDescent="0.45">
      <c r="B1121" s="103"/>
      <c r="C1121" s="104"/>
      <c r="D1121" s="104"/>
      <c r="E1121" s="104"/>
    </row>
    <row r="1122" spans="2:5" x14ac:dyDescent="0.45">
      <c r="B1122" s="103"/>
      <c r="C1122" s="104"/>
      <c r="D1122" s="104"/>
      <c r="E1122" s="104"/>
    </row>
    <row r="1123" spans="2:5" x14ac:dyDescent="0.45">
      <c r="B1123" s="103"/>
      <c r="C1123" s="104"/>
      <c r="D1123" s="104"/>
      <c r="E1123" s="104"/>
    </row>
    <row r="1124" spans="2:5" x14ac:dyDescent="0.45">
      <c r="B1124" s="103"/>
      <c r="C1124" s="104"/>
      <c r="D1124" s="104"/>
      <c r="E1124" s="104"/>
    </row>
    <row r="1125" spans="2:5" x14ac:dyDescent="0.45">
      <c r="B1125" s="103"/>
      <c r="C1125" s="104"/>
      <c r="D1125" s="104"/>
      <c r="E1125" s="104"/>
    </row>
    <row r="1126" spans="2:5" x14ac:dyDescent="0.45">
      <c r="B1126" s="103"/>
      <c r="C1126" s="104"/>
      <c r="D1126" s="104"/>
      <c r="E1126" s="104"/>
    </row>
    <row r="1127" spans="2:5" x14ac:dyDescent="0.45">
      <c r="B1127" s="103"/>
      <c r="C1127" s="104"/>
      <c r="D1127" s="104"/>
      <c r="E1127" s="104"/>
    </row>
    <row r="1128" spans="2:5" x14ac:dyDescent="0.45">
      <c r="B1128" s="103"/>
      <c r="C1128" s="104"/>
      <c r="D1128" s="104"/>
      <c r="E1128" s="104"/>
    </row>
    <row r="1129" spans="2:5" x14ac:dyDescent="0.45">
      <c r="B1129" s="103"/>
      <c r="C1129" s="104"/>
      <c r="D1129" s="104"/>
      <c r="E1129" s="104"/>
    </row>
    <row r="1130" spans="2:5" x14ac:dyDescent="0.45">
      <c r="B1130" s="103"/>
      <c r="C1130" s="104"/>
      <c r="D1130" s="104"/>
      <c r="E1130" s="104"/>
    </row>
    <row r="1131" spans="2:5" x14ac:dyDescent="0.45">
      <c r="B1131" s="103"/>
      <c r="C1131" s="104"/>
      <c r="D1131" s="104"/>
      <c r="E1131" s="104"/>
    </row>
    <row r="1132" spans="2:5" x14ac:dyDescent="0.45">
      <c r="B1132" s="103"/>
      <c r="C1132" s="104"/>
      <c r="D1132" s="104"/>
      <c r="E1132" s="104"/>
    </row>
    <row r="1133" spans="2:5" x14ac:dyDescent="0.45">
      <c r="B1133" s="103"/>
      <c r="C1133" s="104"/>
      <c r="D1133" s="104"/>
      <c r="E1133" s="104"/>
    </row>
    <row r="1134" spans="2:5" x14ac:dyDescent="0.45">
      <c r="B1134" s="103"/>
      <c r="C1134" s="104"/>
      <c r="D1134" s="104"/>
      <c r="E1134" s="104"/>
    </row>
    <row r="1135" spans="2:5" x14ac:dyDescent="0.45">
      <c r="B1135" s="103"/>
      <c r="C1135" s="104"/>
      <c r="D1135" s="104"/>
      <c r="E1135" s="104"/>
    </row>
    <row r="1136" spans="2:5" x14ac:dyDescent="0.45">
      <c r="B1136" s="103"/>
      <c r="C1136" s="104"/>
      <c r="D1136" s="104"/>
      <c r="E1136" s="104"/>
    </row>
    <row r="1137" spans="2:5" x14ac:dyDescent="0.45">
      <c r="B1137" s="103"/>
      <c r="C1137" s="104"/>
      <c r="D1137" s="104"/>
      <c r="E1137" s="104"/>
    </row>
    <row r="1138" spans="2:5" x14ac:dyDescent="0.45">
      <c r="B1138" s="103"/>
      <c r="C1138" s="104"/>
      <c r="D1138" s="104"/>
      <c r="E1138" s="104"/>
    </row>
    <row r="1139" spans="2:5" x14ac:dyDescent="0.45">
      <c r="B1139" s="103"/>
      <c r="C1139" s="104"/>
      <c r="D1139" s="104"/>
      <c r="E1139" s="104"/>
    </row>
    <row r="1140" spans="2:5" x14ac:dyDescent="0.45">
      <c r="B1140" s="103"/>
      <c r="C1140" s="104"/>
      <c r="D1140" s="104"/>
      <c r="E1140" s="104"/>
    </row>
    <row r="1141" spans="2:5" x14ac:dyDescent="0.45">
      <c r="B1141" s="103"/>
      <c r="C1141" s="104"/>
      <c r="D1141" s="104"/>
      <c r="E1141" s="104"/>
    </row>
    <row r="1142" spans="2:5" x14ac:dyDescent="0.45">
      <c r="B1142" s="103"/>
      <c r="C1142" s="104"/>
      <c r="D1142" s="104"/>
      <c r="E1142" s="104"/>
    </row>
    <row r="1143" spans="2:5" x14ac:dyDescent="0.45">
      <c r="B1143" s="103"/>
      <c r="C1143" s="104"/>
      <c r="D1143" s="104"/>
      <c r="E1143" s="104"/>
    </row>
    <row r="1144" spans="2:5" x14ac:dyDescent="0.45">
      <c r="B1144" s="103"/>
      <c r="C1144" s="104"/>
      <c r="D1144" s="104"/>
      <c r="E1144" s="104"/>
    </row>
    <row r="1145" spans="2:5" x14ac:dyDescent="0.45">
      <c r="B1145" s="103"/>
      <c r="C1145" s="104"/>
      <c r="D1145" s="104"/>
      <c r="E1145" s="104"/>
    </row>
    <row r="1146" spans="2:5" x14ac:dyDescent="0.45">
      <c r="B1146" s="103"/>
      <c r="C1146" s="104"/>
      <c r="D1146" s="104"/>
      <c r="E1146" s="104"/>
    </row>
    <row r="1147" spans="2:5" x14ac:dyDescent="0.45">
      <c r="B1147" s="103"/>
      <c r="C1147" s="104"/>
      <c r="D1147" s="104"/>
      <c r="E1147" s="104"/>
    </row>
    <row r="1148" spans="2:5" x14ac:dyDescent="0.45">
      <c r="B1148" s="103"/>
      <c r="C1148" s="104"/>
      <c r="D1148" s="104"/>
      <c r="E1148" s="104"/>
    </row>
    <row r="1149" spans="2:5" x14ac:dyDescent="0.45">
      <c r="B1149" s="103"/>
      <c r="C1149" s="104"/>
      <c r="D1149" s="104"/>
      <c r="E1149" s="104"/>
    </row>
    <row r="1150" spans="2:5" x14ac:dyDescent="0.45">
      <c r="B1150" s="103"/>
      <c r="C1150" s="104"/>
      <c r="D1150" s="104"/>
      <c r="E1150" s="104"/>
    </row>
    <row r="1151" spans="2:5" x14ac:dyDescent="0.45">
      <c r="B1151" s="103"/>
      <c r="C1151" s="104"/>
      <c r="D1151" s="104"/>
      <c r="E1151" s="104"/>
    </row>
    <row r="1152" spans="2:5" x14ac:dyDescent="0.45">
      <c r="B1152" s="103"/>
      <c r="C1152" s="104"/>
      <c r="D1152" s="104"/>
      <c r="E1152" s="104"/>
    </row>
    <row r="1153" spans="2:5" x14ac:dyDescent="0.45">
      <c r="B1153" s="103"/>
      <c r="C1153" s="104"/>
      <c r="D1153" s="104"/>
      <c r="E1153" s="104"/>
    </row>
    <row r="1154" spans="2:5" x14ac:dyDescent="0.45">
      <c r="B1154" s="103"/>
      <c r="C1154" s="104"/>
      <c r="D1154" s="104"/>
      <c r="E1154" s="104"/>
    </row>
    <row r="1155" spans="2:5" x14ac:dyDescent="0.45">
      <c r="B1155" s="103"/>
      <c r="C1155" s="104"/>
      <c r="D1155" s="104"/>
      <c r="E1155" s="104"/>
    </row>
    <row r="1156" spans="2:5" x14ac:dyDescent="0.45">
      <c r="B1156" s="103"/>
      <c r="C1156" s="104"/>
      <c r="D1156" s="104"/>
      <c r="E1156" s="104"/>
    </row>
    <row r="1157" spans="2:5" x14ac:dyDescent="0.45">
      <c r="B1157" s="103"/>
      <c r="C1157" s="104"/>
      <c r="D1157" s="104"/>
      <c r="E1157" s="104"/>
    </row>
    <row r="1158" spans="2:5" x14ac:dyDescent="0.45">
      <c r="B1158" s="103"/>
      <c r="C1158" s="104"/>
      <c r="D1158" s="104"/>
      <c r="E1158" s="104"/>
    </row>
    <row r="1159" spans="2:5" x14ac:dyDescent="0.45">
      <c r="B1159" s="103"/>
      <c r="C1159" s="104"/>
      <c r="D1159" s="104"/>
      <c r="E1159" s="104"/>
    </row>
    <row r="1160" spans="2:5" x14ac:dyDescent="0.45">
      <c r="B1160" s="103"/>
      <c r="C1160" s="104"/>
      <c r="D1160" s="104"/>
      <c r="E1160" s="104"/>
    </row>
    <row r="1161" spans="2:5" x14ac:dyDescent="0.45">
      <c r="B1161" s="103"/>
      <c r="C1161" s="104"/>
      <c r="D1161" s="104"/>
      <c r="E1161" s="104"/>
    </row>
    <row r="1162" spans="2:5" x14ac:dyDescent="0.45">
      <c r="B1162" s="103"/>
      <c r="C1162" s="104"/>
      <c r="D1162" s="104"/>
      <c r="E1162" s="104"/>
    </row>
    <row r="1163" spans="2:5" x14ac:dyDescent="0.45">
      <c r="B1163" s="103"/>
      <c r="C1163" s="104"/>
      <c r="D1163" s="104"/>
      <c r="E1163" s="104"/>
    </row>
    <row r="1164" spans="2:5" x14ac:dyDescent="0.45">
      <c r="B1164" s="103"/>
      <c r="C1164" s="104"/>
      <c r="D1164" s="104"/>
      <c r="E1164" s="104"/>
    </row>
    <row r="1165" spans="2:5" x14ac:dyDescent="0.45">
      <c r="B1165" s="103"/>
      <c r="C1165" s="104"/>
      <c r="D1165" s="104"/>
      <c r="E1165" s="104"/>
    </row>
    <row r="1166" spans="2:5" x14ac:dyDescent="0.45">
      <c r="B1166" s="103"/>
      <c r="C1166" s="104"/>
      <c r="D1166" s="104"/>
      <c r="E1166" s="104"/>
    </row>
    <row r="1167" spans="2:5" x14ac:dyDescent="0.45">
      <c r="B1167" s="103"/>
      <c r="C1167" s="104"/>
      <c r="D1167" s="104"/>
      <c r="E1167" s="104"/>
    </row>
    <row r="1168" spans="2:5" x14ac:dyDescent="0.45">
      <c r="B1168" s="103"/>
      <c r="C1168" s="104"/>
      <c r="D1168" s="104"/>
      <c r="E1168" s="104"/>
    </row>
    <row r="1169" spans="2:5" x14ac:dyDescent="0.45">
      <c r="B1169" s="103"/>
      <c r="C1169" s="104"/>
      <c r="D1169" s="104"/>
      <c r="E1169" s="104"/>
    </row>
    <row r="1170" spans="2:5" x14ac:dyDescent="0.45">
      <c r="B1170" s="103"/>
      <c r="C1170" s="104"/>
      <c r="D1170" s="104"/>
      <c r="E1170" s="104"/>
    </row>
    <row r="1171" spans="2:5" x14ac:dyDescent="0.45">
      <c r="B1171" s="103"/>
      <c r="C1171" s="104"/>
      <c r="D1171" s="104"/>
      <c r="E1171" s="104"/>
    </row>
    <row r="1172" spans="2:5" x14ac:dyDescent="0.45">
      <c r="B1172" s="103"/>
      <c r="C1172" s="104"/>
      <c r="D1172" s="104"/>
      <c r="E1172" s="104"/>
    </row>
    <row r="1173" spans="2:5" x14ac:dyDescent="0.45">
      <c r="B1173" s="103"/>
      <c r="C1173" s="104"/>
      <c r="D1173" s="104"/>
      <c r="E1173" s="104"/>
    </row>
    <row r="1174" spans="2:5" x14ac:dyDescent="0.45">
      <c r="B1174" s="103"/>
      <c r="C1174" s="104"/>
      <c r="D1174" s="104"/>
      <c r="E1174" s="104"/>
    </row>
    <row r="1175" spans="2:5" x14ac:dyDescent="0.45">
      <c r="B1175" s="103"/>
      <c r="C1175" s="104"/>
      <c r="D1175" s="104"/>
      <c r="E1175" s="104"/>
    </row>
    <row r="1176" spans="2:5" x14ac:dyDescent="0.45">
      <c r="B1176" s="103"/>
      <c r="C1176" s="104"/>
      <c r="D1176" s="104"/>
      <c r="E1176" s="104"/>
    </row>
    <row r="1177" spans="2:5" x14ac:dyDescent="0.45">
      <c r="B1177" s="103"/>
      <c r="C1177" s="104"/>
      <c r="D1177" s="104"/>
      <c r="E1177" s="104"/>
    </row>
    <row r="1178" spans="2:5" x14ac:dyDescent="0.45">
      <c r="B1178" s="103"/>
      <c r="C1178" s="104"/>
      <c r="D1178" s="104"/>
      <c r="E1178" s="104"/>
    </row>
    <row r="1179" spans="2:5" x14ac:dyDescent="0.45">
      <c r="B1179" s="103"/>
      <c r="C1179" s="104"/>
      <c r="D1179" s="104"/>
      <c r="E1179" s="104"/>
    </row>
    <row r="1180" spans="2:5" x14ac:dyDescent="0.45">
      <c r="B1180" s="103"/>
      <c r="C1180" s="104"/>
      <c r="D1180" s="104"/>
      <c r="E1180" s="104"/>
    </row>
    <row r="1181" spans="2:5" x14ac:dyDescent="0.45">
      <c r="B1181" s="103"/>
      <c r="C1181" s="104"/>
      <c r="D1181" s="104"/>
      <c r="E1181" s="104"/>
    </row>
    <row r="1182" spans="2:5" x14ac:dyDescent="0.45">
      <c r="B1182" s="103"/>
      <c r="C1182" s="104"/>
      <c r="D1182" s="104"/>
      <c r="E1182" s="104"/>
    </row>
    <row r="1183" spans="2:5" x14ac:dyDescent="0.45">
      <c r="B1183" s="103"/>
      <c r="C1183" s="104"/>
      <c r="D1183" s="104"/>
      <c r="E1183" s="104"/>
    </row>
    <row r="1184" spans="2:5" x14ac:dyDescent="0.45">
      <c r="B1184" s="103"/>
      <c r="C1184" s="104"/>
      <c r="D1184" s="104"/>
      <c r="E1184" s="104"/>
    </row>
    <row r="1185" spans="2:5" x14ac:dyDescent="0.45">
      <c r="B1185" s="103"/>
      <c r="C1185" s="104"/>
      <c r="D1185" s="104"/>
      <c r="E1185" s="104"/>
    </row>
    <row r="1186" spans="2:5" x14ac:dyDescent="0.45">
      <c r="B1186" s="103"/>
      <c r="C1186" s="104"/>
      <c r="D1186" s="104"/>
      <c r="E1186" s="104"/>
    </row>
    <row r="1187" spans="2:5" x14ac:dyDescent="0.45">
      <c r="B1187" s="103"/>
      <c r="C1187" s="104"/>
      <c r="D1187" s="104"/>
      <c r="E1187" s="104"/>
    </row>
    <row r="1188" spans="2:5" x14ac:dyDescent="0.45">
      <c r="B1188" s="103"/>
      <c r="C1188" s="104"/>
      <c r="D1188" s="104"/>
      <c r="E1188" s="104"/>
    </row>
    <row r="1189" spans="2:5" x14ac:dyDescent="0.45">
      <c r="B1189" s="103"/>
      <c r="C1189" s="104"/>
      <c r="D1189" s="104"/>
      <c r="E1189" s="104"/>
    </row>
    <row r="1190" spans="2:5" x14ac:dyDescent="0.45">
      <c r="B1190" s="103"/>
      <c r="C1190" s="104"/>
      <c r="D1190" s="104"/>
      <c r="E1190" s="104"/>
    </row>
    <row r="1191" spans="2:5" x14ac:dyDescent="0.45">
      <c r="B1191" s="103"/>
      <c r="C1191" s="104"/>
      <c r="D1191" s="104"/>
      <c r="E1191" s="104"/>
    </row>
    <row r="1192" spans="2:5" x14ac:dyDescent="0.45">
      <c r="B1192" s="103"/>
      <c r="C1192" s="104"/>
      <c r="D1192" s="104"/>
      <c r="E1192" s="104"/>
    </row>
    <row r="1193" spans="2:5" x14ac:dyDescent="0.45">
      <c r="B1193" s="103"/>
      <c r="C1193" s="104"/>
      <c r="D1193" s="104"/>
      <c r="E1193" s="104"/>
    </row>
    <row r="1194" spans="2:5" x14ac:dyDescent="0.45">
      <c r="B1194" s="103"/>
      <c r="C1194" s="104"/>
      <c r="D1194" s="104"/>
      <c r="E1194" s="104"/>
    </row>
    <row r="1195" spans="2:5" x14ac:dyDescent="0.45">
      <c r="B1195" s="103"/>
      <c r="C1195" s="104"/>
      <c r="D1195" s="104"/>
      <c r="E1195" s="104"/>
    </row>
    <row r="1196" spans="2:5" x14ac:dyDescent="0.45">
      <c r="B1196" s="103"/>
      <c r="C1196" s="104"/>
      <c r="D1196" s="104"/>
      <c r="E1196" s="104"/>
    </row>
    <row r="1197" spans="2:5" x14ac:dyDescent="0.45">
      <c r="B1197" s="103"/>
      <c r="C1197" s="104"/>
      <c r="D1197" s="104"/>
      <c r="E1197" s="104"/>
    </row>
    <row r="1198" spans="2:5" x14ac:dyDescent="0.45">
      <c r="B1198" s="103"/>
      <c r="C1198" s="104"/>
      <c r="D1198" s="104"/>
      <c r="E1198" s="104"/>
    </row>
    <row r="1199" spans="2:5" x14ac:dyDescent="0.45">
      <c r="B1199" s="103"/>
      <c r="C1199" s="104"/>
      <c r="D1199" s="104"/>
      <c r="E1199" s="104"/>
    </row>
    <row r="1200" spans="2:5" x14ac:dyDescent="0.45">
      <c r="B1200" s="103"/>
      <c r="C1200" s="104"/>
      <c r="D1200" s="104"/>
      <c r="E1200" s="104"/>
    </row>
    <row r="1201" spans="2:5" x14ac:dyDescent="0.45">
      <c r="B1201" s="103"/>
      <c r="C1201" s="104"/>
      <c r="D1201" s="104"/>
      <c r="E1201" s="104"/>
    </row>
    <row r="1202" spans="2:5" x14ac:dyDescent="0.45">
      <c r="B1202" s="103"/>
      <c r="C1202" s="104"/>
      <c r="D1202" s="104"/>
      <c r="E1202" s="104"/>
    </row>
    <row r="1203" spans="2:5" x14ac:dyDescent="0.45">
      <c r="B1203" s="103"/>
      <c r="C1203" s="104"/>
      <c r="D1203" s="104"/>
      <c r="E1203" s="104"/>
    </row>
    <row r="1204" spans="2:5" x14ac:dyDescent="0.45">
      <c r="B1204" s="103"/>
      <c r="C1204" s="104"/>
      <c r="D1204" s="104"/>
      <c r="E1204" s="104"/>
    </row>
    <row r="1205" spans="2:5" x14ac:dyDescent="0.45">
      <c r="B1205" s="103"/>
      <c r="C1205" s="104"/>
      <c r="D1205" s="104"/>
      <c r="E1205" s="104"/>
    </row>
    <row r="1206" spans="2:5" x14ac:dyDescent="0.45">
      <c r="B1206" s="103"/>
      <c r="C1206" s="104"/>
      <c r="D1206" s="104"/>
      <c r="E1206" s="104"/>
    </row>
    <row r="1207" spans="2:5" x14ac:dyDescent="0.45">
      <c r="B1207" s="103"/>
      <c r="C1207" s="104"/>
      <c r="D1207" s="104"/>
      <c r="E1207" s="104"/>
    </row>
    <row r="1208" spans="2:5" x14ac:dyDescent="0.45">
      <c r="B1208" s="103"/>
      <c r="C1208" s="104"/>
      <c r="D1208" s="104"/>
      <c r="E1208" s="104"/>
    </row>
    <row r="1209" spans="2:5" x14ac:dyDescent="0.45">
      <c r="B1209" s="103"/>
      <c r="C1209" s="104"/>
      <c r="D1209" s="104"/>
      <c r="E1209" s="104"/>
    </row>
    <row r="1210" spans="2:5" x14ac:dyDescent="0.45">
      <c r="B1210" s="103"/>
      <c r="C1210" s="104"/>
      <c r="D1210" s="104"/>
      <c r="E1210" s="104"/>
    </row>
    <row r="1211" spans="2:5" x14ac:dyDescent="0.45">
      <c r="B1211" s="103"/>
      <c r="C1211" s="104"/>
      <c r="D1211" s="104"/>
      <c r="E1211" s="104"/>
    </row>
    <row r="1212" spans="2:5" x14ac:dyDescent="0.45">
      <c r="B1212" s="103"/>
      <c r="C1212" s="104"/>
      <c r="D1212" s="104"/>
      <c r="E1212" s="104"/>
    </row>
    <row r="1213" spans="2:5" x14ac:dyDescent="0.45">
      <c r="B1213" s="103"/>
      <c r="C1213" s="104"/>
      <c r="D1213" s="104"/>
      <c r="E1213" s="104"/>
    </row>
    <row r="1214" spans="2:5" x14ac:dyDescent="0.45">
      <c r="B1214" s="103"/>
      <c r="C1214" s="104"/>
      <c r="D1214" s="104"/>
      <c r="E1214" s="104"/>
    </row>
    <row r="1215" spans="2:5" x14ac:dyDescent="0.45">
      <c r="B1215" s="103"/>
      <c r="C1215" s="104"/>
      <c r="D1215" s="104"/>
      <c r="E1215" s="104"/>
    </row>
    <row r="1216" spans="2:5" x14ac:dyDescent="0.45">
      <c r="B1216" s="103"/>
      <c r="C1216" s="104"/>
      <c r="D1216" s="104"/>
      <c r="E1216" s="104"/>
    </row>
    <row r="1217" spans="2:5" x14ac:dyDescent="0.45">
      <c r="B1217" s="103"/>
      <c r="C1217" s="104"/>
      <c r="D1217" s="104"/>
      <c r="E1217" s="104"/>
    </row>
    <row r="1218" spans="2:5" x14ac:dyDescent="0.45">
      <c r="B1218" s="103"/>
      <c r="C1218" s="104"/>
      <c r="D1218" s="104"/>
      <c r="E1218" s="104"/>
    </row>
    <row r="1219" spans="2:5" x14ac:dyDescent="0.45">
      <c r="B1219" s="103"/>
      <c r="C1219" s="104"/>
      <c r="D1219" s="104"/>
      <c r="E1219" s="104"/>
    </row>
    <row r="1220" spans="2:5" x14ac:dyDescent="0.45">
      <c r="B1220" s="103"/>
      <c r="C1220" s="104"/>
      <c r="D1220" s="104"/>
      <c r="E1220" s="104"/>
    </row>
    <row r="1221" spans="2:5" x14ac:dyDescent="0.45">
      <c r="B1221" s="103"/>
      <c r="C1221" s="104"/>
      <c r="D1221" s="104"/>
      <c r="E1221" s="104"/>
    </row>
    <row r="1222" spans="2:5" x14ac:dyDescent="0.45">
      <c r="B1222" s="103"/>
      <c r="C1222" s="104"/>
      <c r="D1222" s="104"/>
      <c r="E1222" s="104"/>
    </row>
    <row r="1223" spans="2:5" x14ac:dyDescent="0.45">
      <c r="B1223" s="103"/>
      <c r="C1223" s="104"/>
      <c r="D1223" s="104"/>
      <c r="E1223" s="104"/>
    </row>
    <row r="1224" spans="2:5" x14ac:dyDescent="0.45">
      <c r="B1224" s="103"/>
      <c r="C1224" s="104"/>
      <c r="D1224" s="104"/>
      <c r="E1224" s="104"/>
    </row>
    <row r="1225" spans="2:5" x14ac:dyDescent="0.45">
      <c r="B1225" s="103"/>
      <c r="C1225" s="104"/>
      <c r="D1225" s="104"/>
      <c r="E1225" s="104"/>
    </row>
    <row r="1226" spans="2:5" x14ac:dyDescent="0.45">
      <c r="B1226" s="103"/>
      <c r="C1226" s="104"/>
      <c r="D1226" s="104"/>
      <c r="E1226" s="104"/>
    </row>
    <row r="1227" spans="2:5" x14ac:dyDescent="0.45">
      <c r="B1227" s="103"/>
      <c r="C1227" s="104"/>
      <c r="D1227" s="104"/>
      <c r="E1227" s="104"/>
    </row>
    <row r="1228" spans="2:5" x14ac:dyDescent="0.45">
      <c r="B1228" s="103"/>
      <c r="C1228" s="104"/>
      <c r="D1228" s="104"/>
      <c r="E1228" s="104"/>
    </row>
    <row r="1229" spans="2:5" x14ac:dyDescent="0.45">
      <c r="B1229" s="103"/>
      <c r="C1229" s="104"/>
      <c r="D1229" s="104"/>
      <c r="E1229" s="104"/>
    </row>
    <row r="1230" spans="2:5" x14ac:dyDescent="0.45">
      <c r="B1230" s="103"/>
      <c r="C1230" s="104"/>
      <c r="D1230" s="104"/>
      <c r="E1230" s="104"/>
    </row>
    <row r="1231" spans="2:5" x14ac:dyDescent="0.45">
      <c r="B1231" s="103"/>
      <c r="C1231" s="104"/>
      <c r="D1231" s="104"/>
      <c r="E1231" s="104"/>
    </row>
    <row r="1232" spans="2:5" x14ac:dyDescent="0.45">
      <c r="B1232" s="103"/>
      <c r="C1232" s="104"/>
      <c r="D1232" s="104"/>
      <c r="E1232" s="104"/>
    </row>
    <row r="1233" spans="2:5" x14ac:dyDescent="0.45">
      <c r="B1233" s="103"/>
      <c r="C1233" s="104"/>
      <c r="D1233" s="104"/>
      <c r="E1233" s="104"/>
    </row>
    <row r="1234" spans="2:5" x14ac:dyDescent="0.45">
      <c r="B1234" s="103"/>
      <c r="C1234" s="104"/>
      <c r="D1234" s="104"/>
      <c r="E1234" s="104"/>
    </row>
    <row r="1235" spans="2:5" x14ac:dyDescent="0.45">
      <c r="B1235" s="103"/>
      <c r="C1235" s="104"/>
      <c r="D1235" s="104"/>
      <c r="E1235" s="104"/>
    </row>
    <row r="1236" spans="2:5" x14ac:dyDescent="0.45">
      <c r="B1236" s="103"/>
      <c r="C1236" s="104"/>
      <c r="D1236" s="104"/>
      <c r="E1236" s="104"/>
    </row>
    <row r="1237" spans="2:5" x14ac:dyDescent="0.45">
      <c r="B1237" s="103"/>
      <c r="C1237" s="104"/>
      <c r="D1237" s="104"/>
      <c r="E1237" s="104"/>
    </row>
    <row r="1238" spans="2:5" x14ac:dyDescent="0.45">
      <c r="B1238" s="103"/>
      <c r="C1238" s="104"/>
      <c r="D1238" s="104"/>
      <c r="E1238" s="104"/>
    </row>
    <row r="1239" spans="2:5" x14ac:dyDescent="0.45">
      <c r="B1239" s="103"/>
      <c r="C1239" s="104"/>
      <c r="D1239" s="104"/>
      <c r="E1239" s="104"/>
    </row>
    <row r="1240" spans="2:5" x14ac:dyDescent="0.45">
      <c r="B1240" s="103"/>
      <c r="C1240" s="104"/>
      <c r="D1240" s="104"/>
      <c r="E1240" s="104"/>
    </row>
    <row r="1241" spans="2:5" x14ac:dyDescent="0.45">
      <c r="B1241" s="103"/>
      <c r="C1241" s="104"/>
      <c r="D1241" s="104"/>
      <c r="E1241" s="104"/>
    </row>
    <row r="1242" spans="2:5" x14ac:dyDescent="0.45">
      <c r="B1242" s="103"/>
      <c r="C1242" s="104"/>
      <c r="D1242" s="104"/>
      <c r="E1242" s="104"/>
    </row>
    <row r="1243" spans="2:5" x14ac:dyDescent="0.45">
      <c r="B1243" s="103"/>
      <c r="C1243" s="104"/>
      <c r="D1243" s="104"/>
      <c r="E1243" s="104"/>
    </row>
    <row r="1244" spans="2:5" x14ac:dyDescent="0.45">
      <c r="B1244" s="103"/>
      <c r="C1244" s="104"/>
      <c r="D1244" s="104"/>
      <c r="E1244" s="104"/>
    </row>
    <row r="1245" spans="2:5" x14ac:dyDescent="0.45">
      <c r="B1245" s="103"/>
      <c r="C1245" s="104"/>
      <c r="D1245" s="104"/>
      <c r="E1245" s="104"/>
    </row>
    <row r="1246" spans="2:5" x14ac:dyDescent="0.45">
      <c r="B1246" s="103"/>
      <c r="C1246" s="104"/>
      <c r="D1246" s="104"/>
      <c r="E1246" s="104"/>
    </row>
    <row r="1247" spans="2:5" x14ac:dyDescent="0.45">
      <c r="B1247" s="103"/>
      <c r="C1247" s="104"/>
      <c r="D1247" s="104"/>
      <c r="E1247" s="104"/>
    </row>
    <row r="1248" spans="2:5" x14ac:dyDescent="0.45">
      <c r="B1248" s="103"/>
      <c r="C1248" s="104"/>
      <c r="D1248" s="104"/>
      <c r="E1248" s="104"/>
    </row>
    <row r="1249" spans="2:5" x14ac:dyDescent="0.45">
      <c r="B1249" s="103"/>
      <c r="C1249" s="104"/>
      <c r="D1249" s="104"/>
      <c r="E1249" s="104"/>
    </row>
    <row r="1250" spans="2:5" x14ac:dyDescent="0.45">
      <c r="B1250" s="103"/>
      <c r="C1250" s="104"/>
      <c r="D1250" s="104"/>
      <c r="E1250" s="104"/>
    </row>
    <row r="1251" spans="2:5" x14ac:dyDescent="0.45">
      <c r="B1251" s="103"/>
      <c r="C1251" s="104"/>
      <c r="D1251" s="104"/>
      <c r="E1251" s="104"/>
    </row>
    <row r="1252" spans="2:5" x14ac:dyDescent="0.45">
      <c r="B1252" s="103"/>
      <c r="C1252" s="104"/>
      <c r="D1252" s="104"/>
      <c r="E1252" s="104"/>
    </row>
    <row r="1253" spans="2:5" x14ac:dyDescent="0.45">
      <c r="B1253" s="103"/>
      <c r="C1253" s="104"/>
      <c r="D1253" s="104"/>
      <c r="E1253" s="104"/>
    </row>
    <row r="1254" spans="2:5" x14ac:dyDescent="0.45">
      <c r="B1254" s="103"/>
      <c r="C1254" s="104"/>
      <c r="D1254" s="104"/>
      <c r="E1254" s="104"/>
    </row>
    <row r="1255" spans="2:5" x14ac:dyDescent="0.45">
      <c r="B1255" s="103"/>
      <c r="C1255" s="104"/>
      <c r="D1255" s="104"/>
      <c r="E1255" s="104"/>
    </row>
    <row r="1256" spans="2:5" x14ac:dyDescent="0.45">
      <c r="B1256" s="103"/>
      <c r="C1256" s="104"/>
      <c r="D1256" s="104"/>
      <c r="E1256" s="104"/>
    </row>
    <row r="1257" spans="2:5" x14ac:dyDescent="0.45">
      <c r="B1257" s="103"/>
      <c r="C1257" s="104"/>
      <c r="D1257" s="104"/>
      <c r="E1257" s="104"/>
    </row>
    <row r="1258" spans="2:5" x14ac:dyDescent="0.45">
      <c r="B1258" s="103"/>
      <c r="C1258" s="104"/>
      <c r="D1258" s="104"/>
      <c r="E1258" s="104"/>
    </row>
    <row r="1259" spans="2:5" x14ac:dyDescent="0.45">
      <c r="B1259" s="103"/>
      <c r="C1259" s="104"/>
      <c r="D1259" s="104"/>
      <c r="E1259" s="104"/>
    </row>
    <row r="1260" spans="2:5" x14ac:dyDescent="0.45">
      <c r="B1260" s="103"/>
      <c r="C1260" s="104"/>
      <c r="D1260" s="104"/>
      <c r="E1260" s="104"/>
    </row>
    <row r="1261" spans="2:5" x14ac:dyDescent="0.45">
      <c r="B1261" s="103"/>
      <c r="C1261" s="104"/>
      <c r="D1261" s="104"/>
      <c r="E1261" s="104"/>
    </row>
    <row r="1262" spans="2:5" x14ac:dyDescent="0.45">
      <c r="B1262" s="103"/>
      <c r="C1262" s="104"/>
      <c r="D1262" s="104"/>
      <c r="E1262" s="104"/>
    </row>
    <row r="1263" spans="2:5" x14ac:dyDescent="0.45">
      <c r="B1263" s="103"/>
      <c r="C1263" s="104"/>
      <c r="D1263" s="104"/>
      <c r="E1263" s="104"/>
    </row>
    <row r="1264" spans="2:5" x14ac:dyDescent="0.45">
      <c r="B1264" s="103"/>
      <c r="C1264" s="104"/>
      <c r="D1264" s="104"/>
      <c r="E1264" s="104"/>
    </row>
    <row r="1265" spans="2:5" x14ac:dyDescent="0.45">
      <c r="B1265" s="103"/>
      <c r="C1265" s="104"/>
      <c r="D1265" s="104"/>
      <c r="E1265" s="104"/>
    </row>
    <row r="1266" spans="2:5" x14ac:dyDescent="0.45">
      <c r="B1266" s="103"/>
      <c r="C1266" s="104"/>
      <c r="D1266" s="104"/>
      <c r="E1266" s="104"/>
    </row>
    <row r="1267" spans="2:5" x14ac:dyDescent="0.45">
      <c r="B1267" s="103"/>
      <c r="C1267" s="104"/>
      <c r="D1267" s="104"/>
      <c r="E1267" s="104"/>
    </row>
    <row r="1268" spans="2:5" x14ac:dyDescent="0.45">
      <c r="B1268" s="103"/>
      <c r="C1268" s="104"/>
      <c r="D1268" s="104"/>
      <c r="E1268" s="104"/>
    </row>
    <row r="1269" spans="2:5" x14ac:dyDescent="0.45">
      <c r="B1269" s="103"/>
      <c r="C1269" s="104"/>
      <c r="D1269" s="104"/>
      <c r="E1269" s="104"/>
    </row>
    <row r="1270" spans="2:5" x14ac:dyDescent="0.45">
      <c r="B1270" s="103"/>
      <c r="C1270" s="104"/>
      <c r="D1270" s="104"/>
      <c r="E1270" s="104"/>
    </row>
    <row r="1271" spans="2:5" x14ac:dyDescent="0.45">
      <c r="B1271" s="103"/>
      <c r="C1271" s="104"/>
      <c r="D1271" s="104"/>
      <c r="E1271" s="104"/>
    </row>
    <row r="1272" spans="2:5" x14ac:dyDescent="0.45">
      <c r="B1272" s="103"/>
      <c r="C1272" s="104"/>
      <c r="D1272" s="104"/>
      <c r="E1272" s="104"/>
    </row>
    <row r="1273" spans="2:5" x14ac:dyDescent="0.45">
      <c r="B1273" s="103"/>
      <c r="C1273" s="104"/>
      <c r="D1273" s="104"/>
      <c r="E1273" s="104"/>
    </row>
    <row r="1274" spans="2:5" x14ac:dyDescent="0.45">
      <c r="B1274" s="103"/>
      <c r="C1274" s="104"/>
      <c r="D1274" s="104"/>
      <c r="E1274" s="104"/>
    </row>
    <row r="1275" spans="2:5" x14ac:dyDescent="0.45">
      <c r="B1275" s="103"/>
      <c r="C1275" s="104"/>
      <c r="D1275" s="104"/>
      <c r="E1275" s="104"/>
    </row>
    <row r="1276" spans="2:5" x14ac:dyDescent="0.45">
      <c r="B1276" s="103"/>
      <c r="C1276" s="104"/>
      <c r="D1276" s="104"/>
      <c r="E1276" s="104"/>
    </row>
    <row r="1277" spans="2:5" x14ac:dyDescent="0.45">
      <c r="B1277" s="103"/>
      <c r="C1277" s="104"/>
      <c r="D1277" s="104"/>
      <c r="E1277" s="104"/>
    </row>
    <row r="1278" spans="2:5" x14ac:dyDescent="0.45">
      <c r="B1278" s="103"/>
      <c r="C1278" s="104"/>
      <c r="D1278" s="104"/>
      <c r="E1278" s="104"/>
    </row>
    <row r="1279" spans="2:5" x14ac:dyDescent="0.45">
      <c r="B1279" s="103"/>
      <c r="C1279" s="104"/>
      <c r="D1279" s="104"/>
      <c r="E1279" s="104"/>
    </row>
    <row r="1280" spans="2:5" x14ac:dyDescent="0.45">
      <c r="B1280" s="103"/>
      <c r="C1280" s="104"/>
      <c r="D1280" s="104"/>
      <c r="E1280" s="104"/>
    </row>
    <row r="1281" spans="2:5" x14ac:dyDescent="0.45">
      <c r="B1281" s="103"/>
      <c r="C1281" s="104"/>
      <c r="D1281" s="104"/>
      <c r="E1281" s="104"/>
    </row>
    <row r="1282" spans="2:5" x14ac:dyDescent="0.45">
      <c r="B1282" s="103"/>
      <c r="C1282" s="104"/>
      <c r="D1282" s="104"/>
      <c r="E1282" s="104"/>
    </row>
    <row r="1283" spans="2:5" x14ac:dyDescent="0.45">
      <c r="B1283" s="103"/>
      <c r="C1283" s="104"/>
      <c r="D1283" s="104"/>
      <c r="E1283" s="104"/>
    </row>
    <row r="1284" spans="2:5" x14ac:dyDescent="0.45">
      <c r="B1284" s="103"/>
      <c r="C1284" s="104"/>
      <c r="D1284" s="104"/>
      <c r="E1284" s="104"/>
    </row>
    <row r="1285" spans="2:5" x14ac:dyDescent="0.45">
      <c r="B1285" s="103"/>
      <c r="C1285" s="104"/>
      <c r="D1285" s="104"/>
      <c r="E1285" s="104"/>
    </row>
    <row r="1286" spans="2:5" x14ac:dyDescent="0.45">
      <c r="B1286" s="103"/>
      <c r="C1286" s="104"/>
      <c r="D1286" s="104"/>
      <c r="E1286" s="104"/>
    </row>
    <row r="1287" spans="2:5" x14ac:dyDescent="0.45">
      <c r="B1287" s="103"/>
      <c r="C1287" s="104"/>
      <c r="D1287" s="104"/>
      <c r="E1287" s="104"/>
    </row>
    <row r="1288" spans="2:5" x14ac:dyDescent="0.45">
      <c r="B1288" s="103"/>
      <c r="C1288" s="104"/>
      <c r="D1288" s="104"/>
      <c r="E1288" s="104"/>
    </row>
    <row r="1289" spans="2:5" x14ac:dyDescent="0.45">
      <c r="B1289" s="103"/>
      <c r="C1289" s="104"/>
      <c r="D1289" s="104"/>
      <c r="E1289" s="104"/>
    </row>
    <row r="1290" spans="2:5" x14ac:dyDescent="0.45">
      <c r="B1290" s="103"/>
      <c r="C1290" s="104"/>
      <c r="D1290" s="104"/>
      <c r="E1290" s="104"/>
    </row>
    <row r="1291" spans="2:5" x14ac:dyDescent="0.45">
      <c r="B1291" s="103"/>
      <c r="C1291" s="104"/>
      <c r="D1291" s="104"/>
      <c r="E1291" s="104"/>
    </row>
    <row r="1292" spans="2:5" x14ac:dyDescent="0.45">
      <c r="B1292" s="103"/>
      <c r="C1292" s="104"/>
      <c r="D1292" s="104"/>
      <c r="E1292" s="104"/>
    </row>
    <row r="1293" spans="2:5" x14ac:dyDescent="0.45">
      <c r="B1293" s="103"/>
      <c r="C1293" s="104"/>
      <c r="D1293" s="104"/>
      <c r="E1293" s="104"/>
    </row>
    <row r="1294" spans="2:5" x14ac:dyDescent="0.45">
      <c r="B1294" s="103"/>
      <c r="C1294" s="104"/>
      <c r="D1294" s="104"/>
      <c r="E1294" s="104"/>
    </row>
    <row r="1295" spans="2:5" x14ac:dyDescent="0.45">
      <c r="B1295" s="103"/>
      <c r="C1295" s="104"/>
      <c r="D1295" s="104"/>
      <c r="E1295" s="104"/>
    </row>
    <row r="1296" spans="2:5" x14ac:dyDescent="0.45">
      <c r="B1296" s="103"/>
      <c r="C1296" s="104"/>
      <c r="D1296" s="104"/>
      <c r="E1296" s="104"/>
    </row>
    <row r="1297" spans="2:5" x14ac:dyDescent="0.45">
      <c r="B1297" s="103"/>
      <c r="C1297" s="104"/>
      <c r="D1297" s="104"/>
      <c r="E1297" s="104"/>
    </row>
    <row r="1298" spans="2:5" x14ac:dyDescent="0.45">
      <c r="B1298" s="103"/>
      <c r="C1298" s="104"/>
      <c r="D1298" s="104"/>
      <c r="E1298" s="104"/>
    </row>
    <row r="1299" spans="2:5" x14ac:dyDescent="0.45">
      <c r="B1299" s="103"/>
      <c r="C1299" s="104"/>
      <c r="D1299" s="104"/>
      <c r="E1299" s="104"/>
    </row>
    <row r="1300" spans="2:5" x14ac:dyDescent="0.45">
      <c r="B1300" s="103"/>
      <c r="C1300" s="104"/>
      <c r="D1300" s="104"/>
      <c r="E1300" s="104"/>
    </row>
    <row r="1301" spans="2:5" x14ac:dyDescent="0.45">
      <c r="B1301" s="103"/>
      <c r="C1301" s="104"/>
      <c r="D1301" s="104"/>
      <c r="E1301" s="104"/>
    </row>
    <row r="1302" spans="2:5" x14ac:dyDescent="0.45">
      <c r="B1302" s="103"/>
      <c r="C1302" s="104"/>
      <c r="D1302" s="104"/>
      <c r="E1302" s="104"/>
    </row>
    <row r="1303" spans="2:5" x14ac:dyDescent="0.45">
      <c r="B1303" s="103"/>
      <c r="C1303" s="104"/>
      <c r="D1303" s="104"/>
      <c r="E1303" s="104"/>
    </row>
    <row r="1304" spans="2:5" x14ac:dyDescent="0.45">
      <c r="B1304" s="103"/>
      <c r="C1304" s="104"/>
      <c r="D1304" s="104"/>
      <c r="E1304" s="104"/>
    </row>
    <row r="1305" spans="2:5" x14ac:dyDescent="0.45">
      <c r="B1305" s="103"/>
      <c r="C1305" s="104"/>
      <c r="D1305" s="104"/>
      <c r="E1305" s="104"/>
    </row>
    <row r="1306" spans="2:5" x14ac:dyDescent="0.45">
      <c r="B1306" s="103"/>
      <c r="C1306" s="104"/>
      <c r="D1306" s="104"/>
      <c r="E1306" s="104"/>
    </row>
    <row r="1307" spans="2:5" x14ac:dyDescent="0.45">
      <c r="B1307" s="103"/>
      <c r="C1307" s="104"/>
      <c r="D1307" s="104"/>
      <c r="E1307" s="104"/>
    </row>
    <row r="1308" spans="2:5" x14ac:dyDescent="0.45">
      <c r="B1308" s="103"/>
      <c r="C1308" s="104"/>
      <c r="D1308" s="104"/>
      <c r="E1308" s="104"/>
    </row>
    <row r="1309" spans="2:5" x14ac:dyDescent="0.45">
      <c r="B1309" s="103"/>
      <c r="C1309" s="104"/>
      <c r="D1309" s="104"/>
      <c r="E1309" s="104"/>
    </row>
    <row r="1310" spans="2:5" x14ac:dyDescent="0.45">
      <c r="B1310" s="103"/>
      <c r="C1310" s="104"/>
      <c r="D1310" s="104"/>
      <c r="E1310" s="104"/>
    </row>
    <row r="1311" spans="2:5" x14ac:dyDescent="0.45">
      <c r="B1311" s="103"/>
      <c r="C1311" s="104"/>
      <c r="D1311" s="104"/>
      <c r="E1311" s="104"/>
    </row>
    <row r="1312" spans="2:5" x14ac:dyDescent="0.45">
      <c r="B1312" s="103"/>
      <c r="C1312" s="104"/>
      <c r="D1312" s="104"/>
      <c r="E1312" s="104"/>
    </row>
    <row r="1313" spans="2:5" x14ac:dyDescent="0.45">
      <c r="B1313" s="103"/>
      <c r="C1313" s="104"/>
      <c r="D1313" s="104"/>
      <c r="E1313" s="104"/>
    </row>
    <row r="1314" spans="2:5" x14ac:dyDescent="0.45">
      <c r="B1314" s="103"/>
      <c r="C1314" s="104"/>
      <c r="D1314" s="104"/>
      <c r="E1314" s="104"/>
    </row>
    <row r="1315" spans="2:5" x14ac:dyDescent="0.45">
      <c r="B1315" s="103"/>
      <c r="C1315" s="104"/>
      <c r="D1315" s="104"/>
      <c r="E1315" s="104"/>
    </row>
    <row r="1316" spans="2:5" x14ac:dyDescent="0.45">
      <c r="B1316" s="103"/>
      <c r="C1316" s="104"/>
      <c r="D1316" s="104"/>
      <c r="E1316" s="104"/>
    </row>
    <row r="1317" spans="2:5" x14ac:dyDescent="0.45">
      <c r="B1317" s="103"/>
      <c r="C1317" s="104"/>
      <c r="D1317" s="104"/>
      <c r="E1317" s="104"/>
    </row>
    <row r="1318" spans="2:5" x14ac:dyDescent="0.45">
      <c r="B1318" s="103"/>
      <c r="C1318" s="104"/>
      <c r="D1318" s="104"/>
      <c r="E1318" s="104"/>
    </row>
    <row r="1319" spans="2:5" x14ac:dyDescent="0.45">
      <c r="B1319" s="103"/>
      <c r="C1319" s="104"/>
      <c r="D1319" s="104"/>
      <c r="E1319" s="104"/>
    </row>
    <row r="1320" spans="2:5" x14ac:dyDescent="0.45">
      <c r="B1320" s="103"/>
      <c r="C1320" s="104"/>
      <c r="D1320" s="104"/>
      <c r="E1320" s="104"/>
    </row>
    <row r="1321" spans="2:5" x14ac:dyDescent="0.45">
      <c r="B1321" s="103"/>
      <c r="C1321" s="104"/>
      <c r="D1321" s="104"/>
      <c r="E1321" s="104"/>
    </row>
    <row r="1322" spans="2:5" x14ac:dyDescent="0.45">
      <c r="B1322" s="103"/>
      <c r="C1322" s="104"/>
      <c r="D1322" s="104"/>
      <c r="E1322" s="104"/>
    </row>
    <row r="1323" spans="2:5" x14ac:dyDescent="0.45">
      <c r="B1323" s="103"/>
      <c r="C1323" s="104"/>
      <c r="D1323" s="104"/>
      <c r="E1323" s="104"/>
    </row>
    <row r="1324" spans="2:5" x14ac:dyDescent="0.45">
      <c r="B1324" s="103"/>
      <c r="C1324" s="104"/>
      <c r="D1324" s="104"/>
      <c r="E1324" s="104"/>
    </row>
    <row r="1325" spans="2:5" x14ac:dyDescent="0.45">
      <c r="B1325" s="103"/>
      <c r="C1325" s="104"/>
      <c r="D1325" s="104"/>
      <c r="E1325" s="104"/>
    </row>
    <row r="1326" spans="2:5" x14ac:dyDescent="0.45">
      <c r="B1326" s="103"/>
      <c r="C1326" s="104"/>
      <c r="D1326" s="104"/>
      <c r="E1326" s="104"/>
    </row>
    <row r="1327" spans="2:5" x14ac:dyDescent="0.45">
      <c r="B1327" s="103"/>
      <c r="C1327" s="104"/>
      <c r="D1327" s="104"/>
      <c r="E1327" s="104"/>
    </row>
    <row r="1328" spans="2:5" x14ac:dyDescent="0.45">
      <c r="B1328" s="103"/>
      <c r="C1328" s="104"/>
      <c r="D1328" s="104"/>
      <c r="E1328" s="104"/>
    </row>
    <row r="1329" spans="2:5" x14ac:dyDescent="0.45">
      <c r="B1329" s="103"/>
      <c r="C1329" s="104"/>
      <c r="D1329" s="104"/>
      <c r="E1329" s="104"/>
    </row>
    <row r="1330" spans="2:5" x14ac:dyDescent="0.45">
      <c r="B1330" s="103"/>
      <c r="C1330" s="104"/>
      <c r="D1330" s="104"/>
      <c r="E1330" s="104"/>
    </row>
    <row r="1331" spans="2:5" x14ac:dyDescent="0.45">
      <c r="B1331" s="103"/>
      <c r="C1331" s="104"/>
      <c r="D1331" s="104"/>
      <c r="E1331" s="104"/>
    </row>
    <row r="1332" spans="2:5" x14ac:dyDescent="0.45">
      <c r="B1332" s="103"/>
      <c r="C1332" s="104"/>
      <c r="D1332" s="104"/>
      <c r="E1332" s="104"/>
    </row>
    <row r="1333" spans="2:5" x14ac:dyDescent="0.45">
      <c r="B1333" s="103"/>
      <c r="C1333" s="104"/>
      <c r="D1333" s="104"/>
      <c r="E1333" s="104"/>
    </row>
    <row r="1334" spans="2:5" x14ac:dyDescent="0.45">
      <c r="B1334" s="103"/>
      <c r="C1334" s="104"/>
      <c r="D1334" s="104"/>
      <c r="E1334" s="104"/>
    </row>
    <row r="1335" spans="2:5" x14ac:dyDescent="0.45">
      <c r="B1335" s="103"/>
      <c r="C1335" s="104"/>
      <c r="D1335" s="104"/>
      <c r="E1335" s="104"/>
    </row>
    <row r="1336" spans="2:5" x14ac:dyDescent="0.45">
      <c r="B1336" s="103"/>
      <c r="C1336" s="104"/>
      <c r="D1336" s="104"/>
      <c r="E1336" s="104"/>
    </row>
    <row r="1337" spans="2:5" x14ac:dyDescent="0.45">
      <c r="B1337" s="103"/>
      <c r="C1337" s="104"/>
      <c r="D1337" s="104"/>
      <c r="E1337" s="104"/>
    </row>
    <row r="1338" spans="2:5" x14ac:dyDescent="0.45">
      <c r="B1338" s="103"/>
      <c r="C1338" s="104"/>
      <c r="D1338" s="104"/>
      <c r="E1338" s="104"/>
    </row>
    <row r="1339" spans="2:5" x14ac:dyDescent="0.45">
      <c r="B1339" s="103"/>
      <c r="C1339" s="104"/>
      <c r="D1339" s="104"/>
      <c r="E1339" s="104"/>
    </row>
    <row r="1340" spans="2:5" x14ac:dyDescent="0.45">
      <c r="B1340" s="103"/>
      <c r="C1340" s="104"/>
      <c r="D1340" s="104"/>
      <c r="E1340" s="104"/>
    </row>
    <row r="1341" spans="2:5" x14ac:dyDescent="0.45">
      <c r="B1341" s="103"/>
      <c r="C1341" s="104"/>
      <c r="D1341" s="104"/>
      <c r="E1341" s="104"/>
    </row>
    <row r="1342" spans="2:5" x14ac:dyDescent="0.45">
      <c r="B1342" s="103"/>
      <c r="C1342" s="104"/>
      <c r="D1342" s="104"/>
      <c r="E1342" s="104"/>
    </row>
    <row r="1343" spans="2:5" x14ac:dyDescent="0.45">
      <c r="B1343" s="103"/>
      <c r="C1343" s="104"/>
      <c r="D1343" s="104"/>
      <c r="E1343" s="104"/>
    </row>
    <row r="1344" spans="2:5" x14ac:dyDescent="0.45">
      <c r="B1344" s="103"/>
      <c r="C1344" s="104"/>
      <c r="D1344" s="104"/>
      <c r="E1344" s="104"/>
    </row>
    <row r="1345" spans="2:5" x14ac:dyDescent="0.45">
      <c r="B1345" s="103"/>
      <c r="C1345" s="104"/>
      <c r="D1345" s="104"/>
      <c r="E1345" s="104"/>
    </row>
    <row r="1346" spans="2:5" x14ac:dyDescent="0.45">
      <c r="B1346" s="103"/>
      <c r="C1346" s="104"/>
      <c r="D1346" s="104"/>
      <c r="E1346" s="104"/>
    </row>
    <row r="1347" spans="2:5" x14ac:dyDescent="0.45">
      <c r="B1347" s="103"/>
      <c r="C1347" s="104"/>
      <c r="D1347" s="104"/>
      <c r="E1347" s="104"/>
    </row>
    <row r="1348" spans="2:5" x14ac:dyDescent="0.45">
      <c r="B1348" s="103"/>
      <c r="C1348" s="104"/>
      <c r="D1348" s="104"/>
      <c r="E1348" s="104"/>
    </row>
    <row r="1349" spans="2:5" x14ac:dyDescent="0.45">
      <c r="B1349" s="103"/>
      <c r="C1349" s="104"/>
      <c r="D1349" s="104"/>
      <c r="E1349" s="104"/>
    </row>
    <row r="1350" spans="2:5" x14ac:dyDescent="0.45">
      <c r="B1350" s="103"/>
      <c r="C1350" s="104"/>
      <c r="D1350" s="104"/>
      <c r="E1350" s="104"/>
    </row>
    <row r="1351" spans="2:5" x14ac:dyDescent="0.45">
      <c r="B1351" s="103"/>
      <c r="C1351" s="104"/>
      <c r="D1351" s="104"/>
      <c r="E1351" s="104"/>
    </row>
    <row r="1352" spans="2:5" x14ac:dyDescent="0.45">
      <c r="B1352" s="103"/>
      <c r="C1352" s="104"/>
      <c r="D1352" s="104"/>
      <c r="E1352" s="104"/>
    </row>
    <row r="1353" spans="2:5" x14ac:dyDescent="0.45">
      <c r="B1353" s="103"/>
      <c r="C1353" s="104"/>
      <c r="D1353" s="104"/>
      <c r="E1353" s="104"/>
    </row>
    <row r="1354" spans="2:5" x14ac:dyDescent="0.45">
      <c r="B1354" s="103"/>
      <c r="C1354" s="104"/>
      <c r="D1354" s="104"/>
      <c r="E1354" s="104"/>
    </row>
    <row r="1355" spans="2:5" x14ac:dyDescent="0.45">
      <c r="B1355" s="103"/>
      <c r="C1355" s="104"/>
      <c r="D1355" s="104"/>
      <c r="E1355" s="104"/>
    </row>
    <row r="1356" spans="2:5" x14ac:dyDescent="0.45">
      <c r="B1356" s="103"/>
      <c r="C1356" s="104"/>
      <c r="D1356" s="104"/>
      <c r="E1356" s="104"/>
    </row>
    <row r="1357" spans="2:5" x14ac:dyDescent="0.45">
      <c r="B1357" s="103"/>
      <c r="C1357" s="104"/>
      <c r="D1357" s="104"/>
      <c r="E1357" s="104"/>
    </row>
    <row r="1358" spans="2:5" x14ac:dyDescent="0.45">
      <c r="B1358" s="103"/>
      <c r="C1358" s="104"/>
      <c r="D1358" s="104"/>
      <c r="E1358" s="104"/>
    </row>
    <row r="1359" spans="2:5" x14ac:dyDescent="0.45">
      <c r="B1359" s="103"/>
      <c r="C1359" s="104"/>
      <c r="D1359" s="104"/>
      <c r="E1359" s="104"/>
    </row>
    <row r="1360" spans="2:5" x14ac:dyDescent="0.45">
      <c r="B1360" s="103"/>
      <c r="C1360" s="104"/>
      <c r="D1360" s="104"/>
      <c r="E1360" s="104"/>
    </row>
    <row r="1361" spans="2:5" x14ac:dyDescent="0.45">
      <c r="B1361" s="103"/>
      <c r="C1361" s="104"/>
      <c r="D1361" s="104"/>
      <c r="E1361" s="104"/>
    </row>
    <row r="1362" spans="2:5" x14ac:dyDescent="0.45">
      <c r="B1362" s="103"/>
      <c r="C1362" s="104"/>
      <c r="D1362" s="104"/>
      <c r="E1362" s="104"/>
    </row>
    <row r="1363" spans="2:5" x14ac:dyDescent="0.45">
      <c r="B1363" s="103"/>
      <c r="C1363" s="104"/>
      <c r="D1363" s="104"/>
      <c r="E1363" s="104"/>
    </row>
    <row r="1364" spans="2:5" x14ac:dyDescent="0.45">
      <c r="B1364" s="103"/>
      <c r="C1364" s="104"/>
      <c r="D1364" s="104"/>
      <c r="E1364" s="104"/>
    </row>
    <row r="1365" spans="2:5" x14ac:dyDescent="0.45">
      <c r="B1365" s="103"/>
      <c r="C1365" s="104"/>
      <c r="D1365" s="104"/>
      <c r="E1365" s="104"/>
    </row>
    <row r="1366" spans="2:5" x14ac:dyDescent="0.45">
      <c r="B1366" s="103"/>
      <c r="C1366" s="104"/>
      <c r="D1366" s="104"/>
      <c r="E1366" s="104"/>
    </row>
    <row r="1367" spans="2:5" x14ac:dyDescent="0.45">
      <c r="B1367" s="103"/>
      <c r="C1367" s="104"/>
      <c r="D1367" s="104"/>
      <c r="E1367" s="104"/>
    </row>
    <row r="1368" spans="2:5" x14ac:dyDescent="0.45">
      <c r="B1368" s="103"/>
      <c r="C1368" s="104"/>
      <c r="D1368" s="104"/>
      <c r="E1368" s="104"/>
    </row>
    <row r="1369" spans="2:5" x14ac:dyDescent="0.45">
      <c r="B1369" s="103"/>
      <c r="C1369" s="104"/>
      <c r="D1369" s="104"/>
      <c r="E1369" s="104"/>
    </row>
    <row r="1370" spans="2:5" x14ac:dyDescent="0.45">
      <c r="B1370" s="103"/>
      <c r="C1370" s="104"/>
      <c r="D1370" s="104"/>
      <c r="E1370" s="104"/>
    </row>
    <row r="1371" spans="2:5" x14ac:dyDescent="0.45">
      <c r="B1371" s="103"/>
      <c r="C1371" s="104"/>
      <c r="D1371" s="104"/>
      <c r="E1371" s="104"/>
    </row>
    <row r="1372" spans="2:5" x14ac:dyDescent="0.45">
      <c r="B1372" s="103"/>
      <c r="C1372" s="104"/>
      <c r="D1372" s="104"/>
      <c r="E1372" s="104"/>
    </row>
    <row r="1373" spans="2:5" x14ac:dyDescent="0.45">
      <c r="B1373" s="103"/>
      <c r="C1373" s="104"/>
      <c r="D1373" s="104"/>
      <c r="E1373" s="104"/>
    </row>
    <row r="1374" spans="2:5" x14ac:dyDescent="0.45">
      <c r="B1374" s="103"/>
      <c r="C1374" s="104"/>
      <c r="D1374" s="104"/>
      <c r="E1374" s="104"/>
    </row>
    <row r="1375" spans="2:5" x14ac:dyDescent="0.45">
      <c r="B1375" s="103"/>
      <c r="C1375" s="104"/>
      <c r="D1375" s="104"/>
      <c r="E1375" s="104"/>
    </row>
    <row r="1376" spans="2:5" x14ac:dyDescent="0.45">
      <c r="B1376" s="103"/>
      <c r="C1376" s="104"/>
      <c r="D1376" s="104"/>
      <c r="E1376" s="104"/>
    </row>
    <row r="1377" spans="2:5" x14ac:dyDescent="0.45">
      <c r="B1377" s="103"/>
      <c r="C1377" s="104"/>
      <c r="D1377" s="104"/>
      <c r="E1377" s="104"/>
    </row>
    <row r="1378" spans="2:5" x14ac:dyDescent="0.45">
      <c r="B1378" s="103"/>
      <c r="C1378" s="104"/>
      <c r="D1378" s="104"/>
      <c r="E1378" s="104"/>
    </row>
    <row r="1379" spans="2:5" x14ac:dyDescent="0.45">
      <c r="B1379" s="103"/>
      <c r="C1379" s="104"/>
      <c r="D1379" s="104"/>
      <c r="E1379" s="104"/>
    </row>
    <row r="1380" spans="2:5" x14ac:dyDescent="0.45">
      <c r="B1380" s="103"/>
      <c r="C1380" s="104"/>
      <c r="D1380" s="104"/>
      <c r="E1380" s="104"/>
    </row>
    <row r="1381" spans="2:5" x14ac:dyDescent="0.45">
      <c r="B1381" s="103"/>
      <c r="C1381" s="104"/>
      <c r="D1381" s="104"/>
      <c r="E1381" s="104"/>
    </row>
    <row r="1382" spans="2:5" x14ac:dyDescent="0.45">
      <c r="B1382" s="103"/>
      <c r="C1382" s="104"/>
      <c r="D1382" s="104"/>
      <c r="E1382" s="104"/>
    </row>
    <row r="1383" spans="2:5" x14ac:dyDescent="0.45">
      <c r="B1383" s="103"/>
      <c r="C1383" s="104"/>
      <c r="D1383" s="104"/>
      <c r="E1383" s="104"/>
    </row>
    <row r="1384" spans="2:5" x14ac:dyDescent="0.45">
      <c r="B1384" s="103"/>
      <c r="C1384" s="104"/>
      <c r="D1384" s="104"/>
      <c r="E1384" s="104"/>
    </row>
    <row r="1385" spans="2:5" x14ac:dyDescent="0.45">
      <c r="B1385" s="103"/>
      <c r="C1385" s="104"/>
      <c r="D1385" s="104"/>
      <c r="E1385" s="104"/>
    </row>
    <row r="1386" spans="2:5" x14ac:dyDescent="0.45">
      <c r="B1386" s="103"/>
      <c r="C1386" s="104"/>
      <c r="D1386" s="104"/>
      <c r="E1386" s="104"/>
    </row>
    <row r="1387" spans="2:5" x14ac:dyDescent="0.45">
      <c r="B1387" s="103"/>
      <c r="C1387" s="104"/>
      <c r="D1387" s="104"/>
      <c r="E1387" s="104"/>
    </row>
    <row r="1388" spans="2:5" x14ac:dyDescent="0.45">
      <c r="B1388" s="103"/>
      <c r="C1388" s="104"/>
      <c r="D1388" s="104"/>
      <c r="E1388" s="104"/>
    </row>
    <row r="1389" spans="2:5" x14ac:dyDescent="0.45">
      <c r="B1389" s="103"/>
      <c r="C1389" s="104"/>
      <c r="D1389" s="104"/>
      <c r="E1389" s="104"/>
    </row>
    <row r="1390" spans="2:5" x14ac:dyDescent="0.45">
      <c r="B1390" s="103"/>
      <c r="C1390" s="104"/>
      <c r="D1390" s="104"/>
      <c r="E1390" s="104"/>
    </row>
    <row r="1391" spans="2:5" x14ac:dyDescent="0.45">
      <c r="B1391" s="103"/>
      <c r="C1391" s="104"/>
      <c r="D1391" s="104"/>
      <c r="E1391" s="104"/>
    </row>
    <row r="1392" spans="2:5" x14ac:dyDescent="0.45">
      <c r="B1392" s="103"/>
      <c r="C1392" s="104"/>
      <c r="D1392" s="104"/>
      <c r="E1392" s="104"/>
    </row>
    <row r="1393" spans="2:5" x14ac:dyDescent="0.45">
      <c r="B1393" s="103"/>
      <c r="C1393" s="104"/>
      <c r="D1393" s="104"/>
      <c r="E1393" s="104"/>
    </row>
    <row r="1394" spans="2:5" x14ac:dyDescent="0.45">
      <c r="B1394" s="103"/>
      <c r="C1394" s="104"/>
      <c r="D1394" s="104"/>
      <c r="E1394" s="104"/>
    </row>
    <row r="1395" spans="2:5" x14ac:dyDescent="0.45">
      <c r="B1395" s="103"/>
      <c r="C1395" s="104"/>
      <c r="D1395" s="104"/>
      <c r="E1395" s="104"/>
    </row>
    <row r="1396" spans="2:5" x14ac:dyDescent="0.45">
      <c r="B1396" s="103"/>
      <c r="C1396" s="104"/>
      <c r="D1396" s="104"/>
      <c r="E1396" s="104"/>
    </row>
    <row r="1397" spans="2:5" x14ac:dyDescent="0.45">
      <c r="B1397" s="103"/>
      <c r="C1397" s="104"/>
      <c r="D1397" s="104"/>
      <c r="E1397" s="104"/>
    </row>
    <row r="1398" spans="2:5" x14ac:dyDescent="0.45">
      <c r="B1398" s="103"/>
      <c r="C1398" s="104"/>
      <c r="D1398" s="104"/>
      <c r="E1398" s="104"/>
    </row>
    <row r="1399" spans="2:5" x14ac:dyDescent="0.45">
      <c r="B1399" s="103"/>
      <c r="C1399" s="104"/>
      <c r="D1399" s="104"/>
      <c r="E1399" s="104"/>
    </row>
    <row r="1400" spans="2:5" x14ac:dyDescent="0.45">
      <c r="B1400" s="103"/>
      <c r="C1400" s="104"/>
      <c r="D1400" s="104"/>
      <c r="E1400" s="104"/>
    </row>
    <row r="1401" spans="2:5" x14ac:dyDescent="0.45">
      <c r="B1401" s="103"/>
      <c r="C1401" s="104"/>
      <c r="D1401" s="104"/>
      <c r="E1401" s="104"/>
    </row>
    <row r="1402" spans="2:5" x14ac:dyDescent="0.45">
      <c r="B1402" s="103"/>
      <c r="C1402" s="104"/>
      <c r="D1402" s="104"/>
      <c r="E1402" s="104"/>
    </row>
    <row r="1403" spans="2:5" x14ac:dyDescent="0.45">
      <c r="B1403" s="103"/>
      <c r="C1403" s="104"/>
      <c r="D1403" s="104"/>
      <c r="E1403" s="104"/>
    </row>
    <row r="1404" spans="2:5" x14ac:dyDescent="0.45">
      <c r="B1404" s="103"/>
      <c r="C1404" s="104"/>
      <c r="D1404" s="104"/>
      <c r="E1404" s="104"/>
    </row>
    <row r="1405" spans="2:5" x14ac:dyDescent="0.45">
      <c r="B1405" s="103"/>
      <c r="C1405" s="104"/>
      <c r="D1405" s="104"/>
      <c r="E1405" s="104"/>
    </row>
    <row r="1406" spans="2:5" x14ac:dyDescent="0.45">
      <c r="B1406" s="103"/>
      <c r="C1406" s="104"/>
      <c r="D1406" s="104"/>
      <c r="E1406" s="104"/>
    </row>
    <row r="1407" spans="2:5" x14ac:dyDescent="0.45">
      <c r="B1407" s="103"/>
      <c r="C1407" s="104"/>
      <c r="D1407" s="104"/>
      <c r="E1407" s="104"/>
    </row>
    <row r="1408" spans="2:5" x14ac:dyDescent="0.45">
      <c r="B1408" s="103"/>
      <c r="C1408" s="104"/>
      <c r="D1408" s="104"/>
      <c r="E1408" s="104"/>
    </row>
    <row r="1409" spans="2:5" x14ac:dyDescent="0.45">
      <c r="B1409" s="103"/>
      <c r="C1409" s="104"/>
      <c r="D1409" s="104"/>
      <c r="E1409" s="104"/>
    </row>
    <row r="1410" spans="2:5" x14ac:dyDescent="0.45">
      <c r="B1410" s="103"/>
      <c r="C1410" s="104"/>
      <c r="D1410" s="104"/>
      <c r="E1410" s="104"/>
    </row>
    <row r="1411" spans="2:5" x14ac:dyDescent="0.45">
      <c r="B1411" s="103"/>
      <c r="C1411" s="104"/>
      <c r="D1411" s="104"/>
      <c r="E1411" s="104"/>
    </row>
    <row r="1412" spans="2:5" x14ac:dyDescent="0.45">
      <c r="B1412" s="103"/>
      <c r="C1412" s="104"/>
      <c r="D1412" s="104"/>
      <c r="E1412" s="104"/>
    </row>
    <row r="1413" spans="2:5" x14ac:dyDescent="0.45">
      <c r="B1413" s="103"/>
      <c r="C1413" s="104"/>
      <c r="D1413" s="104"/>
      <c r="E1413" s="104"/>
    </row>
    <row r="1414" spans="2:5" x14ac:dyDescent="0.45">
      <c r="B1414" s="103"/>
      <c r="C1414" s="104"/>
      <c r="D1414" s="104"/>
      <c r="E1414" s="104"/>
    </row>
    <row r="1415" spans="2:5" x14ac:dyDescent="0.45">
      <c r="B1415" s="103"/>
      <c r="C1415" s="104"/>
      <c r="D1415" s="104"/>
      <c r="E1415" s="104"/>
    </row>
    <row r="1416" spans="2:5" x14ac:dyDescent="0.45">
      <c r="B1416" s="103"/>
      <c r="C1416" s="104"/>
      <c r="D1416" s="104"/>
      <c r="E1416" s="104"/>
    </row>
    <row r="1417" spans="2:5" x14ac:dyDescent="0.45">
      <c r="B1417" s="103"/>
      <c r="C1417" s="104"/>
      <c r="D1417" s="104"/>
      <c r="E1417" s="104"/>
    </row>
    <row r="1418" spans="2:5" x14ac:dyDescent="0.45">
      <c r="B1418" s="103"/>
      <c r="C1418" s="104"/>
      <c r="D1418" s="104"/>
      <c r="E1418" s="104"/>
    </row>
    <row r="1419" spans="2:5" x14ac:dyDescent="0.45">
      <c r="B1419" s="103"/>
      <c r="C1419" s="104"/>
      <c r="D1419" s="104"/>
      <c r="E1419" s="104"/>
    </row>
    <row r="1420" spans="2:5" x14ac:dyDescent="0.45">
      <c r="B1420" s="103"/>
      <c r="C1420" s="104"/>
      <c r="D1420" s="104"/>
      <c r="E1420" s="104"/>
    </row>
    <row r="1421" spans="2:5" x14ac:dyDescent="0.45">
      <c r="B1421" s="103"/>
      <c r="C1421" s="104"/>
      <c r="D1421" s="104"/>
      <c r="E1421" s="104"/>
    </row>
    <row r="1422" spans="2:5" x14ac:dyDescent="0.45">
      <c r="B1422" s="103"/>
      <c r="C1422" s="104"/>
      <c r="D1422" s="104"/>
      <c r="E1422" s="104"/>
    </row>
    <row r="1423" spans="2:5" x14ac:dyDescent="0.45">
      <c r="B1423" s="103"/>
      <c r="C1423" s="104"/>
      <c r="D1423" s="104"/>
      <c r="E1423" s="104"/>
    </row>
    <row r="1424" spans="2:5" x14ac:dyDescent="0.45">
      <c r="B1424" s="103"/>
      <c r="C1424" s="104"/>
      <c r="D1424" s="104"/>
      <c r="E1424" s="104"/>
    </row>
    <row r="1425" spans="2:5" x14ac:dyDescent="0.45">
      <c r="B1425" s="103"/>
      <c r="C1425" s="104"/>
      <c r="D1425" s="104"/>
      <c r="E1425" s="104"/>
    </row>
    <row r="1426" spans="2:5" x14ac:dyDescent="0.45">
      <c r="B1426" s="103"/>
      <c r="C1426" s="104"/>
      <c r="D1426" s="104"/>
      <c r="E1426" s="104"/>
    </row>
    <row r="1427" spans="2:5" x14ac:dyDescent="0.45">
      <c r="B1427" s="103"/>
      <c r="C1427" s="104"/>
      <c r="D1427" s="104"/>
      <c r="E1427" s="104"/>
    </row>
    <row r="1428" spans="2:5" x14ac:dyDescent="0.45">
      <c r="B1428" s="103"/>
      <c r="C1428" s="104"/>
      <c r="D1428" s="104"/>
      <c r="E1428" s="104"/>
    </row>
    <row r="1429" spans="2:5" x14ac:dyDescent="0.45">
      <c r="B1429" s="103"/>
      <c r="C1429" s="104"/>
      <c r="D1429" s="104"/>
      <c r="E1429" s="104"/>
    </row>
    <row r="1430" spans="2:5" x14ac:dyDescent="0.45">
      <c r="B1430" s="103"/>
      <c r="C1430" s="104"/>
      <c r="D1430" s="104"/>
      <c r="E1430" s="104"/>
    </row>
    <row r="1431" spans="2:5" x14ac:dyDescent="0.45">
      <c r="B1431" s="103"/>
      <c r="C1431" s="104"/>
      <c r="D1431" s="104"/>
      <c r="E1431" s="104"/>
    </row>
    <row r="1432" spans="2:5" x14ac:dyDescent="0.45">
      <c r="B1432" s="103"/>
      <c r="C1432" s="104"/>
      <c r="D1432" s="104"/>
      <c r="E1432" s="104"/>
    </row>
    <row r="1433" spans="2:5" x14ac:dyDescent="0.45">
      <c r="B1433" s="103"/>
      <c r="C1433" s="104"/>
      <c r="D1433" s="104"/>
      <c r="E1433" s="104"/>
    </row>
    <row r="1434" spans="2:5" x14ac:dyDescent="0.45">
      <c r="B1434" s="103"/>
      <c r="C1434" s="104"/>
      <c r="D1434" s="104"/>
      <c r="E1434" s="104"/>
    </row>
    <row r="1435" spans="2:5" x14ac:dyDescent="0.45">
      <c r="B1435" s="103"/>
      <c r="C1435" s="104"/>
      <c r="D1435" s="104"/>
      <c r="E1435" s="104"/>
    </row>
    <row r="1436" spans="2:5" x14ac:dyDescent="0.45">
      <c r="B1436" s="103"/>
      <c r="C1436" s="104"/>
      <c r="D1436" s="104"/>
      <c r="E1436" s="104"/>
    </row>
    <row r="1437" spans="2:5" x14ac:dyDescent="0.45">
      <c r="B1437" s="103"/>
      <c r="C1437" s="104"/>
      <c r="D1437" s="104"/>
      <c r="E1437" s="104"/>
    </row>
    <row r="1438" spans="2:5" x14ac:dyDescent="0.45">
      <c r="B1438" s="103"/>
      <c r="C1438" s="104"/>
      <c r="D1438" s="104"/>
      <c r="E1438" s="104"/>
    </row>
    <row r="1439" spans="2:5" x14ac:dyDescent="0.45">
      <c r="B1439" s="103"/>
      <c r="C1439" s="104"/>
      <c r="D1439" s="104"/>
      <c r="E1439" s="104"/>
    </row>
    <row r="1440" spans="2:5" x14ac:dyDescent="0.45">
      <c r="B1440" s="103"/>
      <c r="C1440" s="104"/>
      <c r="D1440" s="104"/>
      <c r="E1440" s="104"/>
    </row>
    <row r="1441" spans="2:5" x14ac:dyDescent="0.45">
      <c r="B1441" s="103"/>
      <c r="C1441" s="104"/>
      <c r="D1441" s="104"/>
      <c r="E1441" s="104"/>
    </row>
    <row r="1442" spans="2:5" x14ac:dyDescent="0.45">
      <c r="B1442" s="103"/>
      <c r="C1442" s="104"/>
      <c r="D1442" s="104"/>
      <c r="E1442" s="104"/>
    </row>
    <row r="1443" spans="2:5" x14ac:dyDescent="0.45">
      <c r="B1443" s="103"/>
      <c r="C1443" s="104"/>
      <c r="D1443" s="104"/>
      <c r="E1443" s="104"/>
    </row>
    <row r="1444" spans="2:5" x14ac:dyDescent="0.45">
      <c r="B1444" s="103"/>
      <c r="C1444" s="104"/>
      <c r="D1444" s="104"/>
      <c r="E1444" s="104"/>
    </row>
    <row r="1445" spans="2:5" x14ac:dyDescent="0.45">
      <c r="B1445" s="103"/>
      <c r="C1445" s="104"/>
      <c r="D1445" s="104"/>
      <c r="E1445" s="104"/>
    </row>
    <row r="1446" spans="2:5" x14ac:dyDescent="0.45">
      <c r="B1446" s="103"/>
      <c r="C1446" s="104"/>
      <c r="D1446" s="104"/>
      <c r="E1446" s="104"/>
    </row>
    <row r="1447" spans="2:5" x14ac:dyDescent="0.45">
      <c r="B1447" s="103"/>
      <c r="C1447" s="104"/>
      <c r="D1447" s="104"/>
      <c r="E1447" s="104"/>
    </row>
    <row r="1448" spans="2:5" x14ac:dyDescent="0.45">
      <c r="B1448" s="103"/>
      <c r="C1448" s="104"/>
      <c r="D1448" s="104"/>
      <c r="E1448" s="104"/>
    </row>
    <row r="1449" spans="2:5" x14ac:dyDescent="0.45">
      <c r="B1449" s="103"/>
      <c r="C1449" s="104"/>
      <c r="D1449" s="104"/>
      <c r="E1449" s="104"/>
    </row>
    <row r="1450" spans="2:5" x14ac:dyDescent="0.45">
      <c r="B1450" s="103"/>
      <c r="C1450" s="104"/>
      <c r="D1450" s="104"/>
      <c r="E1450" s="104"/>
    </row>
    <row r="1451" spans="2:5" x14ac:dyDescent="0.45">
      <c r="B1451" s="103"/>
      <c r="C1451" s="104"/>
      <c r="D1451" s="104"/>
      <c r="E1451" s="104"/>
    </row>
    <row r="1452" spans="2:5" x14ac:dyDescent="0.45">
      <c r="B1452" s="103"/>
      <c r="C1452" s="104"/>
      <c r="D1452" s="104"/>
      <c r="E1452" s="104"/>
    </row>
    <row r="1453" spans="2:5" x14ac:dyDescent="0.45">
      <c r="B1453" s="103"/>
      <c r="C1453" s="104"/>
      <c r="D1453" s="104"/>
      <c r="E1453" s="104"/>
    </row>
    <row r="1454" spans="2:5" x14ac:dyDescent="0.45">
      <c r="B1454" s="103"/>
      <c r="C1454" s="104"/>
      <c r="D1454" s="104"/>
      <c r="E1454" s="104"/>
    </row>
    <row r="1455" spans="2:5" x14ac:dyDescent="0.45">
      <c r="B1455" s="103"/>
      <c r="C1455" s="104"/>
      <c r="D1455" s="104"/>
      <c r="E1455" s="104"/>
    </row>
    <row r="1456" spans="2:5" x14ac:dyDescent="0.45">
      <c r="B1456" s="103"/>
      <c r="C1456" s="104"/>
      <c r="D1456" s="104"/>
      <c r="E1456" s="104"/>
    </row>
    <row r="1457" spans="2:5" x14ac:dyDescent="0.45">
      <c r="B1457" s="103"/>
      <c r="C1457" s="104"/>
      <c r="D1457" s="104"/>
      <c r="E1457" s="104"/>
    </row>
    <row r="1458" spans="2:5" x14ac:dyDescent="0.45">
      <c r="B1458" s="103"/>
      <c r="C1458" s="104"/>
      <c r="D1458" s="104"/>
      <c r="E1458" s="104"/>
    </row>
    <row r="1459" spans="2:5" x14ac:dyDescent="0.45">
      <c r="B1459" s="103"/>
      <c r="C1459" s="104"/>
      <c r="D1459" s="104"/>
      <c r="E1459" s="104"/>
    </row>
    <row r="1460" spans="2:5" x14ac:dyDescent="0.45">
      <c r="B1460" s="103"/>
      <c r="C1460" s="104"/>
      <c r="D1460" s="104"/>
      <c r="E1460" s="104"/>
    </row>
    <row r="1461" spans="2:5" x14ac:dyDescent="0.45">
      <c r="B1461" s="103"/>
      <c r="C1461" s="104"/>
      <c r="D1461" s="104"/>
      <c r="E1461" s="104"/>
    </row>
    <row r="1462" spans="2:5" x14ac:dyDescent="0.45">
      <c r="B1462" s="103"/>
      <c r="C1462" s="104"/>
      <c r="D1462" s="104"/>
      <c r="E1462" s="104"/>
    </row>
    <row r="1463" spans="2:5" x14ac:dyDescent="0.45">
      <c r="B1463" s="103"/>
      <c r="C1463" s="104"/>
      <c r="D1463" s="104"/>
      <c r="E1463" s="104"/>
    </row>
    <row r="1464" spans="2:5" x14ac:dyDescent="0.45">
      <c r="B1464" s="103"/>
      <c r="C1464" s="104"/>
      <c r="D1464" s="104"/>
      <c r="E1464" s="104"/>
    </row>
    <row r="1465" spans="2:5" x14ac:dyDescent="0.45">
      <c r="B1465" s="103"/>
      <c r="C1465" s="104"/>
      <c r="D1465" s="104"/>
      <c r="E1465" s="104"/>
    </row>
    <row r="1466" spans="2:5" x14ac:dyDescent="0.45">
      <c r="B1466" s="103"/>
      <c r="C1466" s="104"/>
      <c r="D1466" s="104"/>
      <c r="E1466" s="104"/>
    </row>
    <row r="1467" spans="2:5" x14ac:dyDescent="0.45">
      <c r="B1467" s="103"/>
      <c r="C1467" s="104"/>
      <c r="D1467" s="104"/>
      <c r="E1467" s="104"/>
    </row>
    <row r="1468" spans="2:5" x14ac:dyDescent="0.45">
      <c r="B1468" s="103"/>
      <c r="C1468" s="104"/>
      <c r="D1468" s="104"/>
      <c r="E1468" s="104"/>
    </row>
    <row r="1469" spans="2:5" x14ac:dyDescent="0.45">
      <c r="B1469" s="103"/>
      <c r="C1469" s="104"/>
      <c r="D1469" s="104"/>
      <c r="E1469" s="104"/>
    </row>
    <row r="1470" spans="2:5" x14ac:dyDescent="0.45">
      <c r="B1470" s="103"/>
      <c r="C1470" s="104"/>
      <c r="D1470" s="104"/>
      <c r="E1470" s="104"/>
    </row>
    <row r="1471" spans="2:5" x14ac:dyDescent="0.45">
      <c r="B1471" s="103"/>
      <c r="C1471" s="104"/>
      <c r="D1471" s="104"/>
      <c r="E1471" s="104"/>
    </row>
    <row r="1472" spans="2:5" x14ac:dyDescent="0.45">
      <c r="B1472" s="103"/>
      <c r="C1472" s="104"/>
      <c r="D1472" s="104"/>
      <c r="E1472" s="104"/>
    </row>
    <row r="1473" spans="2:5" x14ac:dyDescent="0.45">
      <c r="B1473" s="103"/>
      <c r="C1473" s="104"/>
      <c r="D1473" s="104"/>
      <c r="E1473" s="104"/>
    </row>
    <row r="1474" spans="2:5" x14ac:dyDescent="0.45">
      <c r="B1474" s="103"/>
      <c r="C1474" s="104"/>
      <c r="D1474" s="104"/>
      <c r="E1474" s="104"/>
    </row>
    <row r="1475" spans="2:5" x14ac:dyDescent="0.45">
      <c r="B1475" s="103"/>
      <c r="C1475" s="104"/>
      <c r="D1475" s="104"/>
      <c r="E1475" s="104"/>
    </row>
    <row r="1476" spans="2:5" x14ac:dyDescent="0.45">
      <c r="B1476" s="103"/>
      <c r="C1476" s="104"/>
      <c r="D1476" s="104"/>
      <c r="E1476" s="104"/>
    </row>
    <row r="1477" spans="2:5" x14ac:dyDescent="0.45">
      <c r="B1477" s="103"/>
      <c r="C1477" s="104"/>
      <c r="D1477" s="104"/>
      <c r="E1477" s="104"/>
    </row>
    <row r="1478" spans="2:5" x14ac:dyDescent="0.45">
      <c r="B1478" s="103"/>
      <c r="C1478" s="104"/>
      <c r="D1478" s="104"/>
      <c r="E1478" s="104"/>
    </row>
    <row r="1479" spans="2:5" x14ac:dyDescent="0.45">
      <c r="B1479" s="103"/>
      <c r="C1479" s="104"/>
      <c r="D1479" s="104"/>
      <c r="E1479" s="104"/>
    </row>
    <row r="1480" spans="2:5" x14ac:dyDescent="0.45">
      <c r="B1480" s="103"/>
      <c r="C1480" s="104"/>
      <c r="D1480" s="104"/>
      <c r="E1480" s="104"/>
    </row>
    <row r="1481" spans="2:5" x14ac:dyDescent="0.45">
      <c r="B1481" s="103"/>
      <c r="C1481" s="104"/>
      <c r="D1481" s="104"/>
      <c r="E1481" s="104"/>
    </row>
    <row r="1482" spans="2:5" x14ac:dyDescent="0.45">
      <c r="B1482" s="103"/>
      <c r="C1482" s="104"/>
      <c r="D1482" s="104"/>
      <c r="E1482" s="104"/>
    </row>
    <row r="1483" spans="2:5" x14ac:dyDescent="0.45">
      <c r="B1483" s="103"/>
      <c r="C1483" s="104"/>
      <c r="D1483" s="104"/>
      <c r="E1483" s="104"/>
    </row>
    <row r="1484" spans="2:5" x14ac:dyDescent="0.45">
      <c r="B1484" s="103"/>
      <c r="C1484" s="104"/>
      <c r="D1484" s="104"/>
      <c r="E1484" s="104"/>
    </row>
    <row r="1485" spans="2:5" x14ac:dyDescent="0.45">
      <c r="B1485" s="103"/>
      <c r="C1485" s="104"/>
      <c r="D1485" s="104"/>
      <c r="E1485" s="104"/>
    </row>
    <row r="1486" spans="2:5" x14ac:dyDescent="0.45">
      <c r="B1486" s="103"/>
      <c r="C1486" s="104"/>
      <c r="D1486" s="104"/>
      <c r="E1486" s="104"/>
    </row>
    <row r="1487" spans="2:5" x14ac:dyDescent="0.45">
      <c r="B1487" s="103"/>
      <c r="C1487" s="104"/>
      <c r="D1487" s="104"/>
      <c r="E1487" s="104"/>
    </row>
    <row r="1488" spans="2:5" x14ac:dyDescent="0.45">
      <c r="B1488" s="103"/>
      <c r="C1488" s="104"/>
      <c r="D1488" s="104"/>
      <c r="E1488" s="104"/>
    </row>
    <row r="1489" spans="2:5" x14ac:dyDescent="0.45">
      <c r="B1489" s="103"/>
      <c r="C1489" s="104"/>
      <c r="D1489" s="104"/>
      <c r="E1489" s="104"/>
    </row>
    <row r="1490" spans="2:5" x14ac:dyDescent="0.45">
      <c r="B1490" s="103"/>
      <c r="C1490" s="104"/>
      <c r="D1490" s="104"/>
      <c r="E1490" s="104"/>
    </row>
    <row r="1491" spans="2:5" x14ac:dyDescent="0.45">
      <c r="B1491" s="103"/>
      <c r="C1491" s="104"/>
      <c r="D1491" s="104"/>
      <c r="E1491" s="104"/>
    </row>
    <row r="1492" spans="2:5" x14ac:dyDescent="0.45">
      <c r="B1492" s="103"/>
      <c r="C1492" s="104"/>
      <c r="D1492" s="104"/>
      <c r="E1492" s="104"/>
    </row>
    <row r="1493" spans="2:5" x14ac:dyDescent="0.45">
      <c r="B1493" s="103"/>
      <c r="C1493" s="104"/>
      <c r="D1493" s="104"/>
      <c r="E1493" s="104"/>
    </row>
    <row r="1494" spans="2:5" x14ac:dyDescent="0.45">
      <c r="B1494" s="103"/>
      <c r="C1494" s="104"/>
      <c r="D1494" s="104"/>
      <c r="E1494" s="104"/>
    </row>
    <row r="1495" spans="2:5" x14ac:dyDescent="0.45">
      <c r="B1495" s="103"/>
      <c r="C1495" s="104"/>
      <c r="D1495" s="104"/>
      <c r="E1495" s="104"/>
    </row>
    <row r="1496" spans="2:5" x14ac:dyDescent="0.45">
      <c r="B1496" s="103"/>
      <c r="C1496" s="104"/>
      <c r="D1496" s="104"/>
      <c r="E1496" s="104"/>
    </row>
    <row r="1497" spans="2:5" x14ac:dyDescent="0.45">
      <c r="B1497" s="103"/>
      <c r="C1497" s="104"/>
      <c r="D1497" s="104"/>
      <c r="E1497" s="104"/>
    </row>
    <row r="1498" spans="2:5" x14ac:dyDescent="0.45">
      <c r="B1498" s="103"/>
      <c r="C1498" s="104"/>
      <c r="D1498" s="104"/>
      <c r="E1498" s="104"/>
    </row>
    <row r="1499" spans="2:5" x14ac:dyDescent="0.45">
      <c r="B1499" s="103"/>
      <c r="C1499" s="104"/>
      <c r="D1499" s="104"/>
      <c r="E1499" s="104"/>
    </row>
    <row r="1500" spans="2:5" x14ac:dyDescent="0.45">
      <c r="B1500" s="103"/>
      <c r="C1500" s="104"/>
      <c r="D1500" s="104"/>
      <c r="E1500" s="104"/>
    </row>
    <row r="1501" spans="2:5" x14ac:dyDescent="0.45">
      <c r="B1501" s="103"/>
      <c r="C1501" s="104"/>
      <c r="D1501" s="104"/>
      <c r="E1501" s="104"/>
    </row>
    <row r="1502" spans="2:5" x14ac:dyDescent="0.45">
      <c r="B1502" s="103"/>
      <c r="C1502" s="104"/>
      <c r="D1502" s="104"/>
      <c r="E1502" s="104"/>
    </row>
    <row r="1503" spans="2:5" x14ac:dyDescent="0.45">
      <c r="B1503" s="103"/>
      <c r="C1503" s="104"/>
      <c r="D1503" s="104"/>
      <c r="E1503" s="104"/>
    </row>
    <row r="1504" spans="2:5" x14ac:dyDescent="0.45">
      <c r="B1504" s="103"/>
      <c r="C1504" s="104"/>
      <c r="D1504" s="104"/>
      <c r="E1504" s="104"/>
    </row>
    <row r="1505" spans="2:5" x14ac:dyDescent="0.45">
      <c r="B1505" s="103"/>
      <c r="C1505" s="104"/>
      <c r="D1505" s="104"/>
      <c r="E1505" s="104"/>
    </row>
    <row r="1506" spans="2:5" x14ac:dyDescent="0.45">
      <c r="B1506" s="103"/>
      <c r="C1506" s="104"/>
      <c r="D1506" s="104"/>
      <c r="E1506" s="104"/>
    </row>
    <row r="1507" spans="2:5" x14ac:dyDescent="0.45">
      <c r="B1507" s="103"/>
      <c r="C1507" s="104"/>
      <c r="D1507" s="104"/>
      <c r="E1507" s="104"/>
    </row>
    <row r="1508" spans="2:5" x14ac:dyDescent="0.45">
      <c r="B1508" s="103"/>
      <c r="C1508" s="104"/>
      <c r="D1508" s="104"/>
      <c r="E1508" s="104"/>
    </row>
    <row r="1509" spans="2:5" x14ac:dyDescent="0.45">
      <c r="B1509" s="103"/>
      <c r="C1509" s="104"/>
      <c r="D1509" s="104"/>
      <c r="E1509" s="104"/>
    </row>
    <row r="1510" spans="2:5" x14ac:dyDescent="0.45">
      <c r="B1510" s="103"/>
      <c r="C1510" s="104"/>
      <c r="D1510" s="104"/>
      <c r="E1510" s="104"/>
    </row>
    <row r="1511" spans="2:5" x14ac:dyDescent="0.45">
      <c r="B1511" s="103"/>
      <c r="C1511" s="104"/>
      <c r="D1511" s="104"/>
      <c r="E1511" s="104"/>
    </row>
    <row r="1512" spans="2:5" x14ac:dyDescent="0.45">
      <c r="B1512" s="103"/>
      <c r="C1512" s="104"/>
      <c r="D1512" s="104"/>
      <c r="E1512" s="104"/>
    </row>
    <row r="1513" spans="2:5" x14ac:dyDescent="0.45">
      <c r="B1513" s="103"/>
      <c r="C1513" s="104"/>
      <c r="D1513" s="104"/>
      <c r="E1513" s="104"/>
    </row>
    <row r="1514" spans="2:5" x14ac:dyDescent="0.45">
      <c r="B1514" s="103"/>
      <c r="C1514" s="104"/>
      <c r="D1514" s="104"/>
      <c r="E1514" s="104"/>
    </row>
    <row r="1515" spans="2:5" x14ac:dyDescent="0.45">
      <c r="B1515" s="103"/>
      <c r="C1515" s="104"/>
      <c r="D1515" s="104"/>
      <c r="E1515" s="104"/>
    </row>
    <row r="1516" spans="2:5" x14ac:dyDescent="0.45">
      <c r="B1516" s="103"/>
      <c r="C1516" s="104"/>
      <c r="D1516" s="104"/>
      <c r="E1516" s="104"/>
    </row>
    <row r="1517" spans="2:5" x14ac:dyDescent="0.45">
      <c r="B1517" s="103"/>
      <c r="C1517" s="104"/>
      <c r="D1517" s="104"/>
      <c r="E1517" s="104"/>
    </row>
    <row r="1518" spans="2:5" x14ac:dyDescent="0.45">
      <c r="B1518" s="103"/>
      <c r="C1518" s="104"/>
      <c r="D1518" s="104"/>
      <c r="E1518" s="104"/>
    </row>
    <row r="1519" spans="2:5" x14ac:dyDescent="0.45">
      <c r="B1519" s="103"/>
      <c r="C1519" s="104"/>
      <c r="D1519" s="104"/>
      <c r="E1519" s="104"/>
    </row>
    <row r="1520" spans="2:5" x14ac:dyDescent="0.45">
      <c r="B1520" s="103"/>
      <c r="C1520" s="104"/>
      <c r="D1520" s="104"/>
      <c r="E1520" s="104"/>
    </row>
    <row r="1521" spans="2:5" x14ac:dyDescent="0.45">
      <c r="B1521" s="103"/>
      <c r="C1521" s="104"/>
      <c r="D1521" s="104"/>
      <c r="E1521" s="104"/>
    </row>
    <row r="1522" spans="2:5" x14ac:dyDescent="0.45">
      <c r="B1522" s="103"/>
      <c r="C1522" s="104"/>
      <c r="D1522" s="104"/>
      <c r="E1522" s="104"/>
    </row>
    <row r="1523" spans="2:5" x14ac:dyDescent="0.45">
      <c r="B1523" s="103"/>
      <c r="C1523" s="104"/>
      <c r="D1523" s="104"/>
      <c r="E1523" s="104"/>
    </row>
    <row r="1524" spans="2:5" x14ac:dyDescent="0.45">
      <c r="B1524" s="103"/>
      <c r="C1524" s="104"/>
      <c r="D1524" s="104"/>
      <c r="E1524" s="104"/>
    </row>
    <row r="1525" spans="2:5" x14ac:dyDescent="0.45">
      <c r="B1525" s="103"/>
      <c r="C1525" s="104"/>
      <c r="D1525" s="104"/>
      <c r="E1525" s="104"/>
    </row>
    <row r="1526" spans="2:5" x14ac:dyDescent="0.45">
      <c r="B1526" s="103"/>
      <c r="C1526" s="104"/>
      <c r="D1526" s="104"/>
      <c r="E1526" s="104"/>
    </row>
    <row r="1527" spans="2:5" x14ac:dyDescent="0.45">
      <c r="B1527" s="103"/>
      <c r="C1527" s="104"/>
      <c r="D1527" s="104"/>
      <c r="E1527" s="104"/>
    </row>
    <row r="1528" spans="2:5" x14ac:dyDescent="0.45">
      <c r="B1528" s="103"/>
      <c r="C1528" s="104"/>
      <c r="D1528" s="104"/>
      <c r="E1528" s="104"/>
    </row>
    <row r="1529" spans="2:5" x14ac:dyDescent="0.45">
      <c r="B1529" s="103"/>
      <c r="C1529" s="104"/>
      <c r="D1529" s="104"/>
      <c r="E1529" s="104"/>
    </row>
    <row r="1530" spans="2:5" x14ac:dyDescent="0.45">
      <c r="B1530" s="103"/>
      <c r="C1530" s="104"/>
      <c r="D1530" s="104"/>
      <c r="E1530" s="104"/>
    </row>
    <row r="1531" spans="2:5" x14ac:dyDescent="0.45">
      <c r="B1531" s="103"/>
      <c r="C1531" s="104"/>
      <c r="D1531" s="104"/>
      <c r="E1531" s="104"/>
    </row>
    <row r="1532" spans="2:5" x14ac:dyDescent="0.45">
      <c r="B1532" s="103"/>
      <c r="C1532" s="104"/>
      <c r="D1532" s="104"/>
      <c r="E1532" s="104"/>
    </row>
    <row r="1533" spans="2:5" x14ac:dyDescent="0.45">
      <c r="B1533" s="103"/>
      <c r="C1533" s="104"/>
      <c r="D1533" s="104"/>
      <c r="E1533" s="104"/>
    </row>
    <row r="1534" spans="2:5" x14ac:dyDescent="0.45">
      <c r="B1534" s="103"/>
      <c r="C1534" s="104"/>
      <c r="D1534" s="104"/>
      <c r="E1534" s="104"/>
    </row>
    <row r="1535" spans="2:5" x14ac:dyDescent="0.45">
      <c r="B1535" s="103"/>
      <c r="C1535" s="104"/>
      <c r="D1535" s="104"/>
      <c r="E1535" s="104"/>
    </row>
    <row r="1536" spans="2:5" x14ac:dyDescent="0.45">
      <c r="B1536" s="103"/>
      <c r="C1536" s="104"/>
      <c r="D1536" s="104"/>
      <c r="E1536" s="104"/>
    </row>
    <row r="1537" spans="2:5" x14ac:dyDescent="0.45">
      <c r="B1537" s="103"/>
      <c r="C1537" s="104"/>
      <c r="D1537" s="104"/>
      <c r="E1537" s="104"/>
    </row>
    <row r="1538" spans="2:5" x14ac:dyDescent="0.45">
      <c r="B1538" s="103"/>
      <c r="C1538" s="104"/>
      <c r="D1538" s="104"/>
      <c r="E1538" s="104"/>
    </row>
    <row r="1539" spans="2:5" x14ac:dyDescent="0.45">
      <c r="B1539" s="103"/>
      <c r="C1539" s="104"/>
      <c r="D1539" s="104"/>
      <c r="E1539" s="104"/>
    </row>
    <row r="1540" spans="2:5" x14ac:dyDescent="0.45">
      <c r="B1540" s="103"/>
      <c r="C1540" s="104"/>
      <c r="D1540" s="104"/>
      <c r="E1540" s="104"/>
    </row>
    <row r="1541" spans="2:5" x14ac:dyDescent="0.45">
      <c r="B1541" s="103"/>
      <c r="C1541" s="104"/>
      <c r="D1541" s="104"/>
      <c r="E1541" s="104"/>
    </row>
    <row r="1542" spans="2:5" x14ac:dyDescent="0.45">
      <c r="B1542" s="103"/>
      <c r="C1542" s="104"/>
      <c r="D1542" s="104"/>
      <c r="E1542" s="104"/>
    </row>
    <row r="1543" spans="2:5" x14ac:dyDescent="0.45">
      <c r="B1543" s="103"/>
      <c r="C1543" s="104"/>
      <c r="D1543" s="104"/>
      <c r="E1543" s="104"/>
    </row>
    <row r="1544" spans="2:5" x14ac:dyDescent="0.45">
      <c r="B1544" s="103"/>
      <c r="C1544" s="104"/>
      <c r="D1544" s="104"/>
      <c r="E1544" s="104"/>
    </row>
    <row r="1545" spans="2:5" x14ac:dyDescent="0.45">
      <c r="B1545" s="103"/>
      <c r="C1545" s="104"/>
      <c r="D1545" s="104"/>
      <c r="E1545" s="104"/>
    </row>
    <row r="1546" spans="2:5" x14ac:dyDescent="0.45">
      <c r="B1546" s="103"/>
      <c r="C1546" s="104"/>
      <c r="D1546" s="104"/>
      <c r="E1546" s="104"/>
    </row>
    <row r="1547" spans="2:5" x14ac:dyDescent="0.45">
      <c r="B1547" s="103"/>
      <c r="C1547" s="104"/>
      <c r="D1547" s="104"/>
      <c r="E1547" s="104"/>
    </row>
    <row r="1548" spans="2:5" x14ac:dyDescent="0.45">
      <c r="B1548" s="103"/>
      <c r="C1548" s="104"/>
      <c r="D1548" s="104"/>
      <c r="E1548" s="104"/>
    </row>
    <row r="1549" spans="2:5" x14ac:dyDescent="0.45">
      <c r="B1549" s="103"/>
      <c r="C1549" s="104"/>
      <c r="D1549" s="104"/>
      <c r="E1549" s="104"/>
    </row>
    <row r="1550" spans="2:5" x14ac:dyDescent="0.45">
      <c r="B1550" s="103"/>
      <c r="C1550" s="104"/>
      <c r="D1550" s="104"/>
      <c r="E1550" s="104"/>
    </row>
    <row r="1551" spans="2:5" x14ac:dyDescent="0.45">
      <c r="B1551" s="103"/>
      <c r="C1551" s="104"/>
      <c r="D1551" s="104"/>
      <c r="E1551" s="104"/>
    </row>
    <row r="1552" spans="2:5" x14ac:dyDescent="0.45">
      <c r="B1552" s="103"/>
      <c r="C1552" s="104"/>
      <c r="D1552" s="104"/>
      <c r="E1552" s="104"/>
    </row>
    <row r="1553" spans="2:5" x14ac:dyDescent="0.45">
      <c r="B1553" s="103"/>
      <c r="C1553" s="104"/>
      <c r="D1553" s="104"/>
      <c r="E1553" s="104"/>
    </row>
    <row r="1554" spans="2:5" x14ac:dyDescent="0.45">
      <c r="B1554" s="103"/>
      <c r="C1554" s="104"/>
      <c r="D1554" s="104"/>
      <c r="E1554" s="104"/>
    </row>
    <row r="1555" spans="2:5" x14ac:dyDescent="0.45">
      <c r="B1555" s="103"/>
      <c r="C1555" s="104"/>
      <c r="D1555" s="104"/>
      <c r="E1555" s="104"/>
    </row>
    <row r="1556" spans="2:5" x14ac:dyDescent="0.45">
      <c r="B1556" s="103"/>
      <c r="C1556" s="104"/>
      <c r="D1556" s="104"/>
      <c r="E1556" s="104"/>
    </row>
    <row r="1557" spans="2:5" x14ac:dyDescent="0.45">
      <c r="B1557" s="103"/>
      <c r="C1557" s="104"/>
      <c r="D1557" s="104"/>
      <c r="E1557" s="104"/>
    </row>
    <row r="1558" spans="2:5" x14ac:dyDescent="0.45">
      <c r="B1558" s="103"/>
      <c r="C1558" s="104"/>
      <c r="D1558" s="104"/>
      <c r="E1558" s="104"/>
    </row>
    <row r="1559" spans="2:5" x14ac:dyDescent="0.45">
      <c r="B1559" s="103"/>
      <c r="C1559" s="104"/>
      <c r="D1559" s="104"/>
      <c r="E1559" s="104"/>
    </row>
    <row r="1560" spans="2:5" x14ac:dyDescent="0.45">
      <c r="B1560" s="103"/>
      <c r="C1560" s="104"/>
      <c r="D1560" s="104"/>
      <c r="E1560" s="104"/>
    </row>
    <row r="1561" spans="2:5" x14ac:dyDescent="0.45">
      <c r="B1561" s="103"/>
      <c r="C1561" s="104"/>
      <c r="D1561" s="104"/>
      <c r="E1561" s="104"/>
    </row>
    <row r="1562" spans="2:5" x14ac:dyDescent="0.45">
      <c r="B1562" s="103"/>
      <c r="C1562" s="104"/>
      <c r="D1562" s="104"/>
      <c r="E1562" s="104"/>
    </row>
    <row r="1563" spans="2:5" x14ac:dyDescent="0.45">
      <c r="B1563" s="103"/>
      <c r="C1563" s="104"/>
      <c r="D1563" s="104"/>
      <c r="E1563" s="104"/>
    </row>
    <row r="1564" spans="2:5" x14ac:dyDescent="0.45">
      <c r="B1564" s="103"/>
      <c r="C1564" s="104"/>
      <c r="D1564" s="104"/>
      <c r="E1564" s="104"/>
    </row>
    <row r="1565" spans="2:5" x14ac:dyDescent="0.45">
      <c r="B1565" s="103"/>
      <c r="C1565" s="104"/>
      <c r="D1565" s="104"/>
      <c r="E1565" s="104"/>
    </row>
    <row r="1566" spans="2:5" x14ac:dyDescent="0.45">
      <c r="B1566" s="103"/>
      <c r="C1566" s="104"/>
      <c r="D1566" s="104"/>
      <c r="E1566" s="104"/>
    </row>
    <row r="1567" spans="2:5" x14ac:dyDescent="0.45">
      <c r="B1567" s="103"/>
      <c r="C1567" s="104"/>
      <c r="D1567" s="104"/>
      <c r="E1567" s="104"/>
    </row>
    <row r="1568" spans="2:5" x14ac:dyDescent="0.45">
      <c r="B1568" s="103"/>
      <c r="C1568" s="104"/>
      <c r="D1568" s="104"/>
      <c r="E1568" s="104"/>
    </row>
    <row r="1569" spans="2:5" x14ac:dyDescent="0.45">
      <c r="B1569" s="103"/>
      <c r="C1569" s="104"/>
      <c r="D1569" s="104"/>
      <c r="E1569" s="104"/>
    </row>
    <row r="1570" spans="2:5" x14ac:dyDescent="0.45">
      <c r="B1570" s="103"/>
      <c r="C1570" s="104"/>
      <c r="D1570" s="104"/>
      <c r="E1570" s="104"/>
    </row>
    <row r="1571" spans="2:5" x14ac:dyDescent="0.45">
      <c r="B1571" s="103"/>
      <c r="C1571" s="104"/>
      <c r="D1571" s="104"/>
      <c r="E1571" s="104"/>
    </row>
    <row r="1572" spans="2:5" x14ac:dyDescent="0.45">
      <c r="B1572" s="103"/>
      <c r="C1572" s="104"/>
      <c r="D1572" s="104"/>
      <c r="E1572" s="104"/>
    </row>
    <row r="1573" spans="2:5" x14ac:dyDescent="0.45">
      <c r="B1573" s="103"/>
      <c r="C1573" s="104"/>
      <c r="D1573" s="104"/>
      <c r="E1573" s="104"/>
    </row>
    <row r="1574" spans="2:5" x14ac:dyDescent="0.45">
      <c r="B1574" s="103"/>
      <c r="C1574" s="104"/>
      <c r="D1574" s="104"/>
      <c r="E1574" s="104"/>
    </row>
    <row r="1575" spans="2:5" x14ac:dyDescent="0.45">
      <c r="B1575" s="103"/>
      <c r="C1575" s="104"/>
      <c r="D1575" s="104"/>
      <c r="E1575" s="104"/>
    </row>
    <row r="1576" spans="2:5" x14ac:dyDescent="0.45">
      <c r="B1576" s="103"/>
      <c r="C1576" s="104"/>
      <c r="D1576" s="104"/>
      <c r="E1576" s="104"/>
    </row>
    <row r="1577" spans="2:5" x14ac:dyDescent="0.45">
      <c r="B1577" s="103"/>
      <c r="C1577" s="104"/>
      <c r="D1577" s="104"/>
      <c r="E1577" s="104"/>
    </row>
    <row r="1578" spans="2:5" x14ac:dyDescent="0.45">
      <c r="B1578" s="103"/>
      <c r="C1578" s="104"/>
      <c r="D1578" s="104"/>
      <c r="E1578" s="104"/>
    </row>
    <row r="1579" spans="2:5" x14ac:dyDescent="0.45">
      <c r="B1579" s="103"/>
      <c r="C1579" s="104"/>
      <c r="D1579" s="104"/>
      <c r="E1579" s="104"/>
    </row>
    <row r="1580" spans="2:5" x14ac:dyDescent="0.45">
      <c r="B1580" s="103"/>
      <c r="C1580" s="104"/>
      <c r="D1580" s="104"/>
      <c r="E1580" s="104"/>
    </row>
    <row r="1581" spans="2:5" x14ac:dyDescent="0.45">
      <c r="B1581" s="103"/>
      <c r="C1581" s="104"/>
      <c r="D1581" s="104"/>
      <c r="E1581" s="104"/>
    </row>
    <row r="1582" spans="2:5" x14ac:dyDescent="0.45">
      <c r="B1582" s="103"/>
      <c r="C1582" s="104"/>
      <c r="D1582" s="104"/>
      <c r="E1582" s="104"/>
    </row>
    <row r="1583" spans="2:5" x14ac:dyDescent="0.45">
      <c r="B1583" s="103"/>
      <c r="C1583" s="104"/>
      <c r="D1583" s="104"/>
      <c r="E1583" s="104"/>
    </row>
    <row r="1584" spans="2:5" x14ac:dyDescent="0.45">
      <c r="B1584" s="103"/>
      <c r="C1584" s="104"/>
      <c r="D1584" s="104"/>
      <c r="E1584" s="104"/>
    </row>
    <row r="1585" spans="2:5" x14ac:dyDescent="0.45">
      <c r="B1585" s="103"/>
      <c r="C1585" s="104"/>
      <c r="D1585" s="104"/>
      <c r="E1585" s="104"/>
    </row>
    <row r="1586" spans="2:5" x14ac:dyDescent="0.45">
      <c r="B1586" s="103"/>
      <c r="C1586" s="104"/>
      <c r="D1586" s="104"/>
      <c r="E1586" s="104"/>
    </row>
    <row r="1587" spans="2:5" x14ac:dyDescent="0.45">
      <c r="B1587" s="103"/>
      <c r="C1587" s="104"/>
      <c r="D1587" s="104"/>
      <c r="E1587" s="104"/>
    </row>
    <row r="1588" spans="2:5" x14ac:dyDescent="0.45">
      <c r="B1588" s="103"/>
      <c r="C1588" s="104"/>
      <c r="D1588" s="104"/>
      <c r="E1588" s="104"/>
    </row>
    <row r="1589" spans="2:5" x14ac:dyDescent="0.45">
      <c r="B1589" s="103"/>
      <c r="C1589" s="104"/>
      <c r="D1589" s="104"/>
      <c r="E1589" s="104"/>
    </row>
    <row r="1590" spans="2:5" x14ac:dyDescent="0.45">
      <c r="B1590" s="103"/>
      <c r="C1590" s="104"/>
      <c r="D1590" s="104"/>
      <c r="E1590" s="104"/>
    </row>
    <row r="1591" spans="2:5" x14ac:dyDescent="0.45">
      <c r="B1591" s="103"/>
      <c r="C1591" s="104"/>
      <c r="D1591" s="104"/>
      <c r="E1591" s="104"/>
    </row>
    <row r="1592" spans="2:5" x14ac:dyDescent="0.45">
      <c r="B1592" s="103"/>
      <c r="C1592" s="104"/>
      <c r="D1592" s="104"/>
      <c r="E1592" s="104"/>
    </row>
    <row r="1593" spans="2:5" x14ac:dyDescent="0.45">
      <c r="B1593" s="103"/>
      <c r="C1593" s="104"/>
      <c r="D1593" s="104"/>
      <c r="E1593" s="104"/>
    </row>
    <row r="1594" spans="2:5" x14ac:dyDescent="0.45">
      <c r="B1594" s="103"/>
      <c r="C1594" s="104"/>
      <c r="D1594" s="104"/>
      <c r="E1594" s="104"/>
    </row>
    <row r="1595" spans="2:5" x14ac:dyDescent="0.45">
      <c r="B1595" s="103"/>
      <c r="C1595" s="104"/>
      <c r="D1595" s="104"/>
      <c r="E1595" s="104"/>
    </row>
    <row r="1596" spans="2:5" x14ac:dyDescent="0.45">
      <c r="B1596" s="103"/>
      <c r="C1596" s="104"/>
      <c r="D1596" s="104"/>
      <c r="E1596" s="104"/>
    </row>
    <row r="1597" spans="2:5" x14ac:dyDescent="0.45">
      <c r="B1597" s="103"/>
      <c r="C1597" s="104"/>
      <c r="D1597" s="104"/>
      <c r="E1597" s="104"/>
    </row>
    <row r="1598" spans="2:5" x14ac:dyDescent="0.45">
      <c r="B1598" s="103"/>
      <c r="C1598" s="104"/>
      <c r="D1598" s="104"/>
      <c r="E1598" s="104"/>
    </row>
    <row r="1599" spans="2:5" x14ac:dyDescent="0.45">
      <c r="B1599" s="103"/>
      <c r="C1599" s="104"/>
      <c r="D1599" s="104"/>
      <c r="E1599" s="104"/>
    </row>
    <row r="1600" spans="2:5" x14ac:dyDescent="0.45">
      <c r="B1600" s="103"/>
      <c r="C1600" s="104"/>
      <c r="D1600" s="104"/>
      <c r="E1600" s="104"/>
    </row>
    <row r="1601" spans="2:5" x14ac:dyDescent="0.45">
      <c r="B1601" s="103"/>
      <c r="C1601" s="104"/>
      <c r="D1601" s="104"/>
      <c r="E1601" s="104"/>
    </row>
    <row r="1602" spans="2:5" x14ac:dyDescent="0.45">
      <c r="B1602" s="103"/>
      <c r="C1602" s="104"/>
      <c r="D1602" s="104"/>
      <c r="E1602" s="104"/>
    </row>
    <row r="1603" spans="2:5" x14ac:dyDescent="0.45">
      <c r="B1603" s="103"/>
      <c r="C1603" s="104"/>
      <c r="D1603" s="104"/>
      <c r="E1603" s="104"/>
    </row>
    <row r="1604" spans="2:5" x14ac:dyDescent="0.45">
      <c r="B1604" s="103"/>
      <c r="C1604" s="104"/>
      <c r="D1604" s="104"/>
      <c r="E1604" s="104"/>
    </row>
    <row r="1605" spans="2:5" x14ac:dyDescent="0.45">
      <c r="B1605" s="103"/>
      <c r="C1605" s="104"/>
      <c r="D1605" s="104"/>
      <c r="E1605" s="104"/>
    </row>
    <row r="1606" spans="2:5" x14ac:dyDescent="0.45">
      <c r="B1606" s="103"/>
      <c r="C1606" s="104"/>
      <c r="D1606" s="104"/>
      <c r="E1606" s="104"/>
    </row>
    <row r="1607" spans="2:5" x14ac:dyDescent="0.45">
      <c r="B1607" s="103"/>
      <c r="C1607" s="104"/>
      <c r="D1607" s="104"/>
      <c r="E1607" s="104"/>
    </row>
    <row r="1608" spans="2:5" x14ac:dyDescent="0.45">
      <c r="B1608" s="103"/>
      <c r="C1608" s="104"/>
      <c r="D1608" s="104"/>
      <c r="E1608" s="104"/>
    </row>
    <row r="1609" spans="2:5" x14ac:dyDescent="0.45">
      <c r="B1609" s="103"/>
      <c r="C1609" s="104"/>
      <c r="D1609" s="104"/>
      <c r="E1609" s="104"/>
    </row>
    <row r="1610" spans="2:5" x14ac:dyDescent="0.45">
      <c r="B1610" s="103"/>
      <c r="C1610" s="104"/>
      <c r="D1610" s="104"/>
      <c r="E1610" s="104"/>
    </row>
    <row r="1611" spans="2:5" x14ac:dyDescent="0.45">
      <c r="B1611" s="103"/>
      <c r="C1611" s="104"/>
      <c r="D1611" s="104"/>
      <c r="E1611" s="104"/>
    </row>
    <row r="1612" spans="2:5" x14ac:dyDescent="0.45">
      <c r="B1612" s="103"/>
      <c r="C1612" s="104"/>
      <c r="D1612" s="104"/>
      <c r="E1612" s="104"/>
    </row>
    <row r="1613" spans="2:5" x14ac:dyDescent="0.45">
      <c r="B1613" s="103"/>
      <c r="C1613" s="104"/>
      <c r="D1613" s="104"/>
      <c r="E1613" s="104"/>
    </row>
    <row r="1614" spans="2:5" x14ac:dyDescent="0.45">
      <c r="B1614" s="103"/>
      <c r="C1614" s="104"/>
      <c r="D1614" s="104"/>
      <c r="E1614" s="104"/>
    </row>
    <row r="1615" spans="2:5" x14ac:dyDescent="0.45">
      <c r="B1615" s="103"/>
      <c r="C1615" s="104"/>
      <c r="D1615" s="104"/>
      <c r="E1615" s="104"/>
    </row>
    <row r="1616" spans="2:5" x14ac:dyDescent="0.45">
      <c r="B1616" s="103"/>
      <c r="C1616" s="104"/>
      <c r="D1616" s="104"/>
      <c r="E1616" s="104"/>
    </row>
    <row r="1617" spans="2:5" x14ac:dyDescent="0.45">
      <c r="B1617" s="103"/>
      <c r="C1617" s="104"/>
      <c r="D1617" s="104"/>
      <c r="E1617" s="104"/>
    </row>
    <row r="1618" spans="2:5" x14ac:dyDescent="0.45">
      <c r="B1618" s="103"/>
      <c r="C1618" s="104"/>
      <c r="D1618" s="104"/>
      <c r="E1618" s="104"/>
    </row>
    <row r="1619" spans="2:5" x14ac:dyDescent="0.45">
      <c r="B1619" s="103"/>
      <c r="C1619" s="104"/>
      <c r="D1619" s="104"/>
      <c r="E1619" s="104"/>
    </row>
    <row r="1620" spans="2:5" x14ac:dyDescent="0.45">
      <c r="B1620" s="103"/>
      <c r="C1620" s="104"/>
      <c r="D1620" s="104"/>
      <c r="E1620" s="104"/>
    </row>
    <row r="1621" spans="2:5" x14ac:dyDescent="0.45">
      <c r="B1621" s="103"/>
      <c r="C1621" s="104"/>
      <c r="D1621" s="104"/>
      <c r="E1621" s="104"/>
    </row>
    <row r="1622" spans="2:5" x14ac:dyDescent="0.45">
      <c r="B1622" s="103"/>
      <c r="C1622" s="104"/>
      <c r="D1622" s="104"/>
      <c r="E1622" s="104"/>
    </row>
    <row r="1623" spans="2:5" x14ac:dyDescent="0.45">
      <c r="B1623" s="103"/>
      <c r="C1623" s="104"/>
      <c r="D1623" s="104"/>
      <c r="E1623" s="104"/>
    </row>
    <row r="1624" spans="2:5" x14ac:dyDescent="0.45">
      <c r="B1624" s="103"/>
      <c r="C1624" s="104"/>
      <c r="D1624" s="104"/>
      <c r="E1624" s="104"/>
    </row>
    <row r="1625" spans="2:5" x14ac:dyDescent="0.45">
      <c r="B1625" s="103"/>
      <c r="C1625" s="104"/>
      <c r="D1625" s="104"/>
      <c r="E1625" s="104"/>
    </row>
    <row r="1626" spans="2:5" x14ac:dyDescent="0.45">
      <c r="B1626" s="103"/>
      <c r="C1626" s="104"/>
      <c r="D1626" s="104"/>
      <c r="E1626" s="104"/>
    </row>
    <row r="1627" spans="2:5" x14ac:dyDescent="0.45">
      <c r="B1627" s="103"/>
      <c r="C1627" s="104"/>
      <c r="D1627" s="104"/>
      <c r="E1627" s="104"/>
    </row>
    <row r="1628" spans="2:5" x14ac:dyDescent="0.45">
      <c r="B1628" s="103"/>
      <c r="C1628" s="104"/>
      <c r="D1628" s="104"/>
      <c r="E1628" s="104"/>
    </row>
    <row r="1629" spans="2:5" x14ac:dyDescent="0.45">
      <c r="B1629" s="103"/>
      <c r="C1629" s="104"/>
      <c r="D1629" s="104"/>
      <c r="E1629" s="104"/>
    </row>
    <row r="1630" spans="2:5" x14ac:dyDescent="0.45">
      <c r="B1630" s="103"/>
      <c r="C1630" s="104"/>
      <c r="D1630" s="104"/>
      <c r="E1630" s="104"/>
    </row>
    <row r="1631" spans="2:5" x14ac:dyDescent="0.45">
      <c r="B1631" s="103"/>
      <c r="C1631" s="104"/>
      <c r="D1631" s="104"/>
      <c r="E1631" s="104"/>
    </row>
    <row r="1632" spans="2:5" x14ac:dyDescent="0.45">
      <c r="B1632" s="103"/>
      <c r="C1632" s="104"/>
      <c r="D1632" s="104"/>
      <c r="E1632" s="104"/>
    </row>
    <row r="1633" spans="2:5" x14ac:dyDescent="0.45">
      <c r="B1633" s="103"/>
      <c r="C1633" s="104"/>
      <c r="D1633" s="104"/>
      <c r="E1633" s="104"/>
    </row>
    <row r="1634" spans="2:5" x14ac:dyDescent="0.45">
      <c r="B1634" s="103"/>
      <c r="C1634" s="104"/>
      <c r="D1634" s="104"/>
      <c r="E1634" s="104"/>
    </row>
    <row r="1635" spans="2:5" x14ac:dyDescent="0.45">
      <c r="B1635" s="103"/>
      <c r="C1635" s="104"/>
      <c r="D1635" s="104"/>
      <c r="E1635" s="104"/>
    </row>
    <row r="1636" spans="2:5" x14ac:dyDescent="0.45">
      <c r="B1636" s="103"/>
      <c r="C1636" s="104"/>
      <c r="D1636" s="104"/>
      <c r="E1636" s="104"/>
    </row>
    <row r="1637" spans="2:5" x14ac:dyDescent="0.45">
      <c r="B1637" s="103"/>
      <c r="C1637" s="104"/>
      <c r="D1637" s="104"/>
      <c r="E1637" s="104"/>
    </row>
    <row r="1638" spans="2:5" x14ac:dyDescent="0.45">
      <c r="B1638" s="103"/>
      <c r="C1638" s="104"/>
      <c r="D1638" s="104"/>
      <c r="E1638" s="104"/>
    </row>
    <row r="1639" spans="2:5" x14ac:dyDescent="0.45">
      <c r="B1639" s="103"/>
      <c r="C1639" s="104"/>
      <c r="D1639" s="104"/>
      <c r="E1639" s="104"/>
    </row>
    <row r="1640" spans="2:5" x14ac:dyDescent="0.45">
      <c r="B1640" s="103"/>
      <c r="C1640" s="104"/>
      <c r="D1640" s="104"/>
      <c r="E1640" s="104"/>
    </row>
    <row r="1641" spans="2:5" x14ac:dyDescent="0.45">
      <c r="B1641" s="103"/>
      <c r="C1641" s="104"/>
      <c r="D1641" s="104"/>
      <c r="E1641" s="104"/>
    </row>
    <row r="1642" spans="2:5" x14ac:dyDescent="0.45">
      <c r="B1642" s="103"/>
      <c r="C1642" s="104"/>
      <c r="D1642" s="104"/>
      <c r="E1642" s="104"/>
    </row>
    <row r="1643" spans="2:5" x14ac:dyDescent="0.45">
      <c r="B1643" s="103"/>
      <c r="C1643" s="104"/>
      <c r="D1643" s="104"/>
      <c r="E1643" s="104"/>
    </row>
    <row r="1644" spans="2:5" x14ac:dyDescent="0.45">
      <c r="B1644" s="103"/>
      <c r="C1644" s="104"/>
      <c r="D1644" s="104"/>
      <c r="E1644" s="104"/>
    </row>
    <row r="1645" spans="2:5" x14ac:dyDescent="0.45">
      <c r="B1645" s="103"/>
      <c r="C1645" s="104"/>
      <c r="D1645" s="104"/>
      <c r="E1645" s="104"/>
    </row>
    <row r="1646" spans="2:5" x14ac:dyDescent="0.45">
      <c r="B1646" s="103"/>
      <c r="C1646" s="104"/>
      <c r="D1646" s="104"/>
      <c r="E1646" s="104"/>
    </row>
    <row r="1647" spans="2:5" x14ac:dyDescent="0.45">
      <c r="B1647" s="103"/>
      <c r="C1647" s="104"/>
      <c r="D1647" s="104"/>
      <c r="E1647" s="104"/>
    </row>
    <row r="1648" spans="2:5" x14ac:dyDescent="0.45">
      <c r="B1648" s="103"/>
      <c r="C1648" s="104"/>
      <c r="D1648" s="104"/>
      <c r="E1648" s="104"/>
    </row>
    <row r="1649" spans="2:5" x14ac:dyDescent="0.45">
      <c r="B1649" s="103"/>
      <c r="C1649" s="104"/>
      <c r="D1649" s="104"/>
      <c r="E1649" s="104"/>
    </row>
    <row r="1650" spans="2:5" x14ac:dyDescent="0.45">
      <c r="B1650" s="103"/>
      <c r="C1650" s="104"/>
      <c r="D1650" s="104"/>
      <c r="E1650" s="104"/>
    </row>
    <row r="1651" spans="2:5" x14ac:dyDescent="0.45">
      <c r="B1651" s="103"/>
      <c r="C1651" s="104"/>
      <c r="D1651" s="104"/>
      <c r="E1651" s="104"/>
    </row>
    <row r="1652" spans="2:5" x14ac:dyDescent="0.45">
      <c r="B1652" s="103"/>
      <c r="C1652" s="104"/>
      <c r="D1652" s="104"/>
      <c r="E1652" s="104"/>
    </row>
    <row r="1653" spans="2:5" x14ac:dyDescent="0.45">
      <c r="B1653" s="103"/>
      <c r="C1653" s="104"/>
      <c r="D1653" s="104"/>
      <c r="E1653" s="104"/>
    </row>
    <row r="1654" spans="2:5" x14ac:dyDescent="0.45">
      <c r="B1654" s="103"/>
      <c r="C1654" s="104"/>
      <c r="D1654" s="104"/>
      <c r="E1654" s="104"/>
    </row>
    <row r="1655" spans="2:5" x14ac:dyDescent="0.45">
      <c r="B1655" s="103"/>
      <c r="C1655" s="104"/>
      <c r="D1655" s="104"/>
      <c r="E1655" s="104"/>
    </row>
    <row r="1656" spans="2:5" x14ac:dyDescent="0.45">
      <c r="B1656" s="103"/>
      <c r="C1656" s="104"/>
      <c r="D1656" s="104"/>
      <c r="E1656" s="104"/>
    </row>
    <row r="1657" spans="2:5" x14ac:dyDescent="0.45">
      <c r="B1657" s="103"/>
      <c r="C1657" s="104"/>
      <c r="D1657" s="104"/>
      <c r="E1657" s="104"/>
    </row>
    <row r="1658" spans="2:5" x14ac:dyDescent="0.45">
      <c r="B1658" s="103"/>
      <c r="C1658" s="104"/>
      <c r="D1658" s="104"/>
      <c r="E1658" s="104"/>
    </row>
    <row r="1659" spans="2:5" x14ac:dyDescent="0.45">
      <c r="B1659" s="103"/>
      <c r="C1659" s="104"/>
      <c r="D1659" s="104"/>
      <c r="E1659" s="104"/>
    </row>
    <row r="1660" spans="2:5" x14ac:dyDescent="0.45">
      <c r="B1660" s="103"/>
      <c r="C1660" s="104"/>
      <c r="D1660" s="104"/>
      <c r="E1660" s="104"/>
    </row>
    <row r="1661" spans="2:5" x14ac:dyDescent="0.45">
      <c r="B1661" s="103"/>
      <c r="C1661" s="104"/>
      <c r="D1661" s="104"/>
      <c r="E1661" s="104"/>
    </row>
    <row r="1662" spans="2:5" x14ac:dyDescent="0.45">
      <c r="B1662" s="103"/>
      <c r="C1662" s="104"/>
      <c r="D1662" s="104"/>
      <c r="E1662" s="104"/>
    </row>
    <row r="1663" spans="2:5" x14ac:dyDescent="0.45">
      <c r="B1663" s="103"/>
      <c r="C1663" s="104"/>
      <c r="D1663" s="104"/>
      <c r="E1663" s="104"/>
    </row>
    <row r="1664" spans="2:5" x14ac:dyDescent="0.45">
      <c r="B1664" s="103"/>
      <c r="C1664" s="104"/>
      <c r="D1664" s="104"/>
      <c r="E1664" s="104"/>
    </row>
    <row r="1665" spans="2:5" x14ac:dyDescent="0.45">
      <c r="B1665" s="103"/>
      <c r="C1665" s="104"/>
      <c r="D1665" s="104"/>
      <c r="E1665" s="104"/>
    </row>
    <row r="1666" spans="2:5" x14ac:dyDescent="0.45">
      <c r="B1666" s="103"/>
      <c r="C1666" s="104"/>
      <c r="D1666" s="104"/>
      <c r="E1666" s="104"/>
    </row>
    <row r="1667" spans="2:5" x14ac:dyDescent="0.45">
      <c r="B1667" s="103"/>
      <c r="C1667" s="104"/>
      <c r="D1667" s="104"/>
      <c r="E1667" s="104"/>
    </row>
    <row r="1668" spans="2:5" x14ac:dyDescent="0.45">
      <c r="B1668" s="103"/>
      <c r="C1668" s="104"/>
      <c r="D1668" s="104"/>
      <c r="E1668" s="104"/>
    </row>
    <row r="1669" spans="2:5" x14ac:dyDescent="0.45">
      <c r="B1669" s="103"/>
      <c r="C1669" s="104"/>
      <c r="D1669" s="104"/>
      <c r="E1669" s="104"/>
    </row>
    <row r="1670" spans="2:5" x14ac:dyDescent="0.45">
      <c r="B1670" s="103"/>
      <c r="C1670" s="104"/>
      <c r="D1670" s="104"/>
      <c r="E1670" s="104"/>
    </row>
    <row r="1671" spans="2:5" x14ac:dyDescent="0.45">
      <c r="B1671" s="103"/>
      <c r="C1671" s="104"/>
      <c r="D1671" s="104"/>
      <c r="E1671" s="104"/>
    </row>
    <row r="1672" spans="2:5" x14ac:dyDescent="0.45">
      <c r="B1672" s="103"/>
      <c r="C1672" s="104"/>
      <c r="D1672" s="104"/>
      <c r="E1672" s="104"/>
    </row>
    <row r="1673" spans="2:5" x14ac:dyDescent="0.45">
      <c r="B1673" s="103"/>
      <c r="C1673" s="104"/>
      <c r="D1673" s="104"/>
      <c r="E1673" s="104"/>
    </row>
    <row r="1674" spans="2:5" x14ac:dyDescent="0.45">
      <c r="B1674" s="103"/>
      <c r="C1674" s="104"/>
      <c r="D1674" s="104"/>
      <c r="E1674" s="104"/>
    </row>
    <row r="1675" spans="2:5" x14ac:dyDescent="0.45">
      <c r="B1675" s="103"/>
      <c r="C1675" s="104"/>
      <c r="D1675" s="104"/>
      <c r="E1675" s="104"/>
    </row>
    <row r="1676" spans="2:5" x14ac:dyDescent="0.45">
      <c r="B1676" s="103"/>
      <c r="C1676" s="104"/>
      <c r="D1676" s="104"/>
      <c r="E1676" s="104"/>
    </row>
    <row r="1677" spans="2:5" x14ac:dyDescent="0.45">
      <c r="B1677" s="103"/>
      <c r="C1677" s="104"/>
      <c r="D1677" s="104"/>
      <c r="E1677" s="104"/>
    </row>
    <row r="1678" spans="2:5" x14ac:dyDescent="0.45">
      <c r="B1678" s="103"/>
      <c r="C1678" s="104"/>
      <c r="D1678" s="104"/>
      <c r="E1678" s="104"/>
    </row>
    <row r="1679" spans="2:5" x14ac:dyDescent="0.45">
      <c r="B1679" s="103"/>
      <c r="C1679" s="104"/>
      <c r="D1679" s="104"/>
      <c r="E1679" s="104"/>
    </row>
    <row r="1680" spans="2:5" x14ac:dyDescent="0.45">
      <c r="B1680" s="103"/>
      <c r="C1680" s="104"/>
      <c r="D1680" s="104"/>
      <c r="E1680" s="104"/>
    </row>
    <row r="1681" spans="2:5" x14ac:dyDescent="0.45">
      <c r="B1681" s="103"/>
      <c r="C1681" s="104"/>
      <c r="D1681" s="104"/>
      <c r="E1681" s="104"/>
    </row>
    <row r="1682" spans="2:5" x14ac:dyDescent="0.45">
      <c r="B1682" s="103"/>
      <c r="C1682" s="104"/>
      <c r="D1682" s="104"/>
      <c r="E1682" s="104"/>
    </row>
    <row r="1683" spans="2:5" x14ac:dyDescent="0.45">
      <c r="B1683" s="103"/>
      <c r="C1683" s="104"/>
      <c r="D1683" s="104"/>
      <c r="E1683" s="104"/>
    </row>
    <row r="1684" spans="2:5" x14ac:dyDescent="0.45">
      <c r="B1684" s="103"/>
      <c r="C1684" s="104"/>
      <c r="D1684" s="104"/>
      <c r="E1684" s="104"/>
    </row>
    <row r="1685" spans="2:5" x14ac:dyDescent="0.45">
      <c r="B1685" s="103"/>
      <c r="C1685" s="104"/>
      <c r="D1685" s="104"/>
      <c r="E1685" s="104"/>
    </row>
    <row r="1686" spans="2:5" x14ac:dyDescent="0.45">
      <c r="B1686" s="103"/>
      <c r="C1686" s="104"/>
      <c r="D1686" s="104"/>
      <c r="E1686" s="104"/>
    </row>
    <row r="1687" spans="2:5" x14ac:dyDescent="0.45">
      <c r="B1687" s="103"/>
      <c r="C1687" s="104"/>
      <c r="D1687" s="104"/>
      <c r="E1687" s="104"/>
    </row>
    <row r="1688" spans="2:5" x14ac:dyDescent="0.45">
      <c r="B1688" s="103"/>
      <c r="C1688" s="104"/>
      <c r="D1688" s="104"/>
      <c r="E1688" s="104"/>
    </row>
    <row r="1689" spans="2:5" x14ac:dyDescent="0.45">
      <c r="B1689" s="103"/>
      <c r="C1689" s="104"/>
      <c r="D1689" s="104"/>
      <c r="E1689" s="104"/>
    </row>
    <row r="1690" spans="2:5" x14ac:dyDescent="0.45">
      <c r="B1690" s="103"/>
      <c r="C1690" s="104"/>
      <c r="D1690" s="104"/>
      <c r="E1690" s="104"/>
    </row>
    <row r="1691" spans="2:5" x14ac:dyDescent="0.45">
      <c r="B1691" s="103"/>
      <c r="C1691" s="104"/>
      <c r="D1691" s="104"/>
      <c r="E1691" s="104"/>
    </row>
    <row r="1692" spans="2:5" x14ac:dyDescent="0.45">
      <c r="B1692" s="103"/>
      <c r="C1692" s="104"/>
      <c r="D1692" s="104"/>
      <c r="E1692" s="104"/>
    </row>
    <row r="1693" spans="2:5" x14ac:dyDescent="0.45">
      <c r="B1693" s="103"/>
      <c r="C1693" s="104"/>
      <c r="D1693" s="104"/>
      <c r="E1693" s="104"/>
    </row>
    <row r="1694" spans="2:5" x14ac:dyDescent="0.45">
      <c r="B1694" s="103"/>
      <c r="C1694" s="104"/>
      <c r="D1694" s="104"/>
      <c r="E1694" s="104"/>
    </row>
    <row r="1695" spans="2:5" x14ac:dyDescent="0.45">
      <c r="B1695" s="103"/>
      <c r="C1695" s="104"/>
      <c r="D1695" s="104"/>
      <c r="E1695" s="104"/>
    </row>
    <row r="1696" spans="2:5" x14ac:dyDescent="0.45">
      <c r="B1696" s="103"/>
      <c r="C1696" s="104"/>
      <c r="D1696" s="104"/>
      <c r="E1696" s="104"/>
    </row>
    <row r="1697" spans="2:5" x14ac:dyDescent="0.45">
      <c r="B1697" s="103"/>
      <c r="C1697" s="104"/>
      <c r="D1697" s="104"/>
      <c r="E1697" s="104"/>
    </row>
    <row r="1698" spans="2:5" x14ac:dyDescent="0.45">
      <c r="B1698" s="103"/>
      <c r="C1698" s="104"/>
      <c r="D1698" s="104"/>
      <c r="E1698" s="104"/>
    </row>
    <row r="1699" spans="2:5" x14ac:dyDescent="0.45">
      <c r="B1699" s="103"/>
      <c r="C1699" s="104"/>
      <c r="D1699" s="104"/>
      <c r="E1699" s="104"/>
    </row>
    <row r="1700" spans="2:5" x14ac:dyDescent="0.45">
      <c r="B1700" s="103"/>
      <c r="C1700" s="104"/>
      <c r="D1700" s="104"/>
      <c r="E1700" s="104"/>
    </row>
    <row r="1701" spans="2:5" x14ac:dyDescent="0.45">
      <c r="B1701" s="103"/>
      <c r="C1701" s="104"/>
      <c r="D1701" s="104"/>
      <c r="E1701" s="104"/>
    </row>
    <row r="1702" spans="2:5" x14ac:dyDescent="0.45">
      <c r="B1702" s="103"/>
      <c r="C1702" s="104"/>
      <c r="D1702" s="104"/>
      <c r="E1702" s="104"/>
    </row>
    <row r="1703" spans="2:5" x14ac:dyDescent="0.45">
      <c r="B1703" s="103"/>
      <c r="C1703" s="104"/>
      <c r="D1703" s="104"/>
      <c r="E1703" s="104"/>
    </row>
    <row r="1704" spans="2:5" x14ac:dyDescent="0.45">
      <c r="B1704" s="103"/>
      <c r="C1704" s="104"/>
      <c r="D1704" s="104"/>
      <c r="E1704" s="104"/>
    </row>
    <row r="1705" spans="2:5" x14ac:dyDescent="0.45">
      <c r="B1705" s="103"/>
      <c r="C1705" s="104"/>
      <c r="D1705" s="104"/>
      <c r="E1705" s="104"/>
    </row>
    <row r="1706" spans="2:5" x14ac:dyDescent="0.45">
      <c r="B1706" s="103"/>
      <c r="C1706" s="104"/>
      <c r="D1706" s="104"/>
      <c r="E1706" s="104"/>
    </row>
    <row r="1707" spans="2:5" x14ac:dyDescent="0.45">
      <c r="B1707" s="103"/>
      <c r="C1707" s="104"/>
      <c r="D1707" s="104"/>
      <c r="E1707" s="104"/>
    </row>
    <row r="1708" spans="2:5" x14ac:dyDescent="0.45">
      <c r="B1708" s="103"/>
      <c r="C1708" s="104"/>
      <c r="D1708" s="104"/>
      <c r="E1708" s="104"/>
    </row>
    <row r="1709" spans="2:5" x14ac:dyDescent="0.45">
      <c r="B1709" s="103"/>
      <c r="C1709" s="104"/>
      <c r="D1709" s="104"/>
      <c r="E1709" s="104"/>
    </row>
    <row r="1710" spans="2:5" x14ac:dyDescent="0.45">
      <c r="B1710" s="103"/>
      <c r="C1710" s="104"/>
      <c r="D1710" s="104"/>
      <c r="E1710" s="104"/>
    </row>
    <row r="1711" spans="2:5" x14ac:dyDescent="0.45">
      <c r="B1711" s="103"/>
      <c r="C1711" s="104"/>
      <c r="D1711" s="104"/>
      <c r="E1711" s="104"/>
    </row>
    <row r="1712" spans="2:5" x14ac:dyDescent="0.45">
      <c r="B1712" s="103"/>
      <c r="C1712" s="104"/>
      <c r="D1712" s="104"/>
      <c r="E1712" s="104"/>
    </row>
    <row r="1713" spans="2:5" x14ac:dyDescent="0.45">
      <c r="B1713" s="103"/>
      <c r="C1713" s="104"/>
      <c r="D1713" s="104"/>
      <c r="E1713" s="104"/>
    </row>
    <row r="1714" spans="2:5" x14ac:dyDescent="0.45">
      <c r="B1714" s="103"/>
      <c r="C1714" s="104"/>
      <c r="D1714" s="104"/>
      <c r="E1714" s="104"/>
    </row>
    <row r="1715" spans="2:5" x14ac:dyDescent="0.45">
      <c r="B1715" s="103"/>
      <c r="C1715" s="104"/>
      <c r="D1715" s="104"/>
      <c r="E1715" s="104"/>
    </row>
    <row r="1716" spans="2:5" x14ac:dyDescent="0.45">
      <c r="B1716" s="103"/>
      <c r="C1716" s="104"/>
      <c r="D1716" s="104"/>
      <c r="E1716" s="104"/>
    </row>
    <row r="1717" spans="2:5" x14ac:dyDescent="0.45">
      <c r="B1717" s="103"/>
      <c r="C1717" s="104"/>
      <c r="D1717" s="104"/>
      <c r="E1717" s="104"/>
    </row>
    <row r="1718" spans="2:5" x14ac:dyDescent="0.45">
      <c r="B1718" s="103"/>
      <c r="C1718" s="104"/>
      <c r="D1718" s="104"/>
      <c r="E1718" s="104"/>
    </row>
    <row r="1719" spans="2:5" x14ac:dyDescent="0.45">
      <c r="B1719" s="103"/>
      <c r="C1719" s="104"/>
      <c r="D1719" s="104"/>
      <c r="E1719" s="104"/>
    </row>
    <row r="1720" spans="2:5" x14ac:dyDescent="0.45">
      <c r="B1720" s="103"/>
      <c r="C1720" s="104"/>
      <c r="D1720" s="104"/>
      <c r="E1720" s="104"/>
    </row>
    <row r="1721" spans="2:5" x14ac:dyDescent="0.45">
      <c r="B1721" s="103"/>
      <c r="C1721" s="104"/>
      <c r="D1721" s="104"/>
      <c r="E1721" s="104"/>
    </row>
    <row r="1722" spans="2:5" x14ac:dyDescent="0.45">
      <c r="B1722" s="103"/>
      <c r="C1722" s="104"/>
      <c r="D1722" s="104"/>
      <c r="E1722" s="104"/>
    </row>
    <row r="1723" spans="2:5" x14ac:dyDescent="0.45">
      <c r="B1723" s="103"/>
      <c r="C1723" s="104"/>
      <c r="D1723" s="104"/>
      <c r="E1723" s="104"/>
    </row>
    <row r="1724" spans="2:5" x14ac:dyDescent="0.45">
      <c r="B1724" s="103"/>
      <c r="C1724" s="104"/>
      <c r="D1724" s="104"/>
      <c r="E1724" s="104"/>
    </row>
    <row r="1725" spans="2:5" x14ac:dyDescent="0.45">
      <c r="B1725" s="103"/>
      <c r="C1725" s="104"/>
      <c r="D1725" s="104"/>
      <c r="E1725" s="104"/>
    </row>
    <row r="1726" spans="2:5" x14ac:dyDescent="0.45">
      <c r="B1726" s="103"/>
      <c r="C1726" s="104"/>
      <c r="D1726" s="104"/>
      <c r="E1726" s="104"/>
    </row>
    <row r="1727" spans="2:5" x14ac:dyDescent="0.45">
      <c r="B1727" s="103"/>
      <c r="C1727" s="104"/>
      <c r="D1727" s="104"/>
      <c r="E1727" s="104"/>
    </row>
    <row r="1728" spans="2:5" x14ac:dyDescent="0.45">
      <c r="B1728" s="103"/>
      <c r="C1728" s="104"/>
      <c r="D1728" s="104"/>
      <c r="E1728" s="104"/>
    </row>
    <row r="1729" spans="2:5" x14ac:dyDescent="0.45">
      <c r="B1729" s="103"/>
      <c r="C1729" s="104"/>
      <c r="D1729" s="104"/>
      <c r="E1729" s="104"/>
    </row>
    <row r="1730" spans="2:5" x14ac:dyDescent="0.45">
      <c r="B1730" s="103"/>
      <c r="C1730" s="104"/>
      <c r="D1730" s="104"/>
      <c r="E1730" s="104"/>
    </row>
    <row r="1731" spans="2:5" x14ac:dyDescent="0.45">
      <c r="B1731" s="103"/>
      <c r="C1731" s="104"/>
      <c r="D1731" s="104"/>
      <c r="E1731" s="104"/>
    </row>
    <row r="1732" spans="2:5" x14ac:dyDescent="0.45">
      <c r="B1732" s="103"/>
      <c r="C1732" s="104"/>
      <c r="D1732" s="104"/>
      <c r="E1732" s="104"/>
    </row>
    <row r="1733" spans="2:5" x14ac:dyDescent="0.45">
      <c r="B1733" s="103"/>
      <c r="C1733" s="104"/>
      <c r="D1733" s="104"/>
      <c r="E1733" s="104"/>
    </row>
    <row r="1734" spans="2:5" x14ac:dyDescent="0.45">
      <c r="B1734" s="103"/>
      <c r="C1734" s="104"/>
      <c r="D1734" s="104"/>
      <c r="E1734" s="104"/>
    </row>
    <row r="1735" spans="2:5" x14ac:dyDescent="0.45">
      <c r="B1735" s="103"/>
      <c r="C1735" s="104"/>
      <c r="D1735" s="104"/>
      <c r="E1735" s="104"/>
    </row>
    <row r="1736" spans="2:5" x14ac:dyDescent="0.45">
      <c r="B1736" s="103"/>
      <c r="C1736" s="104"/>
      <c r="D1736" s="104"/>
      <c r="E1736" s="104"/>
    </row>
    <row r="1737" spans="2:5" x14ac:dyDescent="0.45">
      <c r="B1737" s="103"/>
      <c r="C1737" s="104"/>
      <c r="D1737" s="104"/>
      <c r="E1737" s="104"/>
    </row>
    <row r="1738" spans="2:5" x14ac:dyDescent="0.45">
      <c r="B1738" s="103"/>
      <c r="C1738" s="104"/>
      <c r="D1738" s="104"/>
      <c r="E1738" s="104"/>
    </row>
    <row r="1739" spans="2:5" x14ac:dyDescent="0.45">
      <c r="B1739" s="103"/>
      <c r="C1739" s="104"/>
      <c r="D1739" s="104"/>
      <c r="E1739" s="104"/>
    </row>
    <row r="1740" spans="2:5" x14ac:dyDescent="0.45">
      <c r="B1740" s="103"/>
      <c r="C1740" s="104"/>
      <c r="D1740" s="104"/>
      <c r="E1740" s="104"/>
    </row>
    <row r="1741" spans="2:5" x14ac:dyDescent="0.45">
      <c r="B1741" s="103"/>
      <c r="C1741" s="104"/>
      <c r="D1741" s="104"/>
      <c r="E1741" s="104"/>
    </row>
    <row r="1742" spans="2:5" x14ac:dyDescent="0.45">
      <c r="B1742" s="103"/>
      <c r="C1742" s="104"/>
      <c r="D1742" s="104"/>
      <c r="E1742" s="104"/>
    </row>
    <row r="1743" spans="2:5" x14ac:dyDescent="0.45">
      <c r="B1743" s="103"/>
      <c r="C1743" s="104"/>
      <c r="D1743" s="104"/>
      <c r="E1743" s="104"/>
    </row>
    <row r="1744" spans="2:5" x14ac:dyDescent="0.45">
      <c r="B1744" s="103"/>
      <c r="C1744" s="104"/>
      <c r="D1744" s="104"/>
      <c r="E1744" s="104"/>
    </row>
    <row r="1745" spans="2:5" x14ac:dyDescent="0.45">
      <c r="B1745" s="103"/>
      <c r="C1745" s="104"/>
      <c r="D1745" s="104"/>
      <c r="E1745" s="104"/>
    </row>
    <row r="1746" spans="2:5" x14ac:dyDescent="0.45">
      <c r="B1746" s="103"/>
      <c r="C1746" s="104"/>
      <c r="D1746" s="104"/>
      <c r="E1746" s="104"/>
    </row>
    <row r="1747" spans="2:5" x14ac:dyDescent="0.45">
      <c r="B1747" s="103"/>
      <c r="C1747" s="104"/>
      <c r="D1747" s="104"/>
      <c r="E1747" s="104"/>
    </row>
    <row r="1748" spans="2:5" x14ac:dyDescent="0.45">
      <c r="B1748" s="103"/>
      <c r="C1748" s="104"/>
      <c r="D1748" s="104"/>
      <c r="E1748" s="104"/>
    </row>
    <row r="1749" spans="2:5" x14ac:dyDescent="0.45">
      <c r="B1749" s="103"/>
      <c r="C1749" s="104"/>
      <c r="D1749" s="104"/>
      <c r="E1749" s="104"/>
    </row>
    <row r="1750" spans="2:5" x14ac:dyDescent="0.45">
      <c r="B1750" s="103"/>
      <c r="C1750" s="104"/>
      <c r="D1750" s="104"/>
      <c r="E1750" s="104"/>
    </row>
    <row r="1751" spans="2:5" x14ac:dyDescent="0.45">
      <c r="B1751" s="103"/>
      <c r="C1751" s="104"/>
      <c r="D1751" s="104"/>
      <c r="E1751" s="104"/>
    </row>
    <row r="1752" spans="2:5" x14ac:dyDescent="0.45">
      <c r="B1752" s="103"/>
      <c r="C1752" s="104"/>
      <c r="D1752" s="104"/>
      <c r="E1752" s="104"/>
    </row>
    <row r="1753" spans="2:5" x14ac:dyDescent="0.45">
      <c r="B1753" s="103"/>
      <c r="C1753" s="104"/>
      <c r="D1753" s="104"/>
      <c r="E1753" s="104"/>
    </row>
    <row r="1754" spans="2:5" x14ac:dyDescent="0.45">
      <c r="B1754" s="103"/>
      <c r="C1754" s="104"/>
      <c r="D1754" s="104"/>
      <c r="E1754" s="104"/>
    </row>
    <row r="1755" spans="2:5" x14ac:dyDescent="0.45">
      <c r="B1755" s="103"/>
      <c r="C1755" s="104"/>
      <c r="D1755" s="104"/>
      <c r="E1755" s="104"/>
    </row>
    <row r="1756" spans="2:5" x14ac:dyDescent="0.45">
      <c r="B1756" s="103"/>
      <c r="C1756" s="104"/>
      <c r="D1756" s="104"/>
      <c r="E1756" s="104"/>
    </row>
    <row r="1757" spans="2:5" x14ac:dyDescent="0.45">
      <c r="B1757" s="103"/>
      <c r="C1757" s="104"/>
      <c r="D1757" s="104"/>
      <c r="E1757" s="104"/>
    </row>
    <row r="1758" spans="2:5" x14ac:dyDescent="0.45">
      <c r="B1758" s="103"/>
      <c r="C1758" s="104"/>
      <c r="D1758" s="104"/>
      <c r="E1758" s="104"/>
    </row>
    <row r="1759" spans="2:5" x14ac:dyDescent="0.45">
      <c r="B1759" s="103"/>
      <c r="C1759" s="104"/>
      <c r="D1759" s="104"/>
      <c r="E1759" s="104"/>
    </row>
    <row r="1760" spans="2:5" x14ac:dyDescent="0.45">
      <c r="B1760" s="103"/>
      <c r="C1760" s="104"/>
      <c r="D1760" s="104"/>
      <c r="E1760" s="104"/>
    </row>
    <row r="1761" spans="2:5" x14ac:dyDescent="0.45">
      <c r="B1761" s="103"/>
      <c r="C1761" s="104"/>
      <c r="D1761" s="104"/>
      <c r="E1761" s="104"/>
    </row>
    <row r="1762" spans="2:5" x14ac:dyDescent="0.45">
      <c r="B1762" s="103"/>
      <c r="C1762" s="104"/>
      <c r="D1762" s="104"/>
      <c r="E1762" s="104"/>
    </row>
    <row r="1763" spans="2:5" x14ac:dyDescent="0.45">
      <c r="B1763" s="103"/>
      <c r="C1763" s="104"/>
      <c r="D1763" s="104"/>
      <c r="E1763" s="104"/>
    </row>
    <row r="1764" spans="2:5" x14ac:dyDescent="0.45">
      <c r="B1764" s="103"/>
      <c r="C1764" s="104"/>
      <c r="D1764" s="104"/>
      <c r="E1764" s="104"/>
    </row>
    <row r="1765" spans="2:5" x14ac:dyDescent="0.45">
      <c r="B1765" s="103"/>
      <c r="C1765" s="104"/>
      <c r="D1765" s="104"/>
      <c r="E1765" s="104"/>
    </row>
    <row r="1766" spans="2:5" x14ac:dyDescent="0.45">
      <c r="B1766" s="103"/>
      <c r="C1766" s="104"/>
      <c r="D1766" s="104"/>
      <c r="E1766" s="104"/>
    </row>
    <row r="1767" spans="2:5" x14ac:dyDescent="0.45">
      <c r="B1767" s="103"/>
      <c r="C1767" s="104"/>
      <c r="D1767" s="104"/>
      <c r="E1767" s="104"/>
    </row>
    <row r="1768" spans="2:5" x14ac:dyDescent="0.45">
      <c r="B1768" s="103"/>
      <c r="C1768" s="104"/>
      <c r="D1768" s="104"/>
      <c r="E1768" s="104"/>
    </row>
    <row r="1769" spans="2:5" x14ac:dyDescent="0.45">
      <c r="B1769" s="103"/>
      <c r="C1769" s="104"/>
      <c r="D1769" s="104"/>
      <c r="E1769" s="104"/>
    </row>
    <row r="1770" spans="2:5" x14ac:dyDescent="0.45">
      <c r="B1770" s="103"/>
      <c r="C1770" s="104"/>
      <c r="D1770" s="104"/>
      <c r="E1770" s="104"/>
    </row>
    <row r="1771" spans="2:5" x14ac:dyDescent="0.45">
      <c r="B1771" s="103"/>
      <c r="C1771" s="104"/>
      <c r="D1771" s="104"/>
      <c r="E1771" s="104"/>
    </row>
    <row r="1772" spans="2:5" x14ac:dyDescent="0.45">
      <c r="B1772" s="103"/>
      <c r="C1772" s="104"/>
      <c r="D1772" s="104"/>
      <c r="E1772" s="104"/>
    </row>
    <row r="1773" spans="2:5" x14ac:dyDescent="0.45">
      <c r="B1773" s="103"/>
      <c r="C1773" s="104"/>
      <c r="D1773" s="104"/>
      <c r="E1773" s="104"/>
    </row>
    <row r="1774" spans="2:5" x14ac:dyDescent="0.45">
      <c r="B1774" s="103"/>
      <c r="C1774" s="104"/>
      <c r="D1774" s="104"/>
      <c r="E1774" s="104"/>
    </row>
    <row r="1775" spans="2:5" x14ac:dyDescent="0.45">
      <c r="B1775" s="103"/>
      <c r="C1775" s="104"/>
      <c r="D1775" s="104"/>
      <c r="E1775" s="104"/>
    </row>
    <row r="1776" spans="2:5" x14ac:dyDescent="0.45">
      <c r="B1776" s="103"/>
      <c r="C1776" s="104"/>
      <c r="D1776" s="104"/>
      <c r="E1776" s="104"/>
    </row>
    <row r="1777" spans="2:5" x14ac:dyDescent="0.45">
      <c r="B1777" s="103"/>
      <c r="C1777" s="104"/>
      <c r="D1777" s="104"/>
      <c r="E1777" s="104"/>
    </row>
    <row r="1778" spans="2:5" x14ac:dyDescent="0.45">
      <c r="B1778" s="103"/>
      <c r="C1778" s="104"/>
      <c r="D1778" s="104"/>
      <c r="E1778" s="104"/>
    </row>
    <row r="1779" spans="2:5" x14ac:dyDescent="0.45">
      <c r="B1779" s="103"/>
      <c r="C1779" s="104"/>
      <c r="D1779" s="104"/>
      <c r="E1779" s="104"/>
    </row>
    <row r="1780" spans="2:5" x14ac:dyDescent="0.45">
      <c r="B1780" s="103"/>
      <c r="C1780" s="104"/>
      <c r="D1780" s="104"/>
      <c r="E1780" s="104"/>
    </row>
    <row r="1781" spans="2:5" x14ac:dyDescent="0.45">
      <c r="B1781" s="103"/>
      <c r="C1781" s="104"/>
      <c r="D1781" s="104"/>
      <c r="E1781" s="104"/>
    </row>
    <row r="1782" spans="2:5" x14ac:dyDescent="0.45">
      <c r="B1782" s="103"/>
      <c r="C1782" s="104"/>
      <c r="D1782" s="104"/>
      <c r="E1782" s="104"/>
    </row>
    <row r="1783" spans="2:5" x14ac:dyDescent="0.45">
      <c r="B1783" s="103"/>
      <c r="C1783" s="104"/>
      <c r="D1783" s="104"/>
      <c r="E1783" s="104"/>
    </row>
    <row r="1784" spans="2:5" x14ac:dyDescent="0.45">
      <c r="B1784" s="103"/>
      <c r="C1784" s="104"/>
      <c r="D1784" s="104"/>
      <c r="E1784" s="104"/>
    </row>
    <row r="1785" spans="2:5" x14ac:dyDescent="0.45">
      <c r="B1785" s="103"/>
      <c r="C1785" s="104"/>
      <c r="D1785" s="104"/>
      <c r="E1785" s="104"/>
    </row>
    <row r="1786" spans="2:5" x14ac:dyDescent="0.45">
      <c r="B1786" s="103"/>
      <c r="C1786" s="104"/>
      <c r="D1786" s="104"/>
      <c r="E1786" s="104"/>
    </row>
    <row r="1787" spans="2:5" x14ac:dyDescent="0.45">
      <c r="B1787" s="103"/>
      <c r="C1787" s="104"/>
      <c r="D1787" s="104"/>
      <c r="E1787" s="104"/>
    </row>
    <row r="1788" spans="2:5" x14ac:dyDescent="0.45">
      <c r="B1788" s="103"/>
      <c r="C1788" s="104"/>
      <c r="D1788" s="104"/>
      <c r="E1788" s="104"/>
    </row>
    <row r="1789" spans="2:5" x14ac:dyDescent="0.45">
      <c r="B1789" s="103"/>
      <c r="C1789" s="104"/>
      <c r="D1789" s="104"/>
      <c r="E1789" s="104"/>
    </row>
    <row r="1790" spans="2:5" x14ac:dyDescent="0.45">
      <c r="B1790" s="103"/>
      <c r="C1790" s="104"/>
      <c r="D1790" s="104"/>
      <c r="E1790" s="104"/>
    </row>
    <row r="1791" spans="2:5" x14ac:dyDescent="0.45">
      <c r="B1791" s="103"/>
      <c r="C1791" s="104"/>
      <c r="D1791" s="104"/>
      <c r="E1791" s="104"/>
    </row>
    <row r="1792" spans="2:5" x14ac:dyDescent="0.45">
      <c r="B1792" s="103"/>
      <c r="C1792" s="104"/>
      <c r="D1792" s="104"/>
      <c r="E1792" s="104"/>
    </row>
    <row r="1793" spans="2:5" x14ac:dyDescent="0.45">
      <c r="B1793" s="103"/>
      <c r="C1793" s="104"/>
      <c r="D1793" s="104"/>
      <c r="E1793" s="104"/>
    </row>
    <row r="1794" spans="2:5" x14ac:dyDescent="0.45">
      <c r="B1794" s="103"/>
      <c r="C1794" s="104"/>
      <c r="D1794" s="104"/>
      <c r="E1794" s="104"/>
    </row>
    <row r="1795" spans="2:5" x14ac:dyDescent="0.45">
      <c r="B1795" s="103"/>
      <c r="C1795" s="104"/>
      <c r="D1795" s="104"/>
      <c r="E1795" s="104"/>
    </row>
    <row r="1796" spans="2:5" x14ac:dyDescent="0.45">
      <c r="B1796" s="103"/>
      <c r="C1796" s="104"/>
      <c r="D1796" s="104"/>
      <c r="E1796" s="104"/>
    </row>
    <row r="1797" spans="2:5" x14ac:dyDescent="0.45">
      <c r="B1797" s="103"/>
      <c r="C1797" s="104"/>
      <c r="D1797" s="104"/>
      <c r="E1797" s="104"/>
    </row>
    <row r="1798" spans="2:5" x14ac:dyDescent="0.45">
      <c r="B1798" s="103"/>
      <c r="C1798" s="104"/>
      <c r="D1798" s="104"/>
      <c r="E1798" s="104"/>
    </row>
    <row r="1799" spans="2:5" x14ac:dyDescent="0.45">
      <c r="B1799" s="103"/>
      <c r="C1799" s="104"/>
      <c r="D1799" s="104"/>
      <c r="E1799" s="104"/>
    </row>
    <row r="1800" spans="2:5" x14ac:dyDescent="0.45">
      <c r="B1800" s="103"/>
      <c r="C1800" s="104"/>
      <c r="D1800" s="104"/>
      <c r="E1800" s="104"/>
    </row>
    <row r="1801" spans="2:5" x14ac:dyDescent="0.45">
      <c r="B1801" s="103"/>
      <c r="C1801" s="104"/>
      <c r="D1801" s="104"/>
      <c r="E1801" s="104"/>
    </row>
    <row r="1802" spans="2:5" x14ac:dyDescent="0.45">
      <c r="B1802" s="103"/>
      <c r="C1802" s="104"/>
      <c r="D1802" s="104"/>
      <c r="E1802" s="104"/>
    </row>
    <row r="1803" spans="2:5" x14ac:dyDescent="0.45">
      <c r="B1803" s="103"/>
      <c r="C1803" s="104"/>
      <c r="D1803" s="104"/>
      <c r="E1803" s="104"/>
    </row>
    <row r="1804" spans="2:5" x14ac:dyDescent="0.45">
      <c r="B1804" s="103"/>
      <c r="C1804" s="104"/>
      <c r="D1804" s="104"/>
      <c r="E1804" s="104"/>
    </row>
    <row r="1805" spans="2:5" x14ac:dyDescent="0.45">
      <c r="B1805" s="103"/>
      <c r="C1805" s="104"/>
      <c r="D1805" s="104"/>
      <c r="E1805" s="104"/>
    </row>
    <row r="1806" spans="2:5" x14ac:dyDescent="0.45">
      <c r="B1806" s="103"/>
      <c r="C1806" s="104"/>
      <c r="D1806" s="104"/>
      <c r="E1806" s="104"/>
    </row>
    <row r="1807" spans="2:5" x14ac:dyDescent="0.45">
      <c r="B1807" s="103"/>
      <c r="C1807" s="104"/>
      <c r="D1807" s="104"/>
      <c r="E1807" s="104"/>
    </row>
    <row r="1808" spans="2:5" x14ac:dyDescent="0.45">
      <c r="B1808" s="103"/>
      <c r="C1808" s="104"/>
      <c r="D1808" s="104"/>
      <c r="E1808" s="104"/>
    </row>
    <row r="1809" spans="2:5" x14ac:dyDescent="0.45">
      <c r="B1809" s="103"/>
      <c r="C1809" s="104"/>
      <c r="D1809" s="104"/>
      <c r="E1809" s="104"/>
    </row>
    <row r="1810" spans="2:5" x14ac:dyDescent="0.45">
      <c r="B1810" s="103"/>
      <c r="C1810" s="104"/>
      <c r="D1810" s="104"/>
      <c r="E1810" s="104"/>
    </row>
    <row r="1811" spans="2:5" x14ac:dyDescent="0.45">
      <c r="B1811" s="103"/>
      <c r="C1811" s="104"/>
      <c r="D1811" s="104"/>
      <c r="E1811" s="104"/>
    </row>
    <row r="1812" spans="2:5" x14ac:dyDescent="0.45">
      <c r="B1812" s="103"/>
      <c r="C1812" s="104"/>
      <c r="D1812" s="104"/>
      <c r="E1812" s="104"/>
    </row>
    <row r="1813" spans="2:5" x14ac:dyDescent="0.45">
      <c r="B1813" s="103"/>
      <c r="C1813" s="104"/>
      <c r="D1813" s="104"/>
      <c r="E1813" s="104"/>
    </row>
    <row r="1814" spans="2:5" x14ac:dyDescent="0.45">
      <c r="B1814" s="103"/>
      <c r="C1814" s="104"/>
      <c r="D1814" s="104"/>
      <c r="E1814" s="104"/>
    </row>
    <row r="1815" spans="2:5" x14ac:dyDescent="0.45">
      <c r="B1815" s="103"/>
      <c r="C1815" s="104"/>
      <c r="D1815" s="104"/>
      <c r="E1815" s="104"/>
    </row>
    <row r="1816" spans="2:5" x14ac:dyDescent="0.45">
      <c r="B1816" s="103"/>
      <c r="C1816" s="104"/>
      <c r="D1816" s="104"/>
      <c r="E1816" s="104"/>
    </row>
    <row r="1817" spans="2:5" x14ac:dyDescent="0.45">
      <c r="B1817" s="103"/>
      <c r="C1817" s="104"/>
      <c r="D1817" s="104"/>
      <c r="E1817" s="104"/>
    </row>
    <row r="1818" spans="2:5" x14ac:dyDescent="0.45">
      <c r="B1818" s="103"/>
      <c r="C1818" s="104"/>
      <c r="D1818" s="104"/>
      <c r="E1818" s="104"/>
    </row>
    <row r="1819" spans="2:5" x14ac:dyDescent="0.45">
      <c r="B1819" s="103"/>
      <c r="C1819" s="104"/>
      <c r="D1819" s="104"/>
      <c r="E1819" s="104"/>
    </row>
    <row r="1820" spans="2:5" x14ac:dyDescent="0.45">
      <c r="B1820" s="103"/>
      <c r="C1820" s="104"/>
      <c r="D1820" s="104"/>
      <c r="E1820" s="104"/>
    </row>
    <row r="1821" spans="2:5" x14ac:dyDescent="0.45">
      <c r="B1821" s="103"/>
      <c r="C1821" s="104"/>
      <c r="D1821" s="104"/>
      <c r="E1821" s="104"/>
    </row>
    <row r="1822" spans="2:5" x14ac:dyDescent="0.45">
      <c r="B1822" s="103"/>
      <c r="C1822" s="104"/>
      <c r="D1822" s="104"/>
      <c r="E1822" s="104"/>
    </row>
    <row r="1823" spans="2:5" x14ac:dyDescent="0.45">
      <c r="B1823" s="103"/>
      <c r="C1823" s="104"/>
      <c r="D1823" s="104"/>
      <c r="E1823" s="104"/>
    </row>
    <row r="1824" spans="2:5" x14ac:dyDescent="0.45">
      <c r="B1824" s="103"/>
      <c r="C1824" s="104"/>
      <c r="D1824" s="104"/>
      <c r="E1824" s="104"/>
    </row>
    <row r="1825" spans="2:5" x14ac:dyDescent="0.45">
      <c r="B1825" s="103"/>
      <c r="C1825" s="104"/>
      <c r="D1825" s="104"/>
      <c r="E1825" s="104"/>
    </row>
    <row r="1826" spans="2:5" x14ac:dyDescent="0.45">
      <c r="B1826" s="103"/>
      <c r="C1826" s="104"/>
      <c r="D1826" s="104"/>
      <c r="E1826" s="104"/>
    </row>
    <row r="1827" spans="2:5" x14ac:dyDescent="0.45">
      <c r="B1827" s="103"/>
      <c r="C1827" s="104"/>
      <c r="D1827" s="104"/>
      <c r="E1827" s="104"/>
    </row>
    <row r="1828" spans="2:5" x14ac:dyDescent="0.45">
      <c r="B1828" s="103"/>
      <c r="C1828" s="104"/>
      <c r="D1828" s="104"/>
      <c r="E1828" s="104"/>
    </row>
    <row r="1829" spans="2:5" x14ac:dyDescent="0.45">
      <c r="B1829" s="103"/>
      <c r="C1829" s="104"/>
      <c r="D1829" s="104"/>
      <c r="E1829" s="104"/>
    </row>
    <row r="1830" spans="2:5" x14ac:dyDescent="0.45">
      <c r="B1830" s="103"/>
      <c r="C1830" s="104"/>
      <c r="D1830" s="104"/>
      <c r="E1830" s="104"/>
    </row>
    <row r="1831" spans="2:5" x14ac:dyDescent="0.45">
      <c r="B1831" s="103"/>
      <c r="C1831" s="104"/>
      <c r="D1831" s="104"/>
      <c r="E1831" s="104"/>
    </row>
    <row r="1832" spans="2:5" x14ac:dyDescent="0.45">
      <c r="B1832" s="103"/>
      <c r="C1832" s="104"/>
      <c r="D1832" s="104"/>
      <c r="E1832" s="104"/>
    </row>
    <row r="1833" spans="2:5" x14ac:dyDescent="0.45">
      <c r="B1833" s="103"/>
      <c r="C1833" s="104"/>
      <c r="D1833" s="104"/>
      <c r="E1833" s="104"/>
    </row>
    <row r="1834" spans="2:5" x14ac:dyDescent="0.45">
      <c r="B1834" s="103"/>
      <c r="C1834" s="104"/>
      <c r="D1834" s="104"/>
      <c r="E1834" s="104"/>
    </row>
    <row r="1835" spans="2:5" x14ac:dyDescent="0.45">
      <c r="B1835" s="103"/>
      <c r="C1835" s="104"/>
      <c r="D1835" s="104"/>
      <c r="E1835" s="104"/>
    </row>
    <row r="1836" spans="2:5" x14ac:dyDescent="0.45">
      <c r="B1836" s="103"/>
      <c r="C1836" s="104"/>
      <c r="D1836" s="104"/>
      <c r="E1836" s="104"/>
    </row>
    <row r="1837" spans="2:5" x14ac:dyDescent="0.45">
      <c r="B1837" s="103"/>
      <c r="C1837" s="104"/>
      <c r="D1837" s="104"/>
      <c r="E1837" s="104"/>
    </row>
    <row r="1838" spans="2:5" x14ac:dyDescent="0.45">
      <c r="B1838" s="103"/>
      <c r="C1838" s="104"/>
      <c r="D1838" s="104"/>
      <c r="E1838" s="104"/>
    </row>
    <row r="1839" spans="2:5" x14ac:dyDescent="0.45">
      <c r="B1839" s="103"/>
      <c r="C1839" s="104"/>
      <c r="D1839" s="104"/>
      <c r="E1839" s="104"/>
    </row>
    <row r="1840" spans="2:5" x14ac:dyDescent="0.45">
      <c r="B1840" s="103"/>
      <c r="C1840" s="104"/>
      <c r="D1840" s="104"/>
      <c r="E1840" s="104"/>
    </row>
    <row r="1841" spans="2:5" x14ac:dyDescent="0.45">
      <c r="B1841" s="103"/>
      <c r="C1841" s="104"/>
      <c r="D1841" s="104"/>
      <c r="E1841" s="104"/>
    </row>
    <row r="1842" spans="2:5" x14ac:dyDescent="0.45">
      <c r="B1842" s="103"/>
      <c r="C1842" s="104"/>
      <c r="D1842" s="104"/>
      <c r="E1842" s="104"/>
    </row>
    <row r="1843" spans="2:5" x14ac:dyDescent="0.45">
      <c r="B1843" s="103"/>
      <c r="C1843" s="104"/>
      <c r="D1843" s="104"/>
      <c r="E1843" s="104"/>
    </row>
    <row r="1844" spans="2:5" x14ac:dyDescent="0.45">
      <c r="B1844" s="103"/>
      <c r="C1844" s="104"/>
      <c r="D1844" s="104"/>
      <c r="E1844" s="104"/>
    </row>
    <row r="1845" spans="2:5" x14ac:dyDescent="0.45">
      <c r="B1845" s="103"/>
      <c r="C1845" s="104"/>
      <c r="D1845" s="104"/>
      <c r="E1845" s="104"/>
    </row>
    <row r="1846" spans="2:5" x14ac:dyDescent="0.45">
      <c r="B1846" s="103"/>
      <c r="C1846" s="104"/>
      <c r="D1846" s="104"/>
      <c r="E1846" s="104"/>
    </row>
    <row r="1847" spans="2:5" x14ac:dyDescent="0.45">
      <c r="B1847" s="103"/>
      <c r="C1847" s="104"/>
      <c r="D1847" s="104"/>
      <c r="E1847" s="104"/>
    </row>
    <row r="1848" spans="2:5" x14ac:dyDescent="0.45">
      <c r="B1848" s="103"/>
      <c r="C1848" s="104"/>
      <c r="D1848" s="104"/>
      <c r="E1848" s="104"/>
    </row>
    <row r="1849" spans="2:5" x14ac:dyDescent="0.45">
      <c r="B1849" s="103"/>
      <c r="C1849" s="104"/>
      <c r="D1849" s="104"/>
      <c r="E1849" s="104"/>
    </row>
    <row r="1850" spans="2:5" x14ac:dyDescent="0.45">
      <c r="B1850" s="103"/>
      <c r="C1850" s="104"/>
      <c r="D1850" s="104"/>
      <c r="E1850" s="104"/>
    </row>
    <row r="1851" spans="2:5" x14ac:dyDescent="0.45">
      <c r="B1851" s="103"/>
      <c r="C1851" s="104"/>
      <c r="D1851" s="104"/>
      <c r="E1851" s="104"/>
    </row>
    <row r="1852" spans="2:5" x14ac:dyDescent="0.45">
      <c r="B1852" s="103"/>
      <c r="C1852" s="104"/>
      <c r="D1852" s="104"/>
      <c r="E1852" s="104"/>
    </row>
    <row r="1853" spans="2:5" x14ac:dyDescent="0.45">
      <c r="B1853" s="103"/>
      <c r="C1853" s="104"/>
      <c r="D1853" s="104"/>
      <c r="E1853" s="104"/>
    </row>
    <row r="1854" spans="2:5" x14ac:dyDescent="0.45">
      <c r="B1854" s="103"/>
      <c r="C1854" s="104"/>
      <c r="D1854" s="104"/>
      <c r="E1854" s="104"/>
    </row>
    <row r="1855" spans="2:5" x14ac:dyDescent="0.45">
      <c r="B1855" s="103"/>
      <c r="C1855" s="104"/>
      <c r="D1855" s="104"/>
      <c r="E1855" s="104"/>
    </row>
    <row r="1856" spans="2:5" x14ac:dyDescent="0.45">
      <c r="B1856" s="103"/>
      <c r="C1856" s="104"/>
      <c r="D1856" s="104"/>
      <c r="E1856" s="104"/>
    </row>
    <row r="1857" spans="2:5" x14ac:dyDescent="0.45">
      <c r="B1857" s="103"/>
      <c r="C1857" s="104"/>
      <c r="D1857" s="104"/>
      <c r="E1857" s="104"/>
    </row>
    <row r="1858" spans="2:5" x14ac:dyDescent="0.45">
      <c r="B1858" s="103"/>
      <c r="C1858" s="104"/>
      <c r="D1858" s="104"/>
      <c r="E1858" s="104"/>
    </row>
    <row r="1859" spans="2:5" x14ac:dyDescent="0.45">
      <c r="B1859" s="103"/>
      <c r="C1859" s="104"/>
      <c r="D1859" s="104"/>
      <c r="E1859" s="104"/>
    </row>
    <row r="1860" spans="2:5" x14ac:dyDescent="0.45">
      <c r="B1860" s="103"/>
      <c r="C1860" s="104"/>
      <c r="D1860" s="104"/>
      <c r="E1860" s="104"/>
    </row>
    <row r="1861" spans="2:5" x14ac:dyDescent="0.45">
      <c r="B1861" s="103"/>
      <c r="C1861" s="104"/>
      <c r="D1861" s="104"/>
      <c r="E1861" s="104"/>
    </row>
    <row r="1862" spans="2:5" x14ac:dyDescent="0.45">
      <c r="B1862" s="103"/>
      <c r="C1862" s="104"/>
      <c r="D1862" s="104"/>
      <c r="E1862" s="104"/>
    </row>
    <row r="1863" spans="2:5" x14ac:dyDescent="0.45">
      <c r="B1863" s="103"/>
      <c r="C1863" s="104"/>
      <c r="D1863" s="104"/>
      <c r="E1863" s="104"/>
    </row>
    <row r="1864" spans="2:5" x14ac:dyDescent="0.45">
      <c r="B1864" s="103"/>
      <c r="C1864" s="104"/>
      <c r="D1864" s="104"/>
      <c r="E1864" s="104"/>
    </row>
    <row r="1865" spans="2:5" x14ac:dyDescent="0.45">
      <c r="B1865" s="103"/>
      <c r="C1865" s="104"/>
      <c r="D1865" s="104"/>
      <c r="E1865" s="104"/>
    </row>
    <row r="1866" spans="2:5" x14ac:dyDescent="0.45">
      <c r="B1866" s="103"/>
      <c r="C1866" s="104"/>
      <c r="D1866" s="104"/>
      <c r="E1866" s="104"/>
    </row>
    <row r="1867" spans="2:5" x14ac:dyDescent="0.45">
      <c r="B1867" s="103"/>
      <c r="C1867" s="104"/>
      <c r="D1867" s="104"/>
      <c r="E1867" s="104"/>
    </row>
    <row r="1868" spans="2:5" x14ac:dyDescent="0.45">
      <c r="B1868" s="103"/>
      <c r="C1868" s="104"/>
      <c r="D1868" s="104"/>
      <c r="E1868" s="104"/>
    </row>
    <row r="1869" spans="2:5" x14ac:dyDescent="0.45">
      <c r="B1869" s="103"/>
      <c r="C1869" s="104"/>
      <c r="D1869" s="104"/>
      <c r="E1869" s="104"/>
    </row>
    <row r="1870" spans="2:5" x14ac:dyDescent="0.45">
      <c r="B1870" s="103"/>
      <c r="C1870" s="104"/>
      <c r="D1870" s="104"/>
      <c r="E1870" s="104"/>
    </row>
    <row r="1871" spans="2:5" x14ac:dyDescent="0.45">
      <c r="B1871" s="103"/>
      <c r="C1871" s="104"/>
      <c r="D1871" s="104"/>
      <c r="E1871" s="104"/>
    </row>
    <row r="1872" spans="2:5" x14ac:dyDescent="0.45">
      <c r="B1872" s="103"/>
      <c r="C1872" s="104"/>
      <c r="D1872" s="104"/>
      <c r="E1872" s="104"/>
    </row>
    <row r="1873" spans="2:5" x14ac:dyDescent="0.45">
      <c r="B1873" s="103"/>
      <c r="C1873" s="104"/>
      <c r="D1873" s="104"/>
      <c r="E1873" s="104"/>
    </row>
    <row r="1874" spans="2:5" x14ac:dyDescent="0.45">
      <c r="B1874" s="103"/>
      <c r="C1874" s="104"/>
      <c r="D1874" s="104"/>
      <c r="E1874" s="104"/>
    </row>
    <row r="1875" spans="2:5" x14ac:dyDescent="0.45">
      <c r="B1875" s="103"/>
      <c r="C1875" s="104"/>
      <c r="D1875" s="104"/>
      <c r="E1875" s="104"/>
    </row>
    <row r="1876" spans="2:5" x14ac:dyDescent="0.45">
      <c r="B1876" s="103"/>
      <c r="C1876" s="104"/>
      <c r="D1876" s="104"/>
      <c r="E1876" s="104"/>
    </row>
    <row r="1877" spans="2:5" x14ac:dyDescent="0.45">
      <c r="B1877" s="103"/>
      <c r="C1877" s="104"/>
      <c r="D1877" s="104"/>
      <c r="E1877" s="104"/>
    </row>
    <row r="1878" spans="2:5" x14ac:dyDescent="0.45">
      <c r="B1878" s="103"/>
      <c r="C1878" s="104"/>
      <c r="D1878" s="104"/>
      <c r="E1878" s="104"/>
    </row>
    <row r="1879" spans="2:5" x14ac:dyDescent="0.45">
      <c r="B1879" s="103"/>
      <c r="C1879" s="104"/>
      <c r="D1879" s="104"/>
      <c r="E1879" s="104"/>
    </row>
    <row r="1880" spans="2:5" x14ac:dyDescent="0.45">
      <c r="B1880" s="103"/>
      <c r="C1880" s="104"/>
      <c r="D1880" s="104"/>
      <c r="E1880" s="104"/>
    </row>
    <row r="1881" spans="2:5" x14ac:dyDescent="0.45">
      <c r="B1881" s="103"/>
      <c r="C1881" s="104"/>
      <c r="D1881" s="104"/>
      <c r="E1881" s="104"/>
    </row>
    <row r="1882" spans="2:5" x14ac:dyDescent="0.45">
      <c r="B1882" s="103"/>
      <c r="C1882" s="104"/>
      <c r="D1882" s="104"/>
      <c r="E1882" s="104"/>
    </row>
    <row r="1883" spans="2:5" x14ac:dyDescent="0.45">
      <c r="B1883" s="103"/>
      <c r="C1883" s="104"/>
      <c r="D1883" s="104"/>
      <c r="E1883" s="104"/>
    </row>
    <row r="1884" spans="2:5" x14ac:dyDescent="0.45">
      <c r="B1884" s="103"/>
      <c r="C1884" s="104"/>
      <c r="D1884" s="104"/>
      <c r="E1884" s="104"/>
    </row>
    <row r="1885" spans="2:5" x14ac:dyDescent="0.45">
      <c r="B1885" s="103"/>
      <c r="C1885" s="104"/>
      <c r="D1885" s="104"/>
      <c r="E1885" s="104"/>
    </row>
    <row r="1886" spans="2:5" x14ac:dyDescent="0.45">
      <c r="B1886" s="103"/>
      <c r="C1886" s="104"/>
      <c r="D1886" s="104"/>
      <c r="E1886" s="104"/>
    </row>
    <row r="1887" spans="2:5" x14ac:dyDescent="0.45">
      <c r="B1887" s="103"/>
      <c r="C1887" s="104"/>
      <c r="D1887" s="104"/>
      <c r="E1887" s="104"/>
    </row>
    <row r="1888" spans="2:5" x14ac:dyDescent="0.45">
      <c r="B1888" s="103"/>
      <c r="C1888" s="104"/>
      <c r="D1888" s="104"/>
      <c r="E1888" s="104"/>
    </row>
    <row r="1889" spans="2:5" x14ac:dyDescent="0.45">
      <c r="B1889" s="103"/>
      <c r="C1889" s="104"/>
      <c r="D1889" s="104"/>
      <c r="E1889" s="104"/>
    </row>
    <row r="1890" spans="2:5" x14ac:dyDescent="0.45">
      <c r="B1890" s="103"/>
      <c r="C1890" s="104"/>
      <c r="D1890" s="104"/>
      <c r="E1890" s="104"/>
    </row>
    <row r="1891" spans="2:5" x14ac:dyDescent="0.45">
      <c r="B1891" s="103"/>
      <c r="C1891" s="104"/>
      <c r="D1891" s="104"/>
      <c r="E1891" s="104"/>
    </row>
    <row r="1892" spans="2:5" x14ac:dyDescent="0.45">
      <c r="B1892" s="103"/>
      <c r="C1892" s="104"/>
      <c r="D1892" s="104"/>
      <c r="E1892" s="104"/>
    </row>
    <row r="1893" spans="2:5" x14ac:dyDescent="0.45">
      <c r="B1893" s="103"/>
      <c r="C1893" s="104"/>
      <c r="D1893" s="104"/>
      <c r="E1893" s="104"/>
    </row>
    <row r="1894" spans="2:5" x14ac:dyDescent="0.45">
      <c r="B1894" s="103"/>
      <c r="C1894" s="104"/>
      <c r="D1894" s="104"/>
      <c r="E1894" s="104"/>
    </row>
    <row r="1895" spans="2:5" x14ac:dyDescent="0.45">
      <c r="B1895" s="103"/>
      <c r="C1895" s="104"/>
      <c r="D1895" s="104"/>
      <c r="E1895" s="104"/>
    </row>
    <row r="1896" spans="2:5" x14ac:dyDescent="0.45">
      <c r="B1896" s="103"/>
      <c r="C1896" s="104"/>
      <c r="D1896" s="104"/>
      <c r="E1896" s="104"/>
    </row>
    <row r="1897" spans="2:5" x14ac:dyDescent="0.45">
      <c r="B1897" s="103"/>
      <c r="C1897" s="104"/>
      <c r="D1897" s="104"/>
      <c r="E1897" s="104"/>
    </row>
    <row r="1898" spans="2:5" x14ac:dyDescent="0.45">
      <c r="B1898" s="103"/>
      <c r="C1898" s="104"/>
      <c r="D1898" s="104"/>
      <c r="E1898" s="104"/>
    </row>
    <row r="1899" spans="2:5" x14ac:dyDescent="0.45">
      <c r="B1899" s="103"/>
      <c r="C1899" s="104"/>
      <c r="D1899" s="104"/>
      <c r="E1899" s="104"/>
    </row>
    <row r="1900" spans="2:5" x14ac:dyDescent="0.45">
      <c r="B1900" s="103"/>
      <c r="C1900" s="104"/>
      <c r="D1900" s="104"/>
      <c r="E1900" s="104"/>
    </row>
    <row r="1901" spans="2:5" x14ac:dyDescent="0.45">
      <c r="B1901" s="103"/>
      <c r="C1901" s="104"/>
      <c r="D1901" s="104"/>
      <c r="E1901" s="104"/>
    </row>
    <row r="1902" spans="2:5" x14ac:dyDescent="0.45">
      <c r="B1902" s="103"/>
      <c r="C1902" s="104"/>
      <c r="D1902" s="104"/>
      <c r="E1902" s="104"/>
    </row>
    <row r="1903" spans="2:5" x14ac:dyDescent="0.45">
      <c r="B1903" s="103"/>
      <c r="C1903" s="104"/>
      <c r="D1903" s="104"/>
      <c r="E1903" s="104"/>
    </row>
    <row r="1904" spans="2:5" x14ac:dyDescent="0.45">
      <c r="B1904" s="103"/>
      <c r="C1904" s="104"/>
      <c r="D1904" s="104"/>
      <c r="E1904" s="104"/>
    </row>
    <row r="1905" spans="2:5" x14ac:dyDescent="0.45">
      <c r="B1905" s="103"/>
      <c r="C1905" s="104"/>
      <c r="D1905" s="104"/>
      <c r="E1905" s="104"/>
    </row>
    <row r="1906" spans="2:5" x14ac:dyDescent="0.45">
      <c r="B1906" s="103"/>
      <c r="C1906" s="104"/>
      <c r="D1906" s="104"/>
      <c r="E1906" s="104"/>
    </row>
    <row r="1907" spans="2:5" x14ac:dyDescent="0.45">
      <c r="B1907" s="103"/>
      <c r="C1907" s="104"/>
      <c r="D1907" s="104"/>
      <c r="E1907" s="104"/>
    </row>
    <row r="1908" spans="2:5" x14ac:dyDescent="0.45">
      <c r="B1908" s="103"/>
      <c r="C1908" s="104"/>
      <c r="D1908" s="104"/>
      <c r="E1908" s="104"/>
    </row>
    <row r="1909" spans="2:5" x14ac:dyDescent="0.45">
      <c r="B1909" s="103"/>
      <c r="C1909" s="104"/>
      <c r="D1909" s="104"/>
      <c r="E1909" s="104"/>
    </row>
    <row r="1910" spans="2:5" x14ac:dyDescent="0.45">
      <c r="B1910" s="103"/>
      <c r="C1910" s="104"/>
      <c r="D1910" s="104"/>
      <c r="E1910" s="104"/>
    </row>
    <row r="1911" spans="2:5" x14ac:dyDescent="0.45">
      <c r="B1911" s="103"/>
      <c r="C1911" s="104"/>
      <c r="D1911" s="104"/>
      <c r="E1911" s="104"/>
    </row>
    <row r="1912" spans="2:5" x14ac:dyDescent="0.45">
      <c r="B1912" s="103"/>
      <c r="C1912" s="104"/>
      <c r="D1912" s="104"/>
      <c r="E1912" s="104"/>
    </row>
    <row r="1913" spans="2:5" x14ac:dyDescent="0.45">
      <c r="B1913" s="103"/>
      <c r="C1913" s="104"/>
      <c r="D1913" s="104"/>
      <c r="E1913" s="104"/>
    </row>
    <row r="1914" spans="2:5" x14ac:dyDescent="0.45">
      <c r="B1914" s="103"/>
      <c r="C1914" s="104"/>
      <c r="D1914" s="104"/>
      <c r="E1914" s="104"/>
    </row>
    <row r="1915" spans="2:5" x14ac:dyDescent="0.45">
      <c r="B1915" s="103"/>
      <c r="C1915" s="104"/>
      <c r="D1915" s="104"/>
      <c r="E1915" s="104"/>
    </row>
    <row r="1916" spans="2:5" x14ac:dyDescent="0.45">
      <c r="B1916" s="103"/>
      <c r="C1916" s="104"/>
      <c r="D1916" s="104"/>
      <c r="E1916" s="104"/>
    </row>
    <row r="1917" spans="2:5" x14ac:dyDescent="0.45">
      <c r="B1917" s="103"/>
      <c r="C1917" s="104"/>
      <c r="D1917" s="104"/>
      <c r="E1917" s="104"/>
    </row>
    <row r="1918" spans="2:5" x14ac:dyDescent="0.45">
      <c r="B1918" s="103"/>
      <c r="C1918" s="104"/>
      <c r="D1918" s="104"/>
      <c r="E1918" s="104"/>
    </row>
    <row r="1919" spans="2:5" x14ac:dyDescent="0.45">
      <c r="B1919" s="103"/>
      <c r="C1919" s="104"/>
      <c r="D1919" s="104"/>
      <c r="E1919" s="104"/>
    </row>
    <row r="1920" spans="2:5" x14ac:dyDescent="0.45">
      <c r="B1920" s="103"/>
      <c r="C1920" s="104"/>
      <c r="D1920" s="104"/>
      <c r="E1920" s="104"/>
    </row>
    <row r="1921" spans="2:5" x14ac:dyDescent="0.45">
      <c r="B1921" s="103"/>
      <c r="C1921" s="104"/>
      <c r="D1921" s="104"/>
      <c r="E1921" s="104"/>
    </row>
    <row r="1922" spans="2:5" x14ac:dyDescent="0.45">
      <c r="B1922" s="103"/>
      <c r="C1922" s="104"/>
      <c r="D1922" s="104"/>
      <c r="E1922" s="104"/>
    </row>
    <row r="1923" spans="2:5" x14ac:dyDescent="0.45">
      <c r="B1923" s="103"/>
      <c r="C1923" s="104"/>
      <c r="D1923" s="104"/>
      <c r="E1923" s="104"/>
    </row>
    <row r="1924" spans="2:5" x14ac:dyDescent="0.45">
      <c r="B1924" s="103"/>
      <c r="C1924" s="104"/>
      <c r="D1924" s="104"/>
      <c r="E1924" s="104"/>
    </row>
    <row r="1925" spans="2:5" x14ac:dyDescent="0.45">
      <c r="B1925" s="103"/>
      <c r="C1925" s="104"/>
      <c r="D1925" s="104"/>
      <c r="E1925" s="104"/>
    </row>
    <row r="1926" spans="2:5" x14ac:dyDescent="0.45">
      <c r="B1926" s="103"/>
      <c r="C1926" s="104"/>
      <c r="D1926" s="104"/>
      <c r="E1926" s="104"/>
    </row>
    <row r="1927" spans="2:5" x14ac:dyDescent="0.45">
      <c r="B1927" s="103"/>
      <c r="C1927" s="104"/>
      <c r="D1927" s="104"/>
      <c r="E1927" s="104"/>
    </row>
    <row r="1928" spans="2:5" x14ac:dyDescent="0.45">
      <c r="B1928" s="103"/>
      <c r="C1928" s="104"/>
      <c r="D1928" s="104"/>
      <c r="E1928" s="104"/>
    </row>
    <row r="1929" spans="2:5" x14ac:dyDescent="0.45">
      <c r="B1929" s="103"/>
      <c r="C1929" s="104"/>
      <c r="D1929" s="104"/>
      <c r="E1929" s="104"/>
    </row>
    <row r="1930" spans="2:5" x14ac:dyDescent="0.45">
      <c r="B1930" s="103"/>
      <c r="C1930" s="104"/>
      <c r="D1930" s="104"/>
      <c r="E1930" s="104"/>
    </row>
    <row r="1931" spans="2:5" x14ac:dyDescent="0.45">
      <c r="B1931" s="103"/>
      <c r="C1931" s="104"/>
      <c r="D1931" s="104"/>
      <c r="E1931" s="104"/>
    </row>
    <row r="1932" spans="2:5" x14ac:dyDescent="0.45">
      <c r="B1932" s="103"/>
      <c r="C1932" s="104"/>
      <c r="D1932" s="104"/>
      <c r="E1932" s="104"/>
    </row>
    <row r="1933" spans="2:5" x14ac:dyDescent="0.45">
      <c r="B1933" s="103"/>
      <c r="C1933" s="104"/>
      <c r="D1933" s="104"/>
      <c r="E1933" s="104"/>
    </row>
    <row r="1934" spans="2:5" x14ac:dyDescent="0.45">
      <c r="B1934" s="103"/>
      <c r="C1934" s="104"/>
      <c r="D1934" s="104"/>
      <c r="E1934" s="104"/>
    </row>
    <row r="1935" spans="2:5" x14ac:dyDescent="0.45">
      <c r="B1935" s="103"/>
      <c r="C1935" s="104"/>
      <c r="D1935" s="104"/>
      <c r="E1935" s="104"/>
    </row>
    <row r="1936" spans="2:5" x14ac:dyDescent="0.45">
      <c r="B1936" s="103"/>
      <c r="C1936" s="104"/>
      <c r="D1936" s="104"/>
      <c r="E1936" s="104"/>
    </row>
    <row r="1937" spans="2:5" x14ac:dyDescent="0.45">
      <c r="B1937" s="103"/>
      <c r="C1937" s="104"/>
      <c r="D1937" s="104"/>
      <c r="E1937" s="104"/>
    </row>
    <row r="1938" spans="2:5" x14ac:dyDescent="0.45">
      <c r="B1938" s="103"/>
      <c r="C1938" s="104"/>
      <c r="D1938" s="104"/>
      <c r="E1938" s="104"/>
    </row>
    <row r="1939" spans="2:5" x14ac:dyDescent="0.45">
      <c r="B1939" s="103"/>
      <c r="C1939" s="104"/>
      <c r="D1939" s="104"/>
      <c r="E1939" s="104"/>
    </row>
    <row r="1940" spans="2:5" x14ac:dyDescent="0.45">
      <c r="B1940" s="103"/>
      <c r="C1940" s="104"/>
      <c r="D1940" s="104"/>
      <c r="E1940" s="104"/>
    </row>
    <row r="1941" spans="2:5" x14ac:dyDescent="0.45">
      <c r="B1941" s="103"/>
      <c r="C1941" s="104"/>
      <c r="D1941" s="104"/>
      <c r="E1941" s="104"/>
    </row>
    <row r="1942" spans="2:5" x14ac:dyDescent="0.45">
      <c r="B1942" s="103"/>
      <c r="C1942" s="104"/>
      <c r="D1942" s="104"/>
      <c r="E1942" s="104"/>
    </row>
    <row r="1943" spans="2:5" x14ac:dyDescent="0.45">
      <c r="B1943" s="103"/>
      <c r="C1943" s="104"/>
      <c r="D1943" s="104"/>
      <c r="E1943" s="104"/>
    </row>
    <row r="1944" spans="2:5" x14ac:dyDescent="0.45">
      <c r="B1944" s="103"/>
      <c r="C1944" s="104"/>
      <c r="D1944" s="104"/>
      <c r="E1944" s="104"/>
    </row>
    <row r="1945" spans="2:5" x14ac:dyDescent="0.45">
      <c r="B1945" s="103"/>
      <c r="C1945" s="104"/>
      <c r="D1945" s="104"/>
      <c r="E1945" s="104"/>
    </row>
    <row r="1946" spans="2:5" x14ac:dyDescent="0.45">
      <c r="B1946" s="103"/>
      <c r="C1946" s="104"/>
      <c r="D1946" s="104"/>
      <c r="E1946" s="104"/>
    </row>
    <row r="1947" spans="2:5" x14ac:dyDescent="0.45">
      <c r="B1947" s="103"/>
      <c r="C1947" s="104"/>
      <c r="D1947" s="104"/>
      <c r="E1947" s="104"/>
    </row>
    <row r="1948" spans="2:5" x14ac:dyDescent="0.45">
      <c r="B1948" s="103"/>
      <c r="C1948" s="104"/>
      <c r="D1948" s="104"/>
      <c r="E1948" s="104"/>
    </row>
    <row r="1949" spans="2:5" x14ac:dyDescent="0.45">
      <c r="B1949" s="103"/>
      <c r="C1949" s="104"/>
      <c r="D1949" s="104"/>
      <c r="E1949" s="104"/>
    </row>
    <row r="1950" spans="2:5" x14ac:dyDescent="0.45">
      <c r="B1950" s="103"/>
      <c r="C1950" s="104"/>
      <c r="D1950" s="104"/>
      <c r="E1950" s="104"/>
    </row>
    <row r="1951" spans="2:5" x14ac:dyDescent="0.45">
      <c r="B1951" s="103"/>
      <c r="C1951" s="104"/>
      <c r="D1951" s="104"/>
      <c r="E1951" s="104"/>
    </row>
    <row r="1952" spans="2:5" x14ac:dyDescent="0.45">
      <c r="B1952" s="103"/>
      <c r="C1952" s="104"/>
      <c r="D1952" s="104"/>
      <c r="E1952" s="104"/>
    </row>
    <row r="1953" spans="2:5" x14ac:dyDescent="0.45">
      <c r="B1953" s="103"/>
      <c r="C1953" s="104"/>
      <c r="D1953" s="104"/>
      <c r="E1953" s="104"/>
    </row>
    <row r="1954" spans="2:5" x14ac:dyDescent="0.45">
      <c r="B1954" s="103"/>
      <c r="C1954" s="104"/>
      <c r="D1954" s="104"/>
      <c r="E1954" s="104"/>
    </row>
    <row r="1955" spans="2:5" x14ac:dyDescent="0.45">
      <c r="B1955" s="103"/>
      <c r="C1955" s="104"/>
      <c r="D1955" s="104"/>
      <c r="E1955" s="104"/>
    </row>
    <row r="1956" spans="2:5" x14ac:dyDescent="0.45">
      <c r="B1956" s="103"/>
      <c r="C1956" s="104"/>
      <c r="D1956" s="104"/>
      <c r="E1956" s="104"/>
    </row>
    <row r="1957" spans="2:5" x14ac:dyDescent="0.45">
      <c r="B1957" s="103"/>
      <c r="C1957" s="104"/>
      <c r="D1957" s="104"/>
      <c r="E1957" s="104"/>
    </row>
    <row r="1958" spans="2:5" x14ac:dyDescent="0.45">
      <c r="B1958" s="103"/>
      <c r="C1958" s="104"/>
      <c r="D1958" s="104"/>
      <c r="E1958" s="104"/>
    </row>
    <row r="1959" spans="2:5" x14ac:dyDescent="0.45">
      <c r="B1959" s="103"/>
      <c r="C1959" s="104"/>
      <c r="D1959" s="104"/>
      <c r="E1959" s="104"/>
    </row>
    <row r="1960" spans="2:5" x14ac:dyDescent="0.45">
      <c r="B1960" s="103"/>
      <c r="C1960" s="104"/>
      <c r="D1960" s="104"/>
      <c r="E1960" s="104"/>
    </row>
    <row r="1961" spans="2:5" x14ac:dyDescent="0.45">
      <c r="B1961" s="103"/>
      <c r="C1961" s="104"/>
      <c r="D1961" s="104"/>
      <c r="E1961" s="104"/>
    </row>
    <row r="1962" spans="2:5" x14ac:dyDescent="0.45">
      <c r="B1962" s="103"/>
      <c r="C1962" s="104"/>
      <c r="D1962" s="104"/>
      <c r="E1962" s="104"/>
    </row>
    <row r="1963" spans="2:5" x14ac:dyDescent="0.45">
      <c r="B1963" s="103"/>
      <c r="C1963" s="104"/>
      <c r="D1963" s="104"/>
      <c r="E1963" s="104"/>
    </row>
    <row r="1964" spans="2:5" x14ac:dyDescent="0.45">
      <c r="B1964" s="103"/>
      <c r="C1964" s="104"/>
      <c r="D1964" s="104"/>
      <c r="E1964" s="104"/>
    </row>
    <row r="1965" spans="2:5" x14ac:dyDescent="0.45">
      <c r="B1965" s="103"/>
      <c r="C1965" s="104"/>
      <c r="D1965" s="104"/>
      <c r="E1965" s="104"/>
    </row>
    <row r="1966" spans="2:5" x14ac:dyDescent="0.45">
      <c r="B1966" s="103"/>
      <c r="C1966" s="104"/>
      <c r="D1966" s="104"/>
      <c r="E1966" s="104"/>
    </row>
    <row r="1967" spans="2:5" x14ac:dyDescent="0.45">
      <c r="B1967" s="103"/>
      <c r="C1967" s="104"/>
      <c r="D1967" s="104"/>
      <c r="E1967" s="104"/>
    </row>
    <row r="1968" spans="2:5" x14ac:dyDescent="0.45">
      <c r="B1968" s="103"/>
      <c r="C1968" s="104"/>
      <c r="D1968" s="104"/>
      <c r="E1968" s="104"/>
    </row>
    <row r="1969" spans="2:5" x14ac:dyDescent="0.45">
      <c r="B1969" s="103"/>
      <c r="C1969" s="104"/>
      <c r="D1969" s="104"/>
      <c r="E1969" s="104"/>
    </row>
    <row r="1970" spans="2:5" x14ac:dyDescent="0.45">
      <c r="B1970" s="103"/>
      <c r="C1970" s="104"/>
      <c r="D1970" s="104"/>
      <c r="E1970" s="104"/>
    </row>
    <row r="1971" spans="2:5" x14ac:dyDescent="0.45">
      <c r="B1971" s="103"/>
      <c r="C1971" s="104"/>
      <c r="D1971" s="104"/>
      <c r="E1971" s="104"/>
    </row>
    <row r="1972" spans="2:5" x14ac:dyDescent="0.45">
      <c r="B1972" s="103"/>
      <c r="C1972" s="104"/>
      <c r="D1972" s="104"/>
      <c r="E1972" s="104"/>
    </row>
    <row r="1973" spans="2:5" x14ac:dyDescent="0.45">
      <c r="B1973" s="103"/>
      <c r="C1973" s="104"/>
      <c r="D1973" s="104"/>
      <c r="E1973" s="104"/>
    </row>
    <row r="1974" spans="2:5" x14ac:dyDescent="0.45">
      <c r="B1974" s="103"/>
      <c r="C1974" s="104"/>
      <c r="D1974" s="104"/>
      <c r="E1974" s="104"/>
    </row>
    <row r="1975" spans="2:5" x14ac:dyDescent="0.45">
      <c r="B1975" s="103"/>
      <c r="C1975" s="104"/>
      <c r="D1975" s="104"/>
      <c r="E1975" s="104"/>
    </row>
    <row r="1976" spans="2:5" x14ac:dyDescent="0.45">
      <c r="B1976" s="103"/>
      <c r="C1976" s="104"/>
      <c r="D1976" s="104"/>
      <c r="E1976" s="104"/>
    </row>
    <row r="1977" spans="2:5" x14ac:dyDescent="0.45">
      <c r="B1977" s="103"/>
      <c r="C1977" s="104"/>
      <c r="D1977" s="104"/>
      <c r="E1977" s="104"/>
    </row>
    <row r="1978" spans="2:5" x14ac:dyDescent="0.45">
      <c r="B1978" s="103"/>
      <c r="C1978" s="104"/>
      <c r="D1978" s="104"/>
      <c r="E1978" s="104"/>
    </row>
    <row r="1979" spans="2:5" x14ac:dyDescent="0.45">
      <c r="B1979" s="103"/>
      <c r="C1979" s="104"/>
      <c r="D1979" s="104"/>
      <c r="E1979" s="104"/>
    </row>
    <row r="1980" spans="2:5" x14ac:dyDescent="0.45">
      <c r="B1980" s="103"/>
      <c r="C1980" s="104"/>
      <c r="D1980" s="104"/>
      <c r="E1980" s="104"/>
    </row>
    <row r="1981" spans="2:5" x14ac:dyDescent="0.45">
      <c r="B1981" s="103"/>
      <c r="C1981" s="104"/>
      <c r="D1981" s="104"/>
      <c r="E1981" s="104"/>
    </row>
    <row r="1982" spans="2:5" x14ac:dyDescent="0.45">
      <c r="B1982" s="103"/>
      <c r="C1982" s="104"/>
      <c r="D1982" s="104"/>
      <c r="E1982" s="104"/>
    </row>
    <row r="1983" spans="2:5" x14ac:dyDescent="0.45">
      <c r="B1983" s="103"/>
      <c r="C1983" s="104"/>
      <c r="D1983" s="104"/>
      <c r="E1983" s="104"/>
    </row>
    <row r="1984" spans="2:5" x14ac:dyDescent="0.45">
      <c r="B1984" s="103"/>
      <c r="C1984" s="104"/>
      <c r="D1984" s="104"/>
      <c r="E1984" s="104"/>
    </row>
    <row r="1985" spans="2:5" x14ac:dyDescent="0.45">
      <c r="B1985" s="103"/>
      <c r="C1985" s="104"/>
      <c r="D1985" s="104"/>
      <c r="E1985" s="104"/>
    </row>
    <row r="1986" spans="2:5" x14ac:dyDescent="0.45">
      <c r="B1986" s="103"/>
      <c r="C1986" s="104"/>
      <c r="D1986" s="104"/>
      <c r="E1986" s="104"/>
    </row>
    <row r="1987" spans="2:5" x14ac:dyDescent="0.45">
      <c r="B1987" s="103"/>
      <c r="C1987" s="104"/>
      <c r="D1987" s="104"/>
      <c r="E1987" s="104"/>
    </row>
    <row r="1988" spans="2:5" x14ac:dyDescent="0.45">
      <c r="B1988" s="103"/>
      <c r="C1988" s="104"/>
      <c r="D1988" s="104"/>
      <c r="E1988" s="104"/>
    </row>
    <row r="1989" spans="2:5" x14ac:dyDescent="0.45">
      <c r="B1989" s="103"/>
      <c r="C1989" s="104"/>
      <c r="D1989" s="104"/>
      <c r="E1989" s="104"/>
    </row>
    <row r="1990" spans="2:5" x14ac:dyDescent="0.45">
      <c r="B1990" s="103"/>
      <c r="C1990" s="104"/>
      <c r="D1990" s="104"/>
      <c r="E1990" s="104"/>
    </row>
    <row r="1991" spans="2:5" x14ac:dyDescent="0.45">
      <c r="B1991" s="103"/>
      <c r="C1991" s="104"/>
      <c r="D1991" s="104"/>
      <c r="E1991" s="104"/>
    </row>
    <row r="1992" spans="2:5" x14ac:dyDescent="0.45">
      <c r="B1992" s="103"/>
      <c r="C1992" s="104"/>
      <c r="D1992" s="104"/>
      <c r="E1992" s="104"/>
    </row>
    <row r="1993" spans="2:5" x14ac:dyDescent="0.45">
      <c r="B1993" s="103"/>
      <c r="C1993" s="104"/>
      <c r="D1993" s="104"/>
      <c r="E1993" s="104"/>
    </row>
    <row r="1994" spans="2:5" x14ac:dyDescent="0.45">
      <c r="B1994" s="103"/>
      <c r="C1994" s="104"/>
      <c r="D1994" s="104"/>
      <c r="E1994" s="104"/>
    </row>
    <row r="1995" spans="2:5" x14ac:dyDescent="0.45">
      <c r="B1995" s="103"/>
      <c r="C1995" s="104"/>
      <c r="D1995" s="104"/>
      <c r="E1995" s="104"/>
    </row>
    <row r="1996" spans="2:5" x14ac:dyDescent="0.45">
      <c r="B1996" s="103"/>
      <c r="C1996" s="104"/>
      <c r="D1996" s="104"/>
      <c r="E1996" s="104"/>
    </row>
    <row r="1997" spans="2:5" x14ac:dyDescent="0.45">
      <c r="B1997" s="103"/>
      <c r="C1997" s="104"/>
      <c r="D1997" s="104"/>
      <c r="E1997" s="104"/>
    </row>
    <row r="1998" spans="2:5" x14ac:dyDescent="0.45">
      <c r="B1998" s="103"/>
      <c r="C1998" s="104"/>
      <c r="D1998" s="104"/>
      <c r="E1998" s="104"/>
    </row>
    <row r="1999" spans="2:5" x14ac:dyDescent="0.45">
      <c r="B1999" s="103"/>
      <c r="C1999" s="104"/>
      <c r="D1999" s="104"/>
      <c r="E1999" s="104"/>
    </row>
    <row r="2000" spans="2:5" x14ac:dyDescent="0.45">
      <c r="B2000" s="103"/>
      <c r="C2000" s="104"/>
      <c r="D2000" s="104"/>
      <c r="E2000" s="104"/>
    </row>
    <row r="2001" spans="2:5" x14ac:dyDescent="0.45">
      <c r="B2001" s="103"/>
      <c r="C2001" s="104"/>
      <c r="D2001" s="104"/>
      <c r="E2001" s="104"/>
    </row>
    <row r="2002" spans="2:5" x14ac:dyDescent="0.45">
      <c r="B2002" s="103"/>
      <c r="C2002" s="104"/>
      <c r="D2002" s="104"/>
      <c r="E2002" s="104"/>
    </row>
    <row r="2003" spans="2:5" x14ac:dyDescent="0.45">
      <c r="B2003" s="103"/>
      <c r="C2003" s="104"/>
      <c r="D2003" s="104"/>
      <c r="E2003" s="104"/>
    </row>
    <row r="2004" spans="2:5" x14ac:dyDescent="0.45">
      <c r="B2004" s="103"/>
      <c r="C2004" s="104"/>
      <c r="D2004" s="104"/>
      <c r="E2004" s="104"/>
    </row>
    <row r="2005" spans="2:5" x14ac:dyDescent="0.45">
      <c r="B2005" s="103"/>
      <c r="C2005" s="104"/>
      <c r="D2005" s="104"/>
      <c r="E2005" s="104"/>
    </row>
    <row r="2006" spans="2:5" x14ac:dyDescent="0.45">
      <c r="B2006" s="103"/>
      <c r="C2006" s="104"/>
      <c r="D2006" s="104"/>
      <c r="E2006" s="104"/>
    </row>
    <row r="2007" spans="2:5" x14ac:dyDescent="0.45">
      <c r="B2007" s="103"/>
      <c r="C2007" s="104"/>
      <c r="D2007" s="104"/>
      <c r="E2007" s="104"/>
    </row>
    <row r="2008" spans="2:5" x14ac:dyDescent="0.45">
      <c r="B2008" s="103"/>
      <c r="C2008" s="104"/>
      <c r="D2008" s="104"/>
      <c r="E2008" s="104"/>
    </row>
    <row r="2009" spans="2:5" x14ac:dyDescent="0.45">
      <c r="B2009" s="103"/>
      <c r="C2009" s="104"/>
      <c r="D2009" s="104"/>
      <c r="E2009" s="104"/>
    </row>
    <row r="2010" spans="2:5" x14ac:dyDescent="0.45">
      <c r="B2010" s="103"/>
      <c r="C2010" s="104"/>
      <c r="D2010" s="104"/>
      <c r="E2010" s="104"/>
    </row>
    <row r="2011" spans="2:5" x14ac:dyDescent="0.45">
      <c r="B2011" s="103"/>
      <c r="C2011" s="104"/>
      <c r="D2011" s="104"/>
      <c r="E2011" s="104"/>
    </row>
    <row r="2012" spans="2:5" x14ac:dyDescent="0.45">
      <c r="B2012" s="103"/>
      <c r="C2012" s="104"/>
      <c r="D2012" s="104"/>
      <c r="E2012" s="104"/>
    </row>
    <row r="2013" spans="2:5" x14ac:dyDescent="0.45">
      <c r="B2013" s="103"/>
      <c r="C2013" s="104"/>
      <c r="D2013" s="104"/>
      <c r="E2013" s="104"/>
    </row>
    <row r="2014" spans="2:5" x14ac:dyDescent="0.45">
      <c r="B2014" s="103"/>
      <c r="C2014" s="104"/>
      <c r="D2014" s="104"/>
      <c r="E2014" s="104"/>
    </row>
    <row r="2015" spans="2:5" x14ac:dyDescent="0.45">
      <c r="B2015" s="103"/>
      <c r="C2015" s="104"/>
      <c r="D2015" s="104"/>
      <c r="E2015" s="104"/>
    </row>
    <row r="2016" spans="2:5" x14ac:dyDescent="0.45">
      <c r="B2016" s="103"/>
      <c r="C2016" s="104"/>
      <c r="D2016" s="104"/>
      <c r="E2016" s="104"/>
    </row>
    <row r="2017" spans="2:5" x14ac:dyDescent="0.45">
      <c r="B2017" s="103"/>
      <c r="C2017" s="104"/>
      <c r="D2017" s="104"/>
      <c r="E2017" s="104"/>
    </row>
    <row r="2018" spans="2:5" x14ac:dyDescent="0.45">
      <c r="B2018" s="103"/>
      <c r="C2018" s="104"/>
      <c r="D2018" s="104"/>
      <c r="E2018" s="104"/>
    </row>
    <row r="2019" spans="2:5" x14ac:dyDescent="0.45">
      <c r="B2019" s="103"/>
      <c r="C2019" s="104"/>
      <c r="D2019" s="104"/>
      <c r="E2019" s="104"/>
    </row>
    <row r="2020" spans="2:5" x14ac:dyDescent="0.45">
      <c r="B2020" s="103"/>
      <c r="C2020" s="104"/>
      <c r="D2020" s="104"/>
      <c r="E2020" s="104"/>
    </row>
    <row r="2021" spans="2:5" x14ac:dyDescent="0.45">
      <c r="B2021" s="103"/>
      <c r="C2021" s="104"/>
      <c r="D2021" s="104"/>
      <c r="E2021" s="104"/>
    </row>
    <row r="2022" spans="2:5" x14ac:dyDescent="0.45">
      <c r="B2022" s="103"/>
      <c r="C2022" s="104"/>
      <c r="D2022" s="104"/>
      <c r="E2022" s="104"/>
    </row>
    <row r="2023" spans="2:5" x14ac:dyDescent="0.45">
      <c r="B2023" s="103"/>
      <c r="C2023" s="104"/>
      <c r="D2023" s="104"/>
      <c r="E2023" s="104"/>
    </row>
    <row r="2024" spans="2:5" x14ac:dyDescent="0.45">
      <c r="B2024" s="103"/>
      <c r="C2024" s="104"/>
      <c r="D2024" s="104"/>
      <c r="E2024" s="104"/>
    </row>
    <row r="2025" spans="2:5" x14ac:dyDescent="0.45">
      <c r="B2025" s="103"/>
      <c r="C2025" s="104"/>
      <c r="D2025" s="104"/>
      <c r="E2025" s="104"/>
    </row>
    <row r="2026" spans="2:5" x14ac:dyDescent="0.45">
      <c r="B2026" s="103"/>
      <c r="C2026" s="104"/>
      <c r="D2026" s="104"/>
      <c r="E2026" s="104"/>
    </row>
    <row r="2027" spans="2:5" x14ac:dyDescent="0.45">
      <c r="B2027" s="103"/>
      <c r="C2027" s="104"/>
      <c r="D2027" s="104"/>
      <c r="E2027" s="104"/>
    </row>
    <row r="2028" spans="2:5" x14ac:dyDescent="0.45">
      <c r="B2028" s="103"/>
      <c r="C2028" s="104"/>
      <c r="D2028" s="104"/>
      <c r="E2028" s="104"/>
    </row>
    <row r="2029" spans="2:5" x14ac:dyDescent="0.45">
      <c r="B2029" s="103"/>
      <c r="C2029" s="104"/>
      <c r="D2029" s="104"/>
      <c r="E2029" s="104"/>
    </row>
    <row r="2030" spans="2:5" x14ac:dyDescent="0.45">
      <c r="B2030" s="103"/>
      <c r="C2030" s="104"/>
      <c r="D2030" s="104"/>
      <c r="E2030" s="104"/>
    </row>
    <row r="2031" spans="2:5" x14ac:dyDescent="0.45">
      <c r="B2031" s="103"/>
      <c r="C2031" s="104"/>
      <c r="D2031" s="104"/>
      <c r="E2031" s="104"/>
    </row>
    <row r="2032" spans="2:5" x14ac:dyDescent="0.45">
      <c r="B2032" s="103"/>
      <c r="C2032" s="104"/>
      <c r="D2032" s="104"/>
      <c r="E2032" s="104"/>
    </row>
    <row r="2033" spans="2:5" x14ac:dyDescent="0.45">
      <c r="B2033" s="103"/>
      <c r="C2033" s="104"/>
      <c r="D2033" s="104"/>
      <c r="E2033" s="104"/>
    </row>
    <row r="2034" spans="2:5" x14ac:dyDescent="0.45">
      <c r="B2034" s="103"/>
      <c r="C2034" s="104"/>
      <c r="D2034" s="104"/>
      <c r="E2034" s="104"/>
    </row>
    <row r="2035" spans="2:5" x14ac:dyDescent="0.45">
      <c r="B2035" s="103"/>
      <c r="C2035" s="104"/>
      <c r="D2035" s="104"/>
      <c r="E2035" s="104"/>
    </row>
    <row r="2036" spans="2:5" x14ac:dyDescent="0.45">
      <c r="B2036" s="103"/>
      <c r="C2036" s="104"/>
      <c r="D2036" s="104"/>
      <c r="E2036" s="104"/>
    </row>
    <row r="2037" spans="2:5" x14ac:dyDescent="0.45">
      <c r="B2037" s="103"/>
      <c r="C2037" s="104"/>
      <c r="D2037" s="104"/>
      <c r="E2037" s="104"/>
    </row>
    <row r="2038" spans="2:5" x14ac:dyDescent="0.45">
      <c r="B2038" s="103"/>
      <c r="C2038" s="104"/>
      <c r="D2038" s="104"/>
      <c r="E2038" s="104"/>
    </row>
    <row r="2039" spans="2:5" x14ac:dyDescent="0.45">
      <c r="B2039" s="103"/>
      <c r="C2039" s="104"/>
      <c r="D2039" s="104"/>
      <c r="E2039" s="104"/>
    </row>
    <row r="2040" spans="2:5" x14ac:dyDescent="0.45">
      <c r="B2040" s="103"/>
      <c r="C2040" s="104"/>
      <c r="D2040" s="104"/>
      <c r="E2040" s="104"/>
    </row>
    <row r="2041" spans="2:5" x14ac:dyDescent="0.45">
      <c r="B2041" s="103"/>
      <c r="C2041" s="104"/>
      <c r="D2041" s="104"/>
      <c r="E2041" s="104"/>
    </row>
    <row r="2042" spans="2:5" x14ac:dyDescent="0.45">
      <c r="B2042" s="103"/>
      <c r="C2042" s="104"/>
      <c r="D2042" s="104"/>
      <c r="E2042" s="104"/>
    </row>
    <row r="2043" spans="2:5" x14ac:dyDescent="0.45">
      <c r="B2043" s="103"/>
      <c r="C2043" s="104"/>
      <c r="D2043" s="104"/>
      <c r="E2043" s="104"/>
    </row>
    <row r="2044" spans="2:5" x14ac:dyDescent="0.45">
      <c r="B2044" s="103"/>
      <c r="C2044" s="104"/>
      <c r="D2044" s="104"/>
      <c r="E2044" s="104"/>
    </row>
    <row r="2045" spans="2:5" x14ac:dyDescent="0.45">
      <c r="B2045" s="103"/>
      <c r="C2045" s="104"/>
      <c r="D2045" s="104"/>
      <c r="E2045" s="104"/>
    </row>
    <row r="2046" spans="2:5" x14ac:dyDescent="0.45">
      <c r="B2046" s="103"/>
      <c r="C2046" s="104"/>
      <c r="D2046" s="104"/>
      <c r="E2046" s="104"/>
    </row>
    <row r="2047" spans="2:5" x14ac:dyDescent="0.45">
      <c r="B2047" s="103"/>
      <c r="C2047" s="104"/>
      <c r="D2047" s="104"/>
      <c r="E2047" s="104"/>
    </row>
    <row r="2048" spans="2:5" x14ac:dyDescent="0.45">
      <c r="B2048" s="103"/>
      <c r="C2048" s="104"/>
      <c r="D2048" s="104"/>
      <c r="E2048" s="104"/>
    </row>
    <row r="2049" spans="2:5" x14ac:dyDescent="0.45">
      <c r="B2049" s="103"/>
      <c r="C2049" s="104"/>
      <c r="D2049" s="104"/>
      <c r="E2049" s="104"/>
    </row>
    <row r="2050" spans="2:5" x14ac:dyDescent="0.45">
      <c r="B2050" s="103"/>
      <c r="C2050" s="104"/>
      <c r="D2050" s="104"/>
      <c r="E2050" s="104"/>
    </row>
    <row r="2051" spans="2:5" x14ac:dyDescent="0.45">
      <c r="B2051" s="103"/>
      <c r="C2051" s="104"/>
      <c r="D2051" s="104"/>
      <c r="E2051" s="104"/>
    </row>
    <row r="2052" spans="2:5" x14ac:dyDescent="0.45">
      <c r="B2052" s="103"/>
      <c r="C2052" s="104"/>
      <c r="D2052" s="104"/>
      <c r="E2052" s="104"/>
    </row>
    <row r="2053" spans="2:5" x14ac:dyDescent="0.45">
      <c r="B2053" s="103"/>
      <c r="C2053" s="104"/>
      <c r="D2053" s="104"/>
      <c r="E2053" s="104"/>
    </row>
    <row r="2054" spans="2:5" x14ac:dyDescent="0.45">
      <c r="B2054" s="103"/>
      <c r="C2054" s="104"/>
      <c r="D2054" s="104"/>
      <c r="E2054" s="104"/>
    </row>
    <row r="2055" spans="2:5" x14ac:dyDescent="0.45">
      <c r="B2055" s="103"/>
      <c r="C2055" s="104"/>
      <c r="D2055" s="104"/>
      <c r="E2055" s="104"/>
    </row>
    <row r="2056" spans="2:5" x14ac:dyDescent="0.45">
      <c r="B2056" s="103"/>
      <c r="C2056" s="104"/>
      <c r="D2056" s="104"/>
      <c r="E2056" s="104"/>
    </row>
    <row r="2057" spans="2:5" x14ac:dyDescent="0.45">
      <c r="B2057" s="103"/>
      <c r="C2057" s="104"/>
      <c r="D2057" s="104"/>
      <c r="E2057" s="104"/>
    </row>
    <row r="2058" spans="2:5" x14ac:dyDescent="0.45">
      <c r="B2058" s="103"/>
      <c r="C2058" s="104"/>
      <c r="D2058" s="104"/>
      <c r="E2058" s="104"/>
    </row>
    <row r="2059" spans="2:5" x14ac:dyDescent="0.45">
      <c r="B2059" s="103"/>
      <c r="C2059" s="104"/>
      <c r="D2059" s="104"/>
      <c r="E2059" s="104"/>
    </row>
    <row r="2060" spans="2:5" x14ac:dyDescent="0.45">
      <c r="B2060" s="103"/>
      <c r="C2060" s="104"/>
      <c r="D2060" s="104"/>
      <c r="E2060" s="104"/>
    </row>
    <row r="2061" spans="2:5" x14ac:dyDescent="0.45">
      <c r="B2061" s="103"/>
      <c r="C2061" s="104"/>
      <c r="D2061" s="104"/>
      <c r="E2061" s="104"/>
    </row>
    <row r="2062" spans="2:5" x14ac:dyDescent="0.45">
      <c r="B2062" s="103"/>
      <c r="C2062" s="104"/>
      <c r="D2062" s="104"/>
      <c r="E2062" s="104"/>
    </row>
    <row r="2063" spans="2:5" x14ac:dyDescent="0.45">
      <c r="B2063" s="103"/>
      <c r="C2063" s="104"/>
      <c r="D2063" s="104"/>
      <c r="E2063" s="104"/>
    </row>
    <row r="2064" spans="2:5" x14ac:dyDescent="0.45">
      <c r="B2064" s="103"/>
      <c r="C2064" s="104"/>
      <c r="D2064" s="104"/>
      <c r="E2064" s="104"/>
    </row>
    <row r="2065" spans="2:5" x14ac:dyDescent="0.45">
      <c r="B2065" s="103"/>
      <c r="C2065" s="104"/>
      <c r="D2065" s="104"/>
      <c r="E2065" s="104"/>
    </row>
    <row r="2066" spans="2:5" x14ac:dyDescent="0.45">
      <c r="B2066" s="103"/>
      <c r="C2066" s="104"/>
      <c r="D2066" s="104"/>
      <c r="E2066" s="104"/>
    </row>
    <row r="2067" spans="2:5" x14ac:dyDescent="0.45">
      <c r="B2067" s="103"/>
      <c r="C2067" s="104"/>
      <c r="D2067" s="104"/>
      <c r="E2067" s="104"/>
    </row>
    <row r="2068" spans="2:5" x14ac:dyDescent="0.45">
      <c r="B2068" s="103"/>
      <c r="C2068" s="104"/>
      <c r="D2068" s="104"/>
      <c r="E2068" s="104"/>
    </row>
    <row r="2069" spans="2:5" x14ac:dyDescent="0.45">
      <c r="B2069" s="103"/>
      <c r="C2069" s="104"/>
      <c r="D2069" s="104"/>
      <c r="E2069" s="104"/>
    </row>
    <row r="2070" spans="2:5" x14ac:dyDescent="0.45">
      <c r="B2070" s="103"/>
      <c r="C2070" s="104"/>
      <c r="D2070" s="104"/>
      <c r="E2070" s="104"/>
    </row>
    <row r="2071" spans="2:5" x14ac:dyDescent="0.45">
      <c r="B2071" s="103"/>
      <c r="C2071" s="104"/>
      <c r="D2071" s="104"/>
      <c r="E2071" s="104"/>
    </row>
    <row r="2072" spans="2:5" x14ac:dyDescent="0.45">
      <c r="B2072" s="103"/>
      <c r="C2072" s="104"/>
      <c r="D2072" s="104"/>
      <c r="E2072" s="104"/>
    </row>
    <row r="2073" spans="2:5" x14ac:dyDescent="0.45">
      <c r="B2073" s="103"/>
      <c r="C2073" s="104"/>
      <c r="D2073" s="104"/>
      <c r="E2073" s="104"/>
    </row>
    <row r="2074" spans="2:5" x14ac:dyDescent="0.45">
      <c r="B2074" s="103"/>
      <c r="C2074" s="104"/>
      <c r="D2074" s="104"/>
      <c r="E2074" s="104"/>
    </row>
    <row r="2075" spans="2:5" x14ac:dyDescent="0.45">
      <c r="B2075" s="103"/>
      <c r="C2075" s="104"/>
      <c r="D2075" s="104"/>
      <c r="E2075" s="104"/>
    </row>
    <row r="2076" spans="2:5" x14ac:dyDescent="0.45">
      <c r="B2076" s="103"/>
      <c r="C2076" s="104"/>
      <c r="D2076" s="104"/>
      <c r="E2076" s="104"/>
    </row>
    <row r="2077" spans="2:5" x14ac:dyDescent="0.45">
      <c r="B2077" s="103"/>
      <c r="C2077" s="104"/>
      <c r="D2077" s="104"/>
      <c r="E2077" s="104"/>
    </row>
    <row r="2078" spans="2:5" x14ac:dyDescent="0.45">
      <c r="B2078" s="103"/>
      <c r="C2078" s="104"/>
      <c r="D2078" s="104"/>
      <c r="E2078" s="104"/>
    </row>
    <row r="2079" spans="2:5" x14ac:dyDescent="0.45">
      <c r="B2079" s="103"/>
      <c r="C2079" s="104"/>
      <c r="D2079" s="104"/>
      <c r="E2079" s="104"/>
    </row>
    <row r="2080" spans="2:5" x14ac:dyDescent="0.45">
      <c r="B2080" s="103"/>
      <c r="C2080" s="104"/>
      <c r="D2080" s="104"/>
      <c r="E2080" s="104"/>
    </row>
    <row r="2081" spans="2:5" x14ac:dyDescent="0.45">
      <c r="B2081" s="103"/>
      <c r="C2081" s="104"/>
      <c r="D2081" s="104"/>
      <c r="E2081" s="104"/>
    </row>
    <row r="2082" spans="2:5" x14ac:dyDescent="0.45">
      <c r="B2082" s="103"/>
      <c r="C2082" s="104"/>
      <c r="D2082" s="104"/>
      <c r="E2082" s="104"/>
    </row>
    <row r="2083" spans="2:5" x14ac:dyDescent="0.45">
      <c r="B2083" s="103"/>
      <c r="C2083" s="104"/>
      <c r="D2083" s="104"/>
      <c r="E2083" s="104"/>
    </row>
    <row r="2084" spans="2:5" x14ac:dyDescent="0.45">
      <c r="B2084" s="103"/>
      <c r="C2084" s="104"/>
      <c r="D2084" s="104"/>
      <c r="E2084" s="104"/>
    </row>
    <row r="2085" spans="2:5" x14ac:dyDescent="0.45">
      <c r="B2085" s="103"/>
      <c r="C2085" s="104"/>
      <c r="D2085" s="104"/>
      <c r="E2085" s="104"/>
    </row>
    <row r="2086" spans="2:5" x14ac:dyDescent="0.45">
      <c r="B2086" s="103"/>
      <c r="C2086" s="104"/>
      <c r="D2086" s="104"/>
      <c r="E2086" s="104"/>
    </row>
    <row r="2087" spans="2:5" x14ac:dyDescent="0.45">
      <c r="B2087" s="103"/>
      <c r="C2087" s="104"/>
      <c r="D2087" s="104"/>
      <c r="E2087" s="104"/>
    </row>
    <row r="2088" spans="2:5" x14ac:dyDescent="0.45">
      <c r="B2088" s="103"/>
      <c r="C2088" s="104"/>
      <c r="D2088" s="104"/>
      <c r="E2088" s="104"/>
    </row>
    <row r="2089" spans="2:5" x14ac:dyDescent="0.45">
      <c r="B2089" s="103"/>
      <c r="C2089" s="104"/>
      <c r="D2089" s="104"/>
      <c r="E2089" s="104"/>
    </row>
    <row r="2090" spans="2:5" x14ac:dyDescent="0.45">
      <c r="B2090" s="103"/>
      <c r="C2090" s="104"/>
      <c r="D2090" s="104"/>
      <c r="E2090" s="104"/>
    </row>
    <row r="2091" spans="2:5" x14ac:dyDescent="0.45">
      <c r="B2091" s="103"/>
      <c r="C2091" s="104"/>
      <c r="D2091" s="104"/>
      <c r="E2091" s="104"/>
    </row>
    <row r="2092" spans="2:5" x14ac:dyDescent="0.45">
      <c r="B2092" s="103"/>
      <c r="C2092" s="104"/>
      <c r="D2092" s="104"/>
      <c r="E2092" s="104"/>
    </row>
    <row r="2093" spans="2:5" x14ac:dyDescent="0.45">
      <c r="B2093" s="103"/>
      <c r="C2093" s="104"/>
      <c r="D2093" s="104"/>
      <c r="E2093" s="104"/>
    </row>
    <row r="2094" spans="2:5" x14ac:dyDescent="0.45">
      <c r="B2094" s="103"/>
      <c r="C2094" s="104"/>
      <c r="D2094" s="104"/>
      <c r="E2094" s="104"/>
    </row>
    <row r="2095" spans="2:5" x14ac:dyDescent="0.45">
      <c r="B2095" s="103"/>
      <c r="C2095" s="104"/>
      <c r="D2095" s="104"/>
      <c r="E2095" s="104"/>
    </row>
    <row r="2096" spans="2:5" x14ac:dyDescent="0.45">
      <c r="B2096" s="103"/>
      <c r="C2096" s="104"/>
      <c r="D2096" s="104"/>
      <c r="E2096" s="104"/>
    </row>
    <row r="2097" spans="2:5" x14ac:dyDescent="0.45">
      <c r="B2097" s="103"/>
      <c r="C2097" s="104"/>
      <c r="D2097" s="104"/>
      <c r="E2097" s="104"/>
    </row>
    <row r="2098" spans="2:5" x14ac:dyDescent="0.45">
      <c r="B2098" s="103"/>
      <c r="C2098" s="104"/>
      <c r="D2098" s="104"/>
      <c r="E2098" s="104"/>
    </row>
    <row r="2099" spans="2:5" x14ac:dyDescent="0.45">
      <c r="B2099" s="103"/>
      <c r="C2099" s="104"/>
      <c r="D2099" s="104"/>
      <c r="E2099" s="104"/>
    </row>
    <row r="2100" spans="2:5" x14ac:dyDescent="0.45">
      <c r="B2100" s="103"/>
      <c r="C2100" s="104"/>
      <c r="D2100" s="104"/>
      <c r="E2100" s="104"/>
    </row>
    <row r="2101" spans="2:5" x14ac:dyDescent="0.45">
      <c r="B2101" s="103"/>
      <c r="C2101" s="104"/>
      <c r="D2101" s="104"/>
      <c r="E2101" s="104"/>
    </row>
    <row r="2102" spans="2:5" x14ac:dyDescent="0.45">
      <c r="B2102" s="103"/>
      <c r="C2102" s="104"/>
      <c r="D2102" s="104"/>
      <c r="E2102" s="104"/>
    </row>
    <row r="2103" spans="2:5" x14ac:dyDescent="0.45">
      <c r="B2103" s="103"/>
      <c r="C2103" s="104"/>
      <c r="D2103" s="104"/>
      <c r="E2103" s="104"/>
    </row>
    <row r="2104" spans="2:5" x14ac:dyDescent="0.45">
      <c r="B2104" s="103"/>
      <c r="C2104" s="104"/>
      <c r="D2104" s="104"/>
      <c r="E2104" s="104"/>
    </row>
    <row r="2105" spans="2:5" x14ac:dyDescent="0.45">
      <c r="B2105" s="103"/>
      <c r="C2105" s="104"/>
      <c r="D2105" s="104"/>
      <c r="E2105" s="104"/>
    </row>
    <row r="2106" spans="2:5" x14ac:dyDescent="0.45">
      <c r="B2106" s="103"/>
      <c r="C2106" s="104"/>
      <c r="D2106" s="104"/>
      <c r="E2106" s="104"/>
    </row>
    <row r="2107" spans="2:5" x14ac:dyDescent="0.45">
      <c r="B2107" s="103"/>
      <c r="C2107" s="104"/>
      <c r="D2107" s="104"/>
      <c r="E2107" s="104"/>
    </row>
    <row r="2108" spans="2:5" x14ac:dyDescent="0.45">
      <c r="B2108" s="103"/>
      <c r="C2108" s="104"/>
      <c r="D2108" s="104"/>
      <c r="E2108" s="104"/>
    </row>
    <row r="2109" spans="2:5" x14ac:dyDescent="0.45">
      <c r="B2109" s="103"/>
      <c r="C2109" s="104"/>
      <c r="D2109" s="104"/>
      <c r="E2109" s="104"/>
    </row>
    <row r="2110" spans="2:5" x14ac:dyDescent="0.45">
      <c r="B2110" s="103"/>
      <c r="C2110" s="104"/>
      <c r="D2110" s="104"/>
      <c r="E2110" s="104"/>
    </row>
    <row r="2111" spans="2:5" x14ac:dyDescent="0.45">
      <c r="B2111" s="103"/>
      <c r="C2111" s="104"/>
      <c r="D2111" s="104"/>
      <c r="E2111" s="104"/>
    </row>
    <row r="2112" spans="2:5" x14ac:dyDescent="0.45">
      <c r="B2112" s="103"/>
      <c r="C2112" s="104"/>
      <c r="D2112" s="104"/>
      <c r="E2112" s="104"/>
    </row>
    <row r="2113" spans="2:5" x14ac:dyDescent="0.45">
      <c r="B2113" s="103"/>
      <c r="C2113" s="104"/>
      <c r="D2113" s="104"/>
      <c r="E2113" s="104"/>
    </row>
    <row r="2114" spans="2:5" x14ac:dyDescent="0.45">
      <c r="B2114" s="103"/>
      <c r="C2114" s="104"/>
      <c r="D2114" s="104"/>
      <c r="E2114" s="104"/>
    </row>
    <row r="2115" spans="2:5" x14ac:dyDescent="0.45">
      <c r="B2115" s="103"/>
      <c r="C2115" s="104"/>
      <c r="D2115" s="104"/>
      <c r="E2115" s="104"/>
    </row>
    <row r="2116" spans="2:5" x14ac:dyDescent="0.45">
      <c r="B2116" s="103"/>
      <c r="C2116" s="104"/>
      <c r="D2116" s="104"/>
      <c r="E2116" s="104"/>
    </row>
    <row r="2117" spans="2:5" x14ac:dyDescent="0.45">
      <c r="B2117" s="103"/>
      <c r="C2117" s="104"/>
      <c r="D2117" s="104"/>
      <c r="E2117" s="104"/>
    </row>
    <row r="2118" spans="2:5" x14ac:dyDescent="0.45">
      <c r="B2118" s="103"/>
      <c r="C2118" s="104"/>
      <c r="D2118" s="104"/>
      <c r="E2118" s="104"/>
    </row>
    <row r="2119" spans="2:5" x14ac:dyDescent="0.45">
      <c r="B2119" s="103"/>
      <c r="C2119" s="104"/>
      <c r="D2119" s="104"/>
      <c r="E2119" s="104"/>
    </row>
    <row r="2120" spans="2:5" x14ac:dyDescent="0.45">
      <c r="B2120" s="103"/>
      <c r="C2120" s="104"/>
      <c r="D2120" s="104"/>
      <c r="E2120" s="104"/>
    </row>
    <row r="2121" spans="2:5" x14ac:dyDescent="0.45">
      <c r="B2121" s="103"/>
      <c r="C2121" s="104"/>
      <c r="D2121" s="104"/>
      <c r="E2121" s="104"/>
    </row>
    <row r="2122" spans="2:5" x14ac:dyDescent="0.45">
      <c r="B2122" s="103"/>
      <c r="C2122" s="104"/>
      <c r="D2122" s="104"/>
      <c r="E2122" s="104"/>
    </row>
    <row r="2123" spans="2:5" x14ac:dyDescent="0.45">
      <c r="B2123" s="103"/>
      <c r="C2123" s="104"/>
      <c r="D2123" s="104"/>
      <c r="E2123" s="104"/>
    </row>
    <row r="2124" spans="2:5" x14ac:dyDescent="0.45">
      <c r="B2124" s="103"/>
      <c r="C2124" s="104"/>
      <c r="D2124" s="104"/>
      <c r="E2124" s="104"/>
    </row>
    <row r="2125" spans="2:5" x14ac:dyDescent="0.45">
      <c r="B2125" s="103"/>
      <c r="C2125" s="104"/>
      <c r="D2125" s="104"/>
      <c r="E2125" s="104"/>
    </row>
    <row r="2126" spans="2:5" x14ac:dyDescent="0.45">
      <c r="B2126" s="103"/>
      <c r="C2126" s="104"/>
      <c r="D2126" s="104"/>
      <c r="E2126" s="104"/>
    </row>
    <row r="2127" spans="2:5" x14ac:dyDescent="0.45">
      <c r="B2127" s="103"/>
      <c r="C2127" s="104"/>
      <c r="D2127" s="104"/>
      <c r="E2127" s="104"/>
    </row>
    <row r="2128" spans="2:5" x14ac:dyDescent="0.45">
      <c r="B2128" s="103"/>
      <c r="C2128" s="104"/>
      <c r="D2128" s="104"/>
      <c r="E2128" s="104"/>
    </row>
    <row r="2129" spans="2:5" x14ac:dyDescent="0.45">
      <c r="B2129" s="103"/>
      <c r="C2129" s="104"/>
      <c r="D2129" s="104"/>
      <c r="E2129" s="104"/>
    </row>
    <row r="2130" spans="2:5" x14ac:dyDescent="0.45">
      <c r="B2130" s="103"/>
      <c r="C2130" s="104"/>
      <c r="D2130" s="104"/>
      <c r="E2130" s="104"/>
    </row>
    <row r="2131" spans="2:5" x14ac:dyDescent="0.45">
      <c r="B2131" s="103"/>
      <c r="C2131" s="104"/>
      <c r="D2131" s="104"/>
      <c r="E2131" s="104"/>
    </row>
    <row r="2132" spans="2:5" x14ac:dyDescent="0.45">
      <c r="B2132" s="103"/>
      <c r="C2132" s="104"/>
      <c r="D2132" s="104"/>
      <c r="E2132" s="104"/>
    </row>
    <row r="2133" spans="2:5" x14ac:dyDescent="0.45">
      <c r="B2133" s="103"/>
      <c r="C2133" s="104"/>
      <c r="D2133" s="104"/>
      <c r="E2133" s="104"/>
    </row>
    <row r="2134" spans="2:5" x14ac:dyDescent="0.45">
      <c r="B2134" s="103"/>
      <c r="C2134" s="104"/>
      <c r="D2134" s="104"/>
      <c r="E2134" s="104"/>
    </row>
    <row r="2135" spans="2:5" x14ac:dyDescent="0.45">
      <c r="B2135" s="103"/>
      <c r="C2135" s="104"/>
      <c r="D2135" s="104"/>
      <c r="E2135" s="104"/>
    </row>
    <row r="2136" spans="2:5" x14ac:dyDescent="0.45">
      <c r="B2136" s="103"/>
      <c r="C2136" s="104"/>
      <c r="D2136" s="104"/>
      <c r="E2136" s="104"/>
    </row>
    <row r="2137" spans="2:5" x14ac:dyDescent="0.45">
      <c r="B2137" s="103"/>
      <c r="C2137" s="104"/>
      <c r="D2137" s="104"/>
      <c r="E2137" s="104"/>
    </row>
    <row r="2138" spans="2:5" x14ac:dyDescent="0.45">
      <c r="B2138" s="103"/>
      <c r="C2138" s="104"/>
      <c r="D2138" s="104"/>
      <c r="E2138" s="104"/>
    </row>
    <row r="2139" spans="2:5" x14ac:dyDescent="0.45">
      <c r="B2139" s="103"/>
      <c r="C2139" s="104"/>
      <c r="D2139" s="104"/>
      <c r="E2139" s="104"/>
    </row>
    <row r="2140" spans="2:5" x14ac:dyDescent="0.45">
      <c r="B2140" s="103"/>
      <c r="C2140" s="104"/>
      <c r="D2140" s="104"/>
      <c r="E2140" s="104"/>
    </row>
    <row r="2141" spans="2:5" x14ac:dyDescent="0.45">
      <c r="B2141" s="103"/>
      <c r="C2141" s="104"/>
      <c r="D2141" s="104"/>
      <c r="E2141" s="104"/>
    </row>
    <row r="2142" spans="2:5" x14ac:dyDescent="0.45">
      <c r="B2142" s="103"/>
      <c r="C2142" s="104"/>
      <c r="D2142" s="104"/>
      <c r="E2142" s="104"/>
    </row>
    <row r="2143" spans="2:5" x14ac:dyDescent="0.45">
      <c r="B2143" s="103"/>
      <c r="C2143" s="104"/>
      <c r="D2143" s="104"/>
      <c r="E2143" s="104"/>
    </row>
    <row r="2144" spans="2:5" x14ac:dyDescent="0.45">
      <c r="B2144" s="103"/>
      <c r="C2144" s="104"/>
      <c r="D2144" s="104"/>
      <c r="E2144" s="104"/>
    </row>
    <row r="2145" spans="2:5" x14ac:dyDescent="0.45">
      <c r="B2145" s="103"/>
      <c r="C2145" s="104"/>
      <c r="D2145" s="104"/>
      <c r="E2145" s="104"/>
    </row>
    <row r="2146" spans="2:5" x14ac:dyDescent="0.45">
      <c r="B2146" s="103"/>
      <c r="C2146" s="104"/>
      <c r="D2146" s="104"/>
      <c r="E2146" s="104"/>
    </row>
    <row r="2147" spans="2:5" x14ac:dyDescent="0.45">
      <c r="B2147" s="103"/>
      <c r="C2147" s="104"/>
      <c r="D2147" s="104"/>
      <c r="E2147" s="104"/>
    </row>
    <row r="2148" spans="2:5" x14ac:dyDescent="0.45">
      <c r="B2148" s="103"/>
      <c r="C2148" s="104"/>
      <c r="D2148" s="104"/>
      <c r="E2148" s="104"/>
    </row>
    <row r="2149" spans="2:5" x14ac:dyDescent="0.45">
      <c r="B2149" s="103"/>
      <c r="C2149" s="104"/>
      <c r="D2149" s="104"/>
      <c r="E2149" s="104"/>
    </row>
    <row r="2150" spans="2:5" x14ac:dyDescent="0.45">
      <c r="B2150" s="103"/>
      <c r="C2150" s="104"/>
      <c r="D2150" s="104"/>
      <c r="E2150" s="104"/>
    </row>
    <row r="2151" spans="2:5" x14ac:dyDescent="0.45">
      <c r="B2151" s="103"/>
      <c r="C2151" s="104"/>
      <c r="D2151" s="104"/>
      <c r="E2151" s="104"/>
    </row>
    <row r="2152" spans="2:5" x14ac:dyDescent="0.45">
      <c r="B2152" s="103"/>
      <c r="C2152" s="104"/>
      <c r="D2152" s="104"/>
      <c r="E2152" s="104"/>
    </row>
    <row r="2153" spans="2:5" x14ac:dyDescent="0.45">
      <c r="B2153" s="103"/>
      <c r="C2153" s="104"/>
      <c r="D2153" s="104"/>
      <c r="E2153" s="104"/>
    </row>
    <row r="2154" spans="2:5" x14ac:dyDescent="0.45">
      <c r="B2154" s="103"/>
      <c r="C2154" s="104"/>
      <c r="D2154" s="104"/>
      <c r="E2154" s="104"/>
    </row>
    <row r="2155" spans="2:5" x14ac:dyDescent="0.45">
      <c r="B2155" s="103"/>
      <c r="C2155" s="104"/>
      <c r="D2155" s="104"/>
      <c r="E2155" s="104"/>
    </row>
    <row r="2156" spans="2:5" x14ac:dyDescent="0.45">
      <c r="B2156" s="103"/>
      <c r="C2156" s="104"/>
      <c r="D2156" s="104"/>
      <c r="E2156" s="104"/>
    </row>
    <row r="2157" spans="2:5" x14ac:dyDescent="0.45">
      <c r="B2157" s="103"/>
      <c r="C2157" s="104"/>
      <c r="D2157" s="104"/>
      <c r="E2157" s="104"/>
    </row>
    <row r="2158" spans="2:5" x14ac:dyDescent="0.45">
      <c r="B2158" s="103"/>
      <c r="C2158" s="104"/>
      <c r="D2158" s="104"/>
      <c r="E2158" s="104"/>
    </row>
    <row r="2159" spans="2:5" x14ac:dyDescent="0.45">
      <c r="B2159" s="103"/>
      <c r="C2159" s="104"/>
      <c r="D2159" s="104"/>
      <c r="E2159" s="104"/>
    </row>
    <row r="2160" spans="2:5" x14ac:dyDescent="0.45">
      <c r="B2160" s="103"/>
      <c r="C2160" s="104"/>
      <c r="D2160" s="104"/>
      <c r="E2160" s="104"/>
    </row>
    <row r="2161" spans="2:5" x14ac:dyDescent="0.45">
      <c r="B2161" s="103"/>
      <c r="C2161" s="104"/>
      <c r="D2161" s="104"/>
      <c r="E2161" s="104"/>
    </row>
    <row r="2162" spans="2:5" x14ac:dyDescent="0.45">
      <c r="B2162" s="103"/>
      <c r="C2162" s="104"/>
      <c r="D2162" s="104"/>
      <c r="E2162" s="104"/>
    </row>
    <row r="2163" spans="2:5" x14ac:dyDescent="0.45">
      <c r="B2163" s="103"/>
      <c r="C2163" s="104"/>
      <c r="D2163" s="104"/>
      <c r="E2163" s="104"/>
    </row>
    <row r="2164" spans="2:5" x14ac:dyDescent="0.45">
      <c r="B2164" s="103"/>
      <c r="C2164" s="104"/>
      <c r="D2164" s="104"/>
      <c r="E2164" s="104"/>
    </row>
    <row r="2165" spans="2:5" x14ac:dyDescent="0.45">
      <c r="B2165" s="103"/>
      <c r="C2165" s="104"/>
      <c r="D2165" s="104"/>
      <c r="E2165" s="104"/>
    </row>
    <row r="2166" spans="2:5" x14ac:dyDescent="0.45">
      <c r="B2166" s="103"/>
      <c r="C2166" s="104"/>
      <c r="D2166" s="104"/>
      <c r="E2166" s="104"/>
    </row>
    <row r="2167" spans="2:5" x14ac:dyDescent="0.45">
      <c r="B2167" s="103"/>
      <c r="C2167" s="104"/>
      <c r="D2167" s="104"/>
      <c r="E2167" s="104"/>
    </row>
    <row r="2168" spans="2:5" x14ac:dyDescent="0.45">
      <c r="B2168" s="103"/>
      <c r="C2168" s="104"/>
      <c r="D2168" s="104"/>
      <c r="E2168" s="104"/>
    </row>
    <row r="2169" spans="2:5" x14ac:dyDescent="0.45">
      <c r="B2169" s="103"/>
      <c r="C2169" s="104"/>
      <c r="D2169" s="104"/>
      <c r="E2169" s="104"/>
    </row>
    <row r="2170" spans="2:5" x14ac:dyDescent="0.45">
      <c r="B2170" s="103"/>
      <c r="C2170" s="104"/>
      <c r="D2170" s="104"/>
      <c r="E2170" s="104"/>
    </row>
    <row r="2171" spans="2:5" x14ac:dyDescent="0.45">
      <c r="B2171" s="103"/>
      <c r="C2171" s="104"/>
      <c r="D2171" s="104"/>
      <c r="E2171" s="104"/>
    </row>
    <row r="2172" spans="2:5" x14ac:dyDescent="0.45">
      <c r="B2172" s="103"/>
      <c r="C2172" s="104"/>
      <c r="D2172" s="104"/>
      <c r="E2172" s="104"/>
    </row>
    <row r="2173" spans="2:5" x14ac:dyDescent="0.45">
      <c r="B2173" s="103"/>
      <c r="C2173" s="104"/>
      <c r="D2173" s="104"/>
      <c r="E2173" s="104"/>
    </row>
    <row r="2174" spans="2:5" x14ac:dyDescent="0.45">
      <c r="B2174" s="103"/>
      <c r="C2174" s="104"/>
      <c r="D2174" s="104"/>
      <c r="E2174" s="104"/>
    </row>
    <row r="2175" spans="2:5" x14ac:dyDescent="0.45">
      <c r="B2175" s="103"/>
      <c r="C2175" s="104"/>
      <c r="D2175" s="104"/>
      <c r="E2175" s="104"/>
    </row>
    <row r="2176" spans="2:5" x14ac:dyDescent="0.45">
      <c r="B2176" s="103"/>
      <c r="C2176" s="104"/>
      <c r="D2176" s="104"/>
      <c r="E2176" s="104"/>
    </row>
    <row r="2177" spans="2:5" x14ac:dyDescent="0.45">
      <c r="B2177" s="103"/>
      <c r="C2177" s="104"/>
      <c r="D2177" s="104"/>
      <c r="E2177" s="104"/>
    </row>
    <row r="2178" spans="2:5" x14ac:dyDescent="0.45">
      <c r="B2178" s="103"/>
      <c r="C2178" s="104"/>
      <c r="D2178" s="104"/>
      <c r="E2178" s="104"/>
    </row>
    <row r="2179" spans="2:5" x14ac:dyDescent="0.45">
      <c r="B2179" s="103"/>
      <c r="C2179" s="104"/>
      <c r="D2179" s="104"/>
      <c r="E2179" s="104"/>
    </row>
    <row r="2180" spans="2:5" x14ac:dyDescent="0.45">
      <c r="B2180" s="103"/>
      <c r="C2180" s="104"/>
      <c r="D2180" s="104"/>
      <c r="E2180" s="104"/>
    </row>
    <row r="2181" spans="2:5" x14ac:dyDescent="0.45">
      <c r="B2181" s="103"/>
      <c r="C2181" s="104"/>
      <c r="D2181" s="104"/>
      <c r="E2181" s="104"/>
    </row>
    <row r="2182" spans="2:5" x14ac:dyDescent="0.45">
      <c r="B2182" s="103"/>
      <c r="C2182" s="104"/>
      <c r="D2182" s="104"/>
      <c r="E2182" s="104"/>
    </row>
    <row r="2183" spans="2:5" x14ac:dyDescent="0.45">
      <c r="B2183" s="103"/>
      <c r="C2183" s="104"/>
      <c r="D2183" s="104"/>
      <c r="E2183" s="104"/>
    </row>
    <row r="2184" spans="2:5" x14ac:dyDescent="0.45">
      <c r="B2184" s="103"/>
      <c r="C2184" s="104"/>
      <c r="D2184" s="104"/>
      <c r="E2184" s="104"/>
    </row>
    <row r="2185" spans="2:5" x14ac:dyDescent="0.45">
      <c r="B2185" s="103"/>
      <c r="C2185" s="104"/>
      <c r="D2185" s="104"/>
      <c r="E2185" s="104"/>
    </row>
    <row r="2186" spans="2:5" x14ac:dyDescent="0.45">
      <c r="B2186" s="103"/>
      <c r="C2186" s="104"/>
      <c r="D2186" s="104"/>
      <c r="E2186" s="104"/>
    </row>
    <row r="2187" spans="2:5" x14ac:dyDescent="0.45">
      <c r="B2187" s="103"/>
      <c r="C2187" s="104"/>
      <c r="D2187" s="104"/>
      <c r="E2187" s="104"/>
    </row>
    <row r="2188" spans="2:5" x14ac:dyDescent="0.45">
      <c r="B2188" s="103"/>
      <c r="C2188" s="104"/>
      <c r="D2188" s="104"/>
      <c r="E2188" s="104"/>
    </row>
    <row r="2189" spans="2:5" x14ac:dyDescent="0.45">
      <c r="B2189" s="103"/>
      <c r="C2189" s="104"/>
      <c r="D2189" s="104"/>
      <c r="E2189" s="104"/>
    </row>
    <row r="2190" spans="2:5" x14ac:dyDescent="0.45">
      <c r="B2190" s="103"/>
      <c r="C2190" s="104"/>
      <c r="D2190" s="104"/>
      <c r="E2190" s="104"/>
    </row>
    <row r="2191" spans="2:5" x14ac:dyDescent="0.45">
      <c r="B2191" s="103"/>
      <c r="C2191" s="104"/>
      <c r="D2191" s="104"/>
      <c r="E2191" s="104"/>
    </row>
    <row r="2192" spans="2:5" x14ac:dyDescent="0.45">
      <c r="B2192" s="103"/>
      <c r="C2192" s="104"/>
      <c r="D2192" s="104"/>
      <c r="E2192" s="104"/>
    </row>
    <row r="2193" spans="2:5" x14ac:dyDescent="0.45">
      <c r="B2193" s="103"/>
      <c r="C2193" s="104"/>
      <c r="D2193" s="104"/>
      <c r="E2193" s="104"/>
    </row>
    <row r="2194" spans="2:5" x14ac:dyDescent="0.45">
      <c r="B2194" s="103"/>
      <c r="C2194" s="104"/>
      <c r="D2194" s="104"/>
      <c r="E2194" s="104"/>
    </row>
    <row r="2195" spans="2:5" x14ac:dyDescent="0.45">
      <c r="B2195" s="103"/>
      <c r="C2195" s="104"/>
      <c r="D2195" s="104"/>
      <c r="E2195" s="104"/>
    </row>
    <row r="2196" spans="2:5" x14ac:dyDescent="0.45">
      <c r="B2196" s="103"/>
      <c r="C2196" s="104"/>
      <c r="D2196" s="104"/>
      <c r="E2196" s="104"/>
    </row>
    <row r="2197" spans="2:5" x14ac:dyDescent="0.45">
      <c r="B2197" s="103"/>
      <c r="C2197" s="104"/>
      <c r="D2197" s="104"/>
      <c r="E2197" s="104"/>
    </row>
    <row r="2198" spans="2:5" x14ac:dyDescent="0.45">
      <c r="B2198" s="103"/>
      <c r="C2198" s="104"/>
      <c r="D2198" s="104"/>
      <c r="E2198" s="104"/>
    </row>
    <row r="2199" spans="2:5" x14ac:dyDescent="0.45">
      <c r="B2199" s="103"/>
      <c r="C2199" s="104"/>
      <c r="D2199" s="104"/>
      <c r="E2199" s="104"/>
    </row>
    <row r="2200" spans="2:5" x14ac:dyDescent="0.45">
      <c r="B2200" s="103"/>
      <c r="C2200" s="104"/>
      <c r="D2200" s="104"/>
      <c r="E2200" s="104"/>
    </row>
    <row r="2201" spans="2:5" x14ac:dyDescent="0.45">
      <c r="B2201" s="103"/>
      <c r="C2201" s="104"/>
      <c r="D2201" s="104"/>
      <c r="E2201" s="104"/>
    </row>
    <row r="2202" spans="2:5" x14ac:dyDescent="0.45">
      <c r="B2202" s="103"/>
      <c r="C2202" s="104"/>
      <c r="D2202" s="104"/>
      <c r="E2202" s="104"/>
    </row>
    <row r="2203" spans="2:5" x14ac:dyDescent="0.45">
      <c r="B2203" s="103"/>
      <c r="C2203" s="104"/>
      <c r="D2203" s="104"/>
      <c r="E2203" s="104"/>
    </row>
    <row r="2204" spans="2:5" x14ac:dyDescent="0.45">
      <c r="B2204" s="103"/>
      <c r="C2204" s="104"/>
      <c r="D2204" s="104"/>
      <c r="E2204" s="104"/>
    </row>
    <row r="2205" spans="2:5" x14ac:dyDescent="0.45">
      <c r="B2205" s="103"/>
      <c r="C2205" s="104"/>
      <c r="D2205" s="104"/>
      <c r="E2205" s="104"/>
    </row>
    <row r="2206" spans="2:5" x14ac:dyDescent="0.45">
      <c r="B2206" s="103"/>
      <c r="C2206" s="104"/>
      <c r="D2206" s="104"/>
      <c r="E2206" s="104"/>
    </row>
    <row r="2207" spans="2:5" x14ac:dyDescent="0.45">
      <c r="B2207" s="103"/>
      <c r="C2207" s="104"/>
      <c r="D2207" s="104"/>
      <c r="E2207" s="104"/>
    </row>
    <row r="2208" spans="2:5" x14ac:dyDescent="0.45">
      <c r="B2208" s="103"/>
      <c r="C2208" s="104"/>
      <c r="D2208" s="104"/>
      <c r="E2208" s="104"/>
    </row>
    <row r="2209" spans="2:5" x14ac:dyDescent="0.45">
      <c r="B2209" s="103"/>
      <c r="C2209" s="104"/>
      <c r="D2209" s="104"/>
      <c r="E2209" s="104"/>
    </row>
    <row r="2210" spans="2:5" x14ac:dyDescent="0.45">
      <c r="B2210" s="103"/>
      <c r="C2210" s="104"/>
      <c r="D2210" s="104"/>
      <c r="E2210" s="104"/>
    </row>
    <row r="2211" spans="2:5" x14ac:dyDescent="0.45">
      <c r="B2211" s="103"/>
      <c r="C2211" s="104"/>
      <c r="D2211" s="104"/>
      <c r="E2211" s="104"/>
    </row>
    <row r="2212" spans="2:5" x14ac:dyDescent="0.45">
      <c r="B2212" s="103"/>
      <c r="C2212" s="104"/>
      <c r="D2212" s="104"/>
      <c r="E2212" s="104"/>
    </row>
    <row r="2213" spans="2:5" x14ac:dyDescent="0.45">
      <c r="B2213" s="103"/>
      <c r="C2213" s="104"/>
      <c r="D2213" s="104"/>
      <c r="E2213" s="104"/>
    </row>
    <row r="2214" spans="2:5" x14ac:dyDescent="0.45">
      <c r="B2214" s="103"/>
      <c r="C2214" s="104"/>
      <c r="D2214" s="104"/>
      <c r="E2214" s="104"/>
    </row>
    <row r="2215" spans="2:5" x14ac:dyDescent="0.45">
      <c r="B2215" s="103"/>
      <c r="C2215" s="104"/>
      <c r="D2215" s="104"/>
      <c r="E2215" s="104"/>
    </row>
    <row r="2216" spans="2:5" x14ac:dyDescent="0.45">
      <c r="B2216" s="103"/>
      <c r="C2216" s="104"/>
      <c r="D2216" s="104"/>
      <c r="E2216" s="104"/>
    </row>
    <row r="2217" spans="2:5" x14ac:dyDescent="0.45">
      <c r="B2217" s="103"/>
      <c r="C2217" s="104"/>
      <c r="D2217" s="104"/>
      <c r="E2217" s="104"/>
    </row>
    <row r="2218" spans="2:5" x14ac:dyDescent="0.45">
      <c r="B2218" s="103"/>
      <c r="C2218" s="104"/>
      <c r="D2218" s="104"/>
      <c r="E2218" s="104"/>
    </row>
    <row r="2219" spans="2:5" x14ac:dyDescent="0.45">
      <c r="B2219" s="103"/>
      <c r="C2219" s="104"/>
      <c r="D2219" s="104"/>
      <c r="E2219" s="104"/>
    </row>
    <row r="2220" spans="2:5" x14ac:dyDescent="0.45">
      <c r="B2220" s="103"/>
      <c r="C2220" s="104"/>
      <c r="D2220" s="104"/>
      <c r="E2220" s="104"/>
    </row>
    <row r="2221" spans="2:5" x14ac:dyDescent="0.45">
      <c r="B2221" s="103"/>
      <c r="C2221" s="104"/>
      <c r="D2221" s="104"/>
      <c r="E2221" s="104"/>
    </row>
    <row r="2222" spans="2:5" x14ac:dyDescent="0.45">
      <c r="B2222" s="103"/>
      <c r="C2222" s="104"/>
      <c r="D2222" s="104"/>
      <c r="E2222" s="104"/>
    </row>
    <row r="2223" spans="2:5" x14ac:dyDescent="0.45">
      <c r="B2223" s="103"/>
      <c r="C2223" s="104"/>
      <c r="D2223" s="104"/>
      <c r="E2223" s="104"/>
    </row>
    <row r="2224" spans="2:5" x14ac:dyDescent="0.45">
      <c r="B2224" s="103"/>
      <c r="C2224" s="104"/>
      <c r="D2224" s="104"/>
      <c r="E2224" s="104"/>
    </row>
    <row r="2225" spans="2:5" x14ac:dyDescent="0.45">
      <c r="B2225" s="103"/>
      <c r="C2225" s="104"/>
      <c r="D2225" s="104"/>
      <c r="E2225" s="104"/>
    </row>
    <row r="2226" spans="2:5" x14ac:dyDescent="0.45">
      <c r="B2226" s="103"/>
      <c r="C2226" s="104"/>
      <c r="D2226" s="104"/>
      <c r="E2226" s="104"/>
    </row>
    <row r="2227" spans="2:5" x14ac:dyDescent="0.45">
      <c r="B2227" s="103"/>
      <c r="C2227" s="104"/>
      <c r="D2227" s="104"/>
      <c r="E2227" s="104"/>
    </row>
    <row r="2228" spans="2:5" x14ac:dyDescent="0.45">
      <c r="B2228" s="103"/>
      <c r="C2228" s="104"/>
      <c r="D2228" s="104"/>
      <c r="E2228" s="104"/>
    </row>
    <row r="2229" spans="2:5" x14ac:dyDescent="0.45">
      <c r="B2229" s="103"/>
      <c r="C2229" s="104"/>
      <c r="D2229" s="104"/>
      <c r="E2229" s="104"/>
    </row>
    <row r="2230" spans="2:5" x14ac:dyDescent="0.45">
      <c r="B2230" s="103"/>
      <c r="C2230" s="104"/>
      <c r="D2230" s="104"/>
      <c r="E2230" s="104"/>
    </row>
    <row r="2231" spans="2:5" x14ac:dyDescent="0.45">
      <c r="B2231" s="103"/>
      <c r="C2231" s="104"/>
      <c r="D2231" s="104"/>
      <c r="E2231" s="104"/>
    </row>
    <row r="2232" spans="2:5" x14ac:dyDescent="0.45">
      <c r="B2232" s="103"/>
      <c r="C2232" s="104"/>
      <c r="D2232" s="104"/>
      <c r="E2232" s="104"/>
    </row>
    <row r="2233" spans="2:5" x14ac:dyDescent="0.45">
      <c r="B2233" s="103"/>
      <c r="C2233" s="104"/>
      <c r="D2233" s="104"/>
      <c r="E2233" s="104"/>
    </row>
    <row r="2234" spans="2:5" x14ac:dyDescent="0.45">
      <c r="B2234" s="103"/>
      <c r="C2234" s="104"/>
      <c r="D2234" s="104"/>
      <c r="E2234" s="104"/>
    </row>
    <row r="2235" spans="2:5" x14ac:dyDescent="0.45">
      <c r="B2235" s="103"/>
      <c r="C2235" s="104"/>
      <c r="D2235" s="104"/>
      <c r="E2235" s="104"/>
    </row>
    <row r="2236" spans="2:5" x14ac:dyDescent="0.45">
      <c r="B2236" s="103"/>
      <c r="C2236" s="104"/>
      <c r="D2236" s="104"/>
      <c r="E2236" s="104"/>
    </row>
    <row r="2237" spans="2:5" x14ac:dyDescent="0.45">
      <c r="B2237" s="103"/>
      <c r="C2237" s="104"/>
      <c r="D2237" s="104"/>
      <c r="E2237" s="104"/>
    </row>
    <row r="2238" spans="2:5" x14ac:dyDescent="0.45">
      <c r="B2238" s="103"/>
      <c r="C2238" s="104"/>
      <c r="D2238" s="104"/>
      <c r="E2238" s="104"/>
    </row>
    <row r="2239" spans="2:5" x14ac:dyDescent="0.45">
      <c r="B2239" s="103"/>
      <c r="C2239" s="104"/>
      <c r="D2239" s="104"/>
      <c r="E2239" s="104"/>
    </row>
    <row r="2240" spans="2:5" x14ac:dyDescent="0.45">
      <c r="B2240" s="103"/>
      <c r="C2240" s="104"/>
      <c r="D2240" s="104"/>
      <c r="E2240" s="104"/>
    </row>
    <row r="2241" spans="2:5" x14ac:dyDescent="0.45">
      <c r="B2241" s="103"/>
      <c r="C2241" s="104"/>
      <c r="D2241" s="104"/>
      <c r="E2241" s="104"/>
    </row>
    <row r="2242" spans="2:5" x14ac:dyDescent="0.45">
      <c r="B2242" s="103"/>
      <c r="C2242" s="104"/>
      <c r="D2242" s="104"/>
      <c r="E2242" s="104"/>
    </row>
    <row r="2243" spans="2:5" x14ac:dyDescent="0.45">
      <c r="B2243" s="103"/>
      <c r="C2243" s="104"/>
      <c r="D2243" s="104"/>
      <c r="E2243" s="104"/>
    </row>
    <row r="2244" spans="2:5" x14ac:dyDescent="0.45">
      <c r="B2244" s="103"/>
      <c r="C2244" s="104"/>
      <c r="D2244" s="104"/>
      <c r="E2244" s="104"/>
    </row>
    <row r="2245" spans="2:5" x14ac:dyDescent="0.45">
      <c r="B2245" s="103"/>
      <c r="C2245" s="104"/>
      <c r="D2245" s="104"/>
      <c r="E2245" s="104"/>
    </row>
    <row r="2246" spans="2:5" x14ac:dyDescent="0.45">
      <c r="B2246" s="103"/>
      <c r="C2246" s="104"/>
      <c r="D2246" s="104"/>
      <c r="E2246" s="104"/>
    </row>
    <row r="2247" spans="2:5" x14ac:dyDescent="0.45">
      <c r="B2247" s="103"/>
      <c r="C2247" s="104"/>
      <c r="D2247" s="104"/>
      <c r="E2247" s="104"/>
    </row>
    <row r="2248" spans="2:5" x14ac:dyDescent="0.45">
      <c r="B2248" s="103"/>
      <c r="C2248" s="104"/>
      <c r="D2248" s="104"/>
      <c r="E2248" s="104"/>
    </row>
    <row r="2249" spans="2:5" x14ac:dyDescent="0.45">
      <c r="B2249" s="103"/>
      <c r="C2249" s="104"/>
      <c r="D2249" s="104"/>
      <c r="E2249" s="104"/>
    </row>
    <row r="2250" spans="2:5" x14ac:dyDescent="0.45">
      <c r="B2250" s="103"/>
      <c r="C2250" s="104"/>
      <c r="D2250" s="104"/>
      <c r="E2250" s="104"/>
    </row>
    <row r="2251" spans="2:5" x14ac:dyDescent="0.45">
      <c r="B2251" s="103"/>
      <c r="C2251" s="104"/>
      <c r="D2251" s="104"/>
      <c r="E2251" s="104"/>
    </row>
    <row r="2252" spans="2:5" x14ac:dyDescent="0.45">
      <c r="B2252" s="103"/>
      <c r="C2252" s="104"/>
      <c r="D2252" s="104"/>
      <c r="E2252" s="104"/>
    </row>
    <row r="2253" spans="2:5" x14ac:dyDescent="0.45">
      <c r="B2253" s="103"/>
      <c r="C2253" s="104"/>
      <c r="D2253" s="104"/>
      <c r="E2253" s="104"/>
    </row>
    <row r="2254" spans="2:5" x14ac:dyDescent="0.45">
      <c r="B2254" s="103"/>
      <c r="C2254" s="104"/>
      <c r="D2254" s="104"/>
      <c r="E2254" s="104"/>
    </row>
    <row r="2255" spans="2:5" x14ac:dyDescent="0.45">
      <c r="B2255" s="103"/>
      <c r="C2255" s="104"/>
      <c r="D2255" s="104"/>
      <c r="E2255" s="104"/>
    </row>
    <row r="2256" spans="2:5" x14ac:dyDescent="0.45">
      <c r="B2256" s="103"/>
      <c r="C2256" s="104"/>
      <c r="D2256" s="104"/>
      <c r="E2256" s="104"/>
    </row>
    <row r="2257" spans="2:5" x14ac:dyDescent="0.45">
      <c r="B2257" s="103"/>
      <c r="C2257" s="104"/>
      <c r="D2257" s="104"/>
      <c r="E2257" s="104"/>
    </row>
    <row r="2258" spans="2:5" x14ac:dyDescent="0.45">
      <c r="B2258" s="103"/>
      <c r="C2258" s="104"/>
      <c r="D2258" s="104"/>
      <c r="E2258" s="104"/>
    </row>
    <row r="2259" spans="2:5" x14ac:dyDescent="0.45">
      <c r="B2259" s="103"/>
      <c r="C2259" s="104"/>
      <c r="D2259" s="104"/>
      <c r="E2259" s="104"/>
    </row>
    <row r="2260" spans="2:5" x14ac:dyDescent="0.45">
      <c r="B2260" s="103"/>
      <c r="C2260" s="104"/>
      <c r="D2260" s="104"/>
      <c r="E2260" s="104"/>
    </row>
    <row r="2261" spans="2:5" x14ac:dyDescent="0.45">
      <c r="B2261" s="103"/>
      <c r="C2261" s="104"/>
      <c r="D2261" s="104"/>
      <c r="E2261" s="104"/>
    </row>
    <row r="2262" spans="2:5" x14ac:dyDescent="0.45">
      <c r="B2262" s="103"/>
      <c r="C2262" s="104"/>
      <c r="D2262" s="104"/>
      <c r="E2262" s="104"/>
    </row>
    <row r="2263" spans="2:5" x14ac:dyDescent="0.45">
      <c r="B2263" s="103"/>
      <c r="C2263" s="104"/>
      <c r="D2263" s="104"/>
      <c r="E2263" s="104"/>
    </row>
    <row r="2264" spans="2:5" x14ac:dyDescent="0.45">
      <c r="B2264" s="103"/>
      <c r="C2264" s="104"/>
      <c r="D2264" s="104"/>
      <c r="E2264" s="104"/>
    </row>
    <row r="2265" spans="2:5" x14ac:dyDescent="0.45">
      <c r="B2265" s="103"/>
      <c r="C2265" s="104"/>
      <c r="D2265" s="104"/>
      <c r="E2265" s="104"/>
    </row>
    <row r="2266" spans="2:5" x14ac:dyDescent="0.45">
      <c r="B2266" s="103"/>
      <c r="C2266" s="104"/>
      <c r="D2266" s="104"/>
      <c r="E2266" s="104"/>
    </row>
    <row r="2267" spans="2:5" x14ac:dyDescent="0.45">
      <c r="B2267" s="103"/>
      <c r="C2267" s="104"/>
      <c r="D2267" s="104"/>
      <c r="E2267" s="104"/>
    </row>
    <row r="2268" spans="2:5" x14ac:dyDescent="0.45">
      <c r="B2268" s="103"/>
      <c r="C2268" s="104"/>
      <c r="D2268" s="104"/>
      <c r="E2268" s="104"/>
    </row>
    <row r="2269" spans="2:5" x14ac:dyDescent="0.45">
      <c r="B2269" s="103"/>
      <c r="C2269" s="104"/>
      <c r="D2269" s="104"/>
      <c r="E2269" s="104"/>
    </row>
    <row r="2270" spans="2:5" x14ac:dyDescent="0.45">
      <c r="B2270" s="103"/>
      <c r="C2270" s="104"/>
      <c r="D2270" s="104"/>
      <c r="E2270" s="104"/>
    </row>
    <row r="2271" spans="2:5" x14ac:dyDescent="0.45">
      <c r="B2271" s="103"/>
      <c r="C2271" s="104"/>
      <c r="D2271" s="104"/>
      <c r="E2271" s="104"/>
    </row>
    <row r="2272" spans="2:5" x14ac:dyDescent="0.45">
      <c r="B2272" s="103"/>
      <c r="C2272" s="104"/>
      <c r="D2272" s="104"/>
      <c r="E2272" s="104"/>
    </row>
    <row r="2273" spans="2:5" x14ac:dyDescent="0.45">
      <c r="B2273" s="103"/>
      <c r="C2273" s="104"/>
      <c r="D2273" s="104"/>
      <c r="E2273" s="104"/>
    </row>
    <row r="2274" spans="2:5" x14ac:dyDescent="0.45">
      <c r="B2274" s="103"/>
      <c r="C2274" s="104"/>
      <c r="D2274" s="104"/>
      <c r="E2274" s="104"/>
    </row>
    <row r="2275" spans="2:5" x14ac:dyDescent="0.45">
      <c r="B2275" s="103"/>
      <c r="C2275" s="104"/>
      <c r="D2275" s="104"/>
      <c r="E2275" s="104"/>
    </row>
    <row r="2276" spans="2:5" x14ac:dyDescent="0.45">
      <c r="B2276" s="103"/>
      <c r="C2276" s="104"/>
      <c r="D2276" s="104"/>
      <c r="E2276" s="104"/>
    </row>
    <row r="2277" spans="2:5" x14ac:dyDescent="0.45">
      <c r="B2277" s="103"/>
      <c r="C2277" s="104"/>
      <c r="D2277" s="104"/>
      <c r="E2277" s="104"/>
    </row>
    <row r="2278" spans="2:5" x14ac:dyDescent="0.45">
      <c r="B2278" s="103"/>
      <c r="C2278" s="104"/>
      <c r="D2278" s="104"/>
      <c r="E2278" s="104"/>
    </row>
    <row r="2279" spans="2:5" x14ac:dyDescent="0.45">
      <c r="B2279" s="103"/>
      <c r="C2279" s="104"/>
      <c r="D2279" s="104"/>
      <c r="E2279" s="104"/>
    </row>
    <row r="2280" spans="2:5" x14ac:dyDescent="0.45">
      <c r="B2280" s="103"/>
      <c r="C2280" s="104"/>
      <c r="D2280" s="104"/>
      <c r="E2280" s="104"/>
    </row>
    <row r="2281" spans="2:5" x14ac:dyDescent="0.45">
      <c r="B2281" s="103"/>
      <c r="C2281" s="104"/>
      <c r="D2281" s="104"/>
      <c r="E2281" s="104"/>
    </row>
    <row r="2282" spans="2:5" x14ac:dyDescent="0.45">
      <c r="B2282" s="103"/>
      <c r="C2282" s="104"/>
      <c r="D2282" s="104"/>
      <c r="E2282" s="104"/>
    </row>
    <row r="2283" spans="2:5" x14ac:dyDescent="0.45">
      <c r="B2283" s="103"/>
      <c r="C2283" s="104"/>
      <c r="D2283" s="104"/>
      <c r="E2283" s="104"/>
    </row>
    <row r="2284" spans="2:5" x14ac:dyDescent="0.45">
      <c r="B2284" s="103"/>
      <c r="C2284" s="104"/>
      <c r="D2284" s="104"/>
      <c r="E2284" s="104"/>
    </row>
    <row r="2285" spans="2:5" x14ac:dyDescent="0.45">
      <c r="B2285" s="103"/>
      <c r="C2285" s="104"/>
      <c r="D2285" s="104"/>
      <c r="E2285" s="104"/>
    </row>
    <row r="2286" spans="2:5" x14ac:dyDescent="0.45">
      <c r="B2286" s="103"/>
      <c r="C2286" s="104"/>
      <c r="D2286" s="104"/>
      <c r="E2286" s="104"/>
    </row>
    <row r="2287" spans="2:5" x14ac:dyDescent="0.45">
      <c r="B2287" s="103"/>
      <c r="C2287" s="104"/>
      <c r="D2287" s="104"/>
      <c r="E2287" s="104"/>
    </row>
    <row r="2288" spans="2:5" x14ac:dyDescent="0.45">
      <c r="B2288" s="103"/>
      <c r="C2288" s="104"/>
      <c r="D2288" s="104"/>
      <c r="E2288" s="104"/>
    </row>
    <row r="2289" spans="2:5" x14ac:dyDescent="0.45">
      <c r="B2289" s="103"/>
      <c r="C2289" s="104"/>
      <c r="D2289" s="104"/>
      <c r="E2289" s="104"/>
    </row>
    <row r="2290" spans="2:5" x14ac:dyDescent="0.45">
      <c r="B2290" s="103"/>
      <c r="C2290" s="104"/>
      <c r="D2290" s="104"/>
      <c r="E2290" s="104"/>
    </row>
    <row r="2291" spans="2:5" x14ac:dyDescent="0.45">
      <c r="B2291" s="103"/>
      <c r="C2291" s="104"/>
      <c r="D2291" s="104"/>
      <c r="E2291" s="104"/>
    </row>
    <row r="2292" spans="2:5" x14ac:dyDescent="0.45">
      <c r="B2292" s="103"/>
      <c r="C2292" s="104"/>
      <c r="D2292" s="104"/>
      <c r="E2292" s="104"/>
    </row>
    <row r="2293" spans="2:5" x14ac:dyDescent="0.45">
      <c r="B2293" s="103"/>
      <c r="C2293" s="104"/>
      <c r="D2293" s="104"/>
      <c r="E2293" s="104"/>
    </row>
    <row r="2294" spans="2:5" x14ac:dyDescent="0.45">
      <c r="B2294" s="103"/>
      <c r="C2294" s="104"/>
      <c r="D2294" s="104"/>
      <c r="E2294" s="104"/>
    </row>
    <row r="2295" spans="2:5" x14ac:dyDescent="0.45">
      <c r="B2295" s="103"/>
      <c r="C2295" s="104"/>
      <c r="D2295" s="104"/>
      <c r="E2295" s="104"/>
    </row>
    <row r="2296" spans="2:5" x14ac:dyDescent="0.45">
      <c r="B2296" s="103"/>
      <c r="C2296" s="104"/>
      <c r="D2296" s="104"/>
      <c r="E2296" s="104"/>
    </row>
    <row r="2297" spans="2:5" x14ac:dyDescent="0.45">
      <c r="B2297" s="103"/>
      <c r="C2297" s="104"/>
      <c r="D2297" s="104"/>
      <c r="E2297" s="104"/>
    </row>
    <row r="2298" spans="2:5" x14ac:dyDescent="0.45">
      <c r="B2298" s="103"/>
      <c r="C2298" s="104"/>
      <c r="D2298" s="104"/>
      <c r="E2298" s="104"/>
    </row>
    <row r="2299" spans="2:5" x14ac:dyDescent="0.45">
      <c r="B2299" s="103"/>
      <c r="C2299" s="104"/>
      <c r="D2299" s="104"/>
      <c r="E2299" s="104"/>
    </row>
    <row r="2300" spans="2:5" x14ac:dyDescent="0.45">
      <c r="B2300" s="103"/>
      <c r="C2300" s="104"/>
      <c r="D2300" s="104"/>
      <c r="E2300" s="104"/>
    </row>
    <row r="2301" spans="2:5" x14ac:dyDescent="0.45">
      <c r="B2301" s="103"/>
      <c r="C2301" s="104"/>
      <c r="D2301" s="104"/>
      <c r="E2301" s="104"/>
    </row>
    <row r="2302" spans="2:5" x14ac:dyDescent="0.45">
      <c r="B2302" s="103"/>
      <c r="C2302" s="104"/>
      <c r="D2302" s="104"/>
      <c r="E2302" s="104"/>
    </row>
    <row r="2303" spans="2:5" x14ac:dyDescent="0.45">
      <c r="B2303" s="103"/>
      <c r="C2303" s="104"/>
      <c r="D2303" s="104"/>
      <c r="E2303" s="104"/>
    </row>
    <row r="2304" spans="2:5" x14ac:dyDescent="0.45">
      <c r="B2304" s="103"/>
      <c r="C2304" s="104"/>
      <c r="D2304" s="104"/>
      <c r="E2304" s="104"/>
    </row>
    <row r="2305" spans="2:5" x14ac:dyDescent="0.45">
      <c r="B2305" s="103"/>
      <c r="C2305" s="104"/>
      <c r="D2305" s="104"/>
      <c r="E2305" s="104"/>
    </row>
    <row r="2306" spans="2:5" x14ac:dyDescent="0.45">
      <c r="B2306" s="103"/>
      <c r="C2306" s="104"/>
      <c r="D2306" s="104"/>
      <c r="E2306" s="104"/>
    </row>
    <row r="2307" spans="2:5" x14ac:dyDescent="0.45">
      <c r="B2307" s="103"/>
      <c r="C2307" s="104"/>
      <c r="D2307" s="104"/>
      <c r="E2307" s="104"/>
    </row>
    <row r="2308" spans="2:5" x14ac:dyDescent="0.45">
      <c r="B2308" s="103"/>
      <c r="C2308" s="104"/>
      <c r="D2308" s="104"/>
      <c r="E2308" s="104"/>
    </row>
    <row r="2309" spans="2:5" x14ac:dyDescent="0.45">
      <c r="B2309" s="103"/>
      <c r="C2309" s="104"/>
      <c r="D2309" s="104"/>
      <c r="E2309" s="104"/>
    </row>
    <row r="2310" spans="2:5" x14ac:dyDescent="0.45">
      <c r="B2310" s="103"/>
      <c r="C2310" s="104"/>
      <c r="D2310" s="104"/>
      <c r="E2310" s="104"/>
    </row>
    <row r="2311" spans="2:5" x14ac:dyDescent="0.45">
      <c r="B2311" s="103"/>
      <c r="C2311" s="104"/>
      <c r="D2311" s="104"/>
      <c r="E2311" s="104"/>
    </row>
    <row r="2312" spans="2:5" x14ac:dyDescent="0.45">
      <c r="B2312" s="103"/>
      <c r="C2312" s="104"/>
      <c r="D2312" s="104"/>
      <c r="E2312" s="104"/>
    </row>
    <row r="2313" spans="2:5" x14ac:dyDescent="0.45">
      <c r="B2313" s="103"/>
      <c r="C2313" s="104"/>
      <c r="D2313" s="104"/>
      <c r="E2313" s="104"/>
    </row>
    <row r="2314" spans="2:5" x14ac:dyDescent="0.45">
      <c r="B2314" s="103"/>
      <c r="C2314" s="104"/>
      <c r="D2314" s="104"/>
      <c r="E2314" s="104"/>
    </row>
    <row r="2315" spans="2:5" x14ac:dyDescent="0.45">
      <c r="B2315" s="103"/>
      <c r="C2315" s="104"/>
      <c r="D2315" s="104"/>
      <c r="E2315" s="104"/>
    </row>
    <row r="2316" spans="2:5" x14ac:dyDescent="0.45">
      <c r="B2316" s="103"/>
      <c r="C2316" s="104"/>
      <c r="D2316" s="104"/>
      <c r="E2316" s="104"/>
    </row>
    <row r="2317" spans="2:5" x14ac:dyDescent="0.45">
      <c r="B2317" s="103"/>
      <c r="C2317" s="104"/>
      <c r="D2317" s="104"/>
      <c r="E2317" s="104"/>
    </row>
    <row r="2318" spans="2:5" x14ac:dyDescent="0.45">
      <c r="B2318" s="103"/>
      <c r="C2318" s="104"/>
      <c r="D2318" s="104"/>
      <c r="E2318" s="104"/>
    </row>
    <row r="2319" spans="2:5" x14ac:dyDescent="0.45">
      <c r="B2319" s="103"/>
      <c r="C2319" s="104"/>
      <c r="D2319" s="104"/>
      <c r="E2319" s="104"/>
    </row>
    <row r="2320" spans="2:5" x14ac:dyDescent="0.45">
      <c r="B2320" s="103"/>
      <c r="C2320" s="104"/>
      <c r="D2320" s="104"/>
      <c r="E2320" s="104"/>
    </row>
    <row r="2321" spans="2:5" x14ac:dyDescent="0.45">
      <c r="B2321" s="103"/>
      <c r="C2321" s="104"/>
      <c r="D2321" s="104"/>
      <c r="E2321" s="104"/>
    </row>
    <row r="2322" spans="2:5" x14ac:dyDescent="0.45">
      <c r="B2322" s="103"/>
      <c r="C2322" s="104"/>
      <c r="D2322" s="104"/>
      <c r="E2322" s="104"/>
    </row>
    <row r="2323" spans="2:5" x14ac:dyDescent="0.45">
      <c r="B2323" s="103"/>
      <c r="C2323" s="104"/>
      <c r="D2323" s="104"/>
      <c r="E2323" s="104"/>
    </row>
    <row r="2324" spans="2:5" x14ac:dyDescent="0.45">
      <c r="B2324" s="103"/>
      <c r="C2324" s="104"/>
      <c r="D2324" s="104"/>
      <c r="E2324" s="104"/>
    </row>
    <row r="2325" spans="2:5" x14ac:dyDescent="0.45">
      <c r="B2325" s="103"/>
      <c r="C2325" s="104"/>
      <c r="D2325" s="104"/>
      <c r="E2325" s="104"/>
    </row>
    <row r="2326" spans="2:5" x14ac:dyDescent="0.45">
      <c r="B2326" s="103"/>
      <c r="C2326" s="104"/>
      <c r="D2326" s="104"/>
      <c r="E2326" s="104"/>
    </row>
    <row r="2327" spans="2:5" x14ac:dyDescent="0.45">
      <c r="B2327" s="103"/>
      <c r="C2327" s="104"/>
      <c r="D2327" s="104"/>
      <c r="E2327" s="104"/>
    </row>
    <row r="2328" spans="2:5" x14ac:dyDescent="0.45">
      <c r="B2328" s="103"/>
      <c r="C2328" s="104"/>
      <c r="D2328" s="104"/>
      <c r="E2328" s="104"/>
    </row>
    <row r="2329" spans="2:5" x14ac:dyDescent="0.45">
      <c r="B2329" s="103"/>
      <c r="C2329" s="104"/>
      <c r="D2329" s="104"/>
      <c r="E2329" s="104"/>
    </row>
    <row r="2330" spans="2:5" x14ac:dyDescent="0.45">
      <c r="B2330" s="103"/>
      <c r="C2330" s="104"/>
      <c r="D2330" s="104"/>
      <c r="E2330" s="104"/>
    </row>
    <row r="2331" spans="2:5" x14ac:dyDescent="0.45">
      <c r="B2331" s="103"/>
      <c r="C2331" s="104"/>
      <c r="D2331" s="104"/>
      <c r="E2331" s="104"/>
    </row>
    <row r="2332" spans="2:5" x14ac:dyDescent="0.45">
      <c r="B2332" s="103"/>
      <c r="C2332" s="104"/>
      <c r="D2332" s="104"/>
      <c r="E2332" s="104"/>
    </row>
    <row r="2333" spans="2:5" x14ac:dyDescent="0.45">
      <c r="B2333" s="103"/>
      <c r="C2333" s="104"/>
      <c r="D2333" s="104"/>
      <c r="E2333" s="104"/>
    </row>
    <row r="2334" spans="2:5" x14ac:dyDescent="0.45">
      <c r="B2334" s="103"/>
      <c r="C2334" s="104"/>
      <c r="D2334" s="104"/>
      <c r="E2334" s="104"/>
    </row>
    <row r="2335" spans="2:5" x14ac:dyDescent="0.45">
      <c r="B2335" s="103"/>
      <c r="C2335" s="104"/>
      <c r="D2335" s="104"/>
      <c r="E2335" s="104"/>
    </row>
    <row r="2336" spans="2:5" x14ac:dyDescent="0.45">
      <c r="B2336" s="103"/>
      <c r="C2336" s="104"/>
      <c r="D2336" s="104"/>
      <c r="E2336" s="104"/>
    </row>
    <row r="2337" spans="2:5" x14ac:dyDescent="0.45">
      <c r="B2337" s="103"/>
      <c r="C2337" s="104"/>
      <c r="D2337" s="104"/>
      <c r="E2337" s="104"/>
    </row>
    <row r="2338" spans="2:5" x14ac:dyDescent="0.45">
      <c r="B2338" s="103"/>
      <c r="C2338" s="104"/>
      <c r="D2338" s="104"/>
      <c r="E2338" s="104"/>
    </row>
    <row r="2339" spans="2:5" x14ac:dyDescent="0.45">
      <c r="B2339" s="103"/>
      <c r="C2339" s="104"/>
      <c r="D2339" s="104"/>
      <c r="E2339" s="104"/>
    </row>
    <row r="2340" spans="2:5" x14ac:dyDescent="0.45">
      <c r="B2340" s="103"/>
      <c r="C2340" s="104"/>
      <c r="D2340" s="104"/>
      <c r="E2340" s="104"/>
    </row>
    <row r="2341" spans="2:5" x14ac:dyDescent="0.45">
      <c r="B2341" s="103"/>
      <c r="C2341" s="104"/>
      <c r="D2341" s="104"/>
      <c r="E2341" s="104"/>
    </row>
    <row r="2342" spans="2:5" x14ac:dyDescent="0.45">
      <c r="B2342" s="103"/>
      <c r="C2342" s="104"/>
      <c r="D2342" s="104"/>
      <c r="E2342" s="104"/>
    </row>
    <row r="2343" spans="2:5" x14ac:dyDescent="0.45">
      <c r="B2343" s="103"/>
      <c r="C2343" s="104"/>
      <c r="D2343" s="104"/>
      <c r="E2343" s="104"/>
    </row>
    <row r="2344" spans="2:5" x14ac:dyDescent="0.45">
      <c r="B2344" s="103"/>
      <c r="C2344" s="104"/>
      <c r="D2344" s="104"/>
      <c r="E2344" s="104"/>
    </row>
    <row r="2345" spans="2:5" x14ac:dyDescent="0.45">
      <c r="B2345" s="103"/>
      <c r="C2345" s="104"/>
      <c r="D2345" s="104"/>
      <c r="E2345" s="104"/>
    </row>
    <row r="2346" spans="2:5" x14ac:dyDescent="0.45">
      <c r="B2346" s="103"/>
      <c r="C2346" s="104"/>
      <c r="D2346" s="104"/>
      <c r="E2346" s="104"/>
    </row>
    <row r="2347" spans="2:5" x14ac:dyDescent="0.45">
      <c r="B2347" s="103"/>
      <c r="C2347" s="104"/>
      <c r="D2347" s="104"/>
      <c r="E2347" s="104"/>
    </row>
    <row r="2348" spans="2:5" x14ac:dyDescent="0.45">
      <c r="B2348" s="103"/>
      <c r="C2348" s="104"/>
      <c r="D2348" s="104"/>
      <c r="E2348" s="104"/>
    </row>
    <row r="2349" spans="2:5" x14ac:dyDescent="0.45">
      <c r="B2349" s="103"/>
      <c r="C2349" s="104"/>
      <c r="D2349" s="104"/>
      <c r="E2349" s="104"/>
    </row>
    <row r="2350" spans="2:5" x14ac:dyDescent="0.45">
      <c r="B2350" s="103"/>
      <c r="C2350" s="104"/>
      <c r="D2350" s="104"/>
      <c r="E2350" s="104"/>
    </row>
    <row r="2351" spans="2:5" x14ac:dyDescent="0.45">
      <c r="B2351" s="103"/>
      <c r="C2351" s="104"/>
      <c r="D2351" s="104"/>
      <c r="E2351" s="104"/>
    </row>
    <row r="2352" spans="2:5" x14ac:dyDescent="0.45">
      <c r="B2352" s="103"/>
      <c r="C2352" s="104"/>
      <c r="D2352" s="104"/>
      <c r="E2352" s="104"/>
    </row>
    <row r="2353" spans="2:5" x14ac:dyDescent="0.45">
      <c r="B2353" s="103"/>
      <c r="C2353" s="104"/>
      <c r="D2353" s="104"/>
      <c r="E2353" s="104"/>
    </row>
    <row r="2354" spans="2:5" x14ac:dyDescent="0.45">
      <c r="B2354" s="103"/>
      <c r="C2354" s="104"/>
      <c r="D2354" s="104"/>
      <c r="E2354" s="104"/>
    </row>
    <row r="2355" spans="2:5" x14ac:dyDescent="0.45">
      <c r="B2355" s="103"/>
      <c r="C2355" s="104"/>
      <c r="D2355" s="104"/>
      <c r="E2355" s="104"/>
    </row>
    <row r="2356" spans="2:5" x14ac:dyDescent="0.45">
      <c r="B2356" s="103"/>
      <c r="C2356" s="104"/>
      <c r="D2356" s="104"/>
      <c r="E2356" s="104"/>
    </row>
    <row r="2357" spans="2:5" x14ac:dyDescent="0.45">
      <c r="B2357" s="103"/>
      <c r="C2357" s="104"/>
      <c r="D2357" s="104"/>
      <c r="E2357" s="104"/>
    </row>
    <row r="2358" spans="2:5" x14ac:dyDescent="0.45">
      <c r="B2358" s="103"/>
      <c r="C2358" s="104"/>
      <c r="D2358" s="104"/>
      <c r="E2358" s="104"/>
    </row>
    <row r="2359" spans="2:5" x14ac:dyDescent="0.45">
      <c r="B2359" s="103"/>
      <c r="C2359" s="104"/>
      <c r="D2359" s="104"/>
      <c r="E2359" s="104"/>
    </row>
    <row r="2360" spans="2:5" x14ac:dyDescent="0.45">
      <c r="B2360" s="103"/>
      <c r="C2360" s="104"/>
      <c r="D2360" s="104"/>
      <c r="E2360" s="104"/>
    </row>
    <row r="2361" spans="2:5" x14ac:dyDescent="0.45">
      <c r="B2361" s="103"/>
      <c r="C2361" s="104"/>
      <c r="D2361" s="104"/>
      <c r="E2361" s="104"/>
    </row>
    <row r="2362" spans="2:5" x14ac:dyDescent="0.45">
      <c r="B2362" s="103"/>
      <c r="C2362" s="104"/>
      <c r="D2362" s="104"/>
      <c r="E2362" s="104"/>
    </row>
    <row r="2363" spans="2:5" x14ac:dyDescent="0.45">
      <c r="B2363" s="103"/>
      <c r="C2363" s="104"/>
      <c r="D2363" s="104"/>
      <c r="E2363" s="104"/>
    </row>
    <row r="2364" spans="2:5" x14ac:dyDescent="0.45">
      <c r="B2364" s="103"/>
      <c r="C2364" s="104"/>
      <c r="D2364" s="104"/>
      <c r="E2364" s="104"/>
    </row>
    <row r="2365" spans="2:5" x14ac:dyDescent="0.45">
      <c r="B2365" s="103"/>
      <c r="C2365" s="104"/>
      <c r="D2365" s="104"/>
      <c r="E2365" s="104"/>
    </row>
    <row r="2366" spans="2:5" x14ac:dyDescent="0.45">
      <c r="B2366" s="103"/>
      <c r="C2366" s="104"/>
      <c r="D2366" s="104"/>
      <c r="E2366" s="104"/>
    </row>
    <row r="2367" spans="2:5" x14ac:dyDescent="0.45">
      <c r="B2367" s="103"/>
      <c r="C2367" s="104"/>
      <c r="D2367" s="104"/>
      <c r="E2367" s="104"/>
    </row>
    <row r="2368" spans="2:5" x14ac:dyDescent="0.45">
      <c r="B2368" s="103"/>
      <c r="C2368" s="104"/>
      <c r="D2368" s="104"/>
      <c r="E2368" s="104"/>
    </row>
    <row r="2369" spans="2:5" x14ac:dyDescent="0.45">
      <c r="B2369" s="103"/>
      <c r="C2369" s="104"/>
      <c r="D2369" s="104"/>
      <c r="E2369" s="104"/>
    </row>
    <row r="2370" spans="2:5" x14ac:dyDescent="0.45">
      <c r="B2370" s="103"/>
      <c r="C2370" s="104"/>
      <c r="D2370" s="104"/>
      <c r="E2370" s="104"/>
    </row>
    <row r="2371" spans="2:5" x14ac:dyDescent="0.45">
      <c r="B2371" s="103"/>
      <c r="C2371" s="104"/>
      <c r="D2371" s="104"/>
      <c r="E2371" s="104"/>
    </row>
    <row r="2372" spans="2:5" x14ac:dyDescent="0.45">
      <c r="B2372" s="103"/>
      <c r="C2372" s="104"/>
      <c r="D2372" s="104"/>
      <c r="E2372" s="104"/>
    </row>
    <row r="2373" spans="2:5" x14ac:dyDescent="0.45">
      <c r="B2373" s="103"/>
      <c r="C2373" s="104"/>
      <c r="D2373" s="104"/>
      <c r="E2373" s="104"/>
    </row>
    <row r="2374" spans="2:5" x14ac:dyDescent="0.45">
      <c r="B2374" s="103"/>
      <c r="C2374" s="104"/>
      <c r="D2374" s="104"/>
      <c r="E2374" s="104"/>
    </row>
    <row r="2375" spans="2:5" x14ac:dyDescent="0.45">
      <c r="B2375" s="103"/>
      <c r="C2375" s="104"/>
      <c r="D2375" s="104"/>
      <c r="E2375" s="104"/>
    </row>
    <row r="2376" spans="2:5" x14ac:dyDescent="0.45">
      <c r="B2376" s="103"/>
      <c r="C2376" s="104"/>
      <c r="D2376" s="104"/>
      <c r="E2376" s="104"/>
    </row>
    <row r="2377" spans="2:5" x14ac:dyDescent="0.45">
      <c r="B2377" s="103"/>
      <c r="C2377" s="104"/>
      <c r="D2377" s="104"/>
      <c r="E2377" s="104"/>
    </row>
    <row r="2378" spans="2:5" x14ac:dyDescent="0.45">
      <c r="B2378" s="103"/>
      <c r="C2378" s="104"/>
      <c r="D2378" s="104"/>
      <c r="E2378" s="104"/>
    </row>
    <row r="2379" spans="2:5" x14ac:dyDescent="0.45">
      <c r="B2379" s="103"/>
      <c r="C2379" s="104"/>
      <c r="D2379" s="104"/>
      <c r="E2379" s="104"/>
    </row>
    <row r="2380" spans="2:5" x14ac:dyDescent="0.45">
      <c r="B2380" s="103"/>
      <c r="C2380" s="104"/>
      <c r="D2380" s="104"/>
      <c r="E2380" s="104"/>
    </row>
    <row r="2381" spans="2:5" x14ac:dyDescent="0.45">
      <c r="B2381" s="103"/>
      <c r="C2381" s="104"/>
      <c r="D2381" s="104"/>
      <c r="E2381" s="104"/>
    </row>
    <row r="2382" spans="2:5" x14ac:dyDescent="0.45">
      <c r="B2382" s="103"/>
      <c r="C2382" s="104"/>
      <c r="D2382" s="104"/>
      <c r="E2382" s="104"/>
    </row>
    <row r="2383" spans="2:5" x14ac:dyDescent="0.45">
      <c r="B2383" s="103"/>
      <c r="C2383" s="104"/>
      <c r="D2383" s="104"/>
      <c r="E2383" s="104"/>
    </row>
    <row r="2384" spans="2:5" x14ac:dyDescent="0.45">
      <c r="B2384" s="103"/>
      <c r="C2384" s="104"/>
      <c r="D2384" s="104"/>
      <c r="E2384" s="104"/>
    </row>
    <row r="2385" spans="2:5" x14ac:dyDescent="0.45">
      <c r="B2385" s="103"/>
      <c r="C2385" s="104"/>
      <c r="D2385" s="104"/>
      <c r="E2385" s="104"/>
    </row>
    <row r="2386" spans="2:5" x14ac:dyDescent="0.45">
      <c r="B2386" s="103"/>
      <c r="C2386" s="104"/>
      <c r="D2386" s="104"/>
      <c r="E2386" s="104"/>
    </row>
    <row r="2387" spans="2:5" x14ac:dyDescent="0.45">
      <c r="B2387" s="103"/>
      <c r="C2387" s="104"/>
      <c r="D2387" s="104"/>
      <c r="E2387" s="104"/>
    </row>
    <row r="2388" spans="2:5" x14ac:dyDescent="0.45">
      <c r="B2388" s="103"/>
      <c r="C2388" s="104"/>
      <c r="D2388" s="104"/>
      <c r="E2388" s="104"/>
    </row>
    <row r="2389" spans="2:5" x14ac:dyDescent="0.45">
      <c r="B2389" s="103"/>
      <c r="C2389" s="104"/>
      <c r="D2389" s="104"/>
      <c r="E2389" s="104"/>
    </row>
    <row r="2390" spans="2:5" x14ac:dyDescent="0.45">
      <c r="B2390" s="103"/>
      <c r="C2390" s="104"/>
      <c r="D2390" s="104"/>
      <c r="E2390" s="104"/>
    </row>
    <row r="2391" spans="2:5" x14ac:dyDescent="0.45">
      <c r="B2391" s="103"/>
      <c r="C2391" s="104"/>
      <c r="D2391" s="104"/>
      <c r="E2391" s="104"/>
    </row>
    <row r="2392" spans="2:5" x14ac:dyDescent="0.45">
      <c r="B2392" s="103"/>
      <c r="C2392" s="104"/>
      <c r="D2392" s="104"/>
      <c r="E2392" s="104"/>
    </row>
    <row r="2393" spans="2:5" x14ac:dyDescent="0.45">
      <c r="B2393" s="103"/>
      <c r="C2393" s="104"/>
      <c r="D2393" s="104"/>
      <c r="E2393" s="104"/>
    </row>
    <row r="2394" spans="2:5" x14ac:dyDescent="0.45">
      <c r="B2394" s="103"/>
      <c r="C2394" s="104"/>
      <c r="D2394" s="104"/>
      <c r="E2394" s="104"/>
    </row>
    <row r="2395" spans="2:5" x14ac:dyDescent="0.45">
      <c r="B2395" s="103"/>
      <c r="C2395" s="104"/>
      <c r="D2395" s="104"/>
      <c r="E2395" s="104"/>
    </row>
    <row r="2396" spans="2:5" x14ac:dyDescent="0.45">
      <c r="B2396" s="103"/>
      <c r="C2396" s="104"/>
      <c r="D2396" s="104"/>
      <c r="E2396" s="104"/>
    </row>
    <row r="2397" spans="2:5" x14ac:dyDescent="0.45">
      <c r="B2397" s="103"/>
      <c r="C2397" s="104"/>
      <c r="D2397" s="104"/>
      <c r="E2397" s="104"/>
    </row>
    <row r="2398" spans="2:5" x14ac:dyDescent="0.45">
      <c r="B2398" s="103"/>
      <c r="C2398" s="104"/>
      <c r="D2398" s="104"/>
      <c r="E2398" s="104"/>
    </row>
    <row r="2399" spans="2:5" x14ac:dyDescent="0.45">
      <c r="B2399" s="103"/>
      <c r="C2399" s="104"/>
      <c r="D2399" s="104"/>
      <c r="E2399" s="104"/>
    </row>
    <row r="2400" spans="2:5" x14ac:dyDescent="0.45">
      <c r="B2400" s="103"/>
      <c r="C2400" s="104"/>
      <c r="D2400" s="104"/>
      <c r="E2400" s="104"/>
    </row>
    <row r="2401" spans="2:5" x14ac:dyDescent="0.45">
      <c r="B2401" s="103"/>
      <c r="C2401" s="104"/>
      <c r="D2401" s="104"/>
      <c r="E2401" s="104"/>
    </row>
    <row r="2402" spans="2:5" x14ac:dyDescent="0.45">
      <c r="B2402" s="103"/>
      <c r="C2402" s="104"/>
      <c r="D2402" s="104"/>
      <c r="E2402" s="104"/>
    </row>
    <row r="2403" spans="2:5" x14ac:dyDescent="0.45">
      <c r="B2403" s="103"/>
      <c r="C2403" s="104"/>
      <c r="D2403" s="104"/>
      <c r="E2403" s="104"/>
    </row>
    <row r="2404" spans="2:5" x14ac:dyDescent="0.45">
      <c r="B2404" s="103"/>
      <c r="C2404" s="104"/>
      <c r="D2404" s="104"/>
      <c r="E2404" s="104"/>
    </row>
    <row r="2405" spans="2:5" x14ac:dyDescent="0.45">
      <c r="B2405" s="103"/>
      <c r="C2405" s="104"/>
      <c r="D2405" s="104"/>
      <c r="E2405" s="104"/>
    </row>
    <row r="2406" spans="2:5" x14ac:dyDescent="0.45">
      <c r="B2406" s="103"/>
      <c r="C2406" s="104"/>
      <c r="D2406" s="104"/>
      <c r="E2406" s="104"/>
    </row>
    <row r="2407" spans="2:5" x14ac:dyDescent="0.45">
      <c r="B2407" s="103"/>
      <c r="C2407" s="104"/>
      <c r="D2407" s="104"/>
      <c r="E2407" s="104"/>
    </row>
    <row r="2408" spans="2:5" x14ac:dyDescent="0.45">
      <c r="B2408" s="103"/>
      <c r="C2408" s="104"/>
      <c r="D2408" s="104"/>
      <c r="E2408" s="104"/>
    </row>
    <row r="2409" spans="2:5" x14ac:dyDescent="0.45">
      <c r="B2409" s="103"/>
      <c r="C2409" s="104"/>
      <c r="D2409" s="104"/>
      <c r="E2409" s="104"/>
    </row>
    <row r="2410" spans="2:5" x14ac:dyDescent="0.45">
      <c r="B2410" s="103"/>
      <c r="C2410" s="104"/>
      <c r="D2410" s="104"/>
      <c r="E2410" s="104"/>
    </row>
    <row r="2411" spans="2:5" x14ac:dyDescent="0.45">
      <c r="B2411" s="103"/>
      <c r="C2411" s="104"/>
      <c r="D2411" s="104"/>
      <c r="E2411" s="104"/>
    </row>
    <row r="2412" spans="2:5" x14ac:dyDescent="0.45">
      <c r="B2412" s="103"/>
      <c r="C2412" s="104"/>
      <c r="D2412" s="104"/>
      <c r="E2412" s="104"/>
    </row>
    <row r="2413" spans="2:5" x14ac:dyDescent="0.45">
      <c r="B2413" s="103"/>
      <c r="C2413" s="104"/>
      <c r="D2413" s="104"/>
      <c r="E2413" s="104"/>
    </row>
    <row r="2414" spans="2:5" x14ac:dyDescent="0.45">
      <c r="B2414" s="103"/>
      <c r="C2414" s="104"/>
      <c r="D2414" s="104"/>
      <c r="E2414" s="104"/>
    </row>
    <row r="2415" spans="2:5" x14ac:dyDescent="0.45">
      <c r="B2415" s="103"/>
      <c r="C2415" s="104"/>
      <c r="D2415" s="104"/>
      <c r="E2415" s="104"/>
    </row>
    <row r="2416" spans="2:5" x14ac:dyDescent="0.45">
      <c r="B2416" s="103"/>
      <c r="C2416" s="104"/>
      <c r="D2416" s="104"/>
      <c r="E2416" s="104"/>
    </row>
    <row r="2417" spans="2:5" x14ac:dyDescent="0.45">
      <c r="B2417" s="103"/>
      <c r="C2417" s="104"/>
      <c r="D2417" s="104"/>
      <c r="E2417" s="104"/>
    </row>
    <row r="2418" spans="2:5" x14ac:dyDescent="0.45">
      <c r="B2418" s="103"/>
      <c r="C2418" s="104"/>
      <c r="D2418" s="104"/>
      <c r="E2418" s="104"/>
    </row>
    <row r="2419" spans="2:5" x14ac:dyDescent="0.45">
      <c r="B2419" s="103"/>
      <c r="C2419" s="104"/>
      <c r="D2419" s="104"/>
      <c r="E2419" s="104"/>
    </row>
    <row r="2420" spans="2:5" x14ac:dyDescent="0.45">
      <c r="B2420" s="103"/>
      <c r="C2420" s="104"/>
      <c r="D2420" s="104"/>
      <c r="E2420" s="104"/>
    </row>
    <row r="2421" spans="2:5" x14ac:dyDescent="0.45">
      <c r="B2421" s="103"/>
      <c r="C2421" s="104"/>
      <c r="D2421" s="104"/>
      <c r="E2421" s="104"/>
    </row>
    <row r="2422" spans="2:5" x14ac:dyDescent="0.45">
      <c r="B2422" s="103"/>
      <c r="C2422" s="104"/>
      <c r="D2422" s="104"/>
      <c r="E2422" s="104"/>
    </row>
    <row r="2423" spans="2:5" x14ac:dyDescent="0.45">
      <c r="B2423" s="103"/>
      <c r="C2423" s="104"/>
      <c r="D2423" s="104"/>
      <c r="E2423" s="104"/>
    </row>
    <row r="2424" spans="2:5" x14ac:dyDescent="0.45">
      <c r="B2424" s="103"/>
      <c r="C2424" s="104"/>
      <c r="D2424" s="104"/>
      <c r="E2424" s="104"/>
    </row>
    <row r="2425" spans="2:5" x14ac:dyDescent="0.45">
      <c r="B2425" s="103"/>
      <c r="C2425" s="104"/>
      <c r="D2425" s="104"/>
      <c r="E2425" s="104"/>
    </row>
    <row r="2426" spans="2:5" x14ac:dyDescent="0.45">
      <c r="B2426" s="103"/>
      <c r="C2426" s="104"/>
      <c r="D2426" s="104"/>
      <c r="E2426" s="104"/>
    </row>
    <row r="2427" spans="2:5" x14ac:dyDescent="0.45">
      <c r="B2427" s="103"/>
      <c r="C2427" s="104"/>
      <c r="D2427" s="104"/>
      <c r="E2427" s="104"/>
    </row>
    <row r="2428" spans="2:5" x14ac:dyDescent="0.45">
      <c r="B2428" s="103"/>
      <c r="C2428" s="104"/>
      <c r="D2428" s="104"/>
      <c r="E2428" s="104"/>
    </row>
    <row r="2429" spans="2:5" x14ac:dyDescent="0.45">
      <c r="B2429" s="103"/>
      <c r="C2429" s="104"/>
      <c r="D2429" s="104"/>
      <c r="E2429" s="104"/>
    </row>
    <row r="2430" spans="2:5" x14ac:dyDescent="0.45">
      <c r="B2430" s="103"/>
      <c r="C2430" s="104"/>
      <c r="D2430" s="104"/>
      <c r="E2430" s="104"/>
    </row>
    <row r="2431" spans="2:5" x14ac:dyDescent="0.45">
      <c r="B2431" s="103"/>
      <c r="C2431" s="104"/>
      <c r="D2431" s="104"/>
      <c r="E2431" s="104"/>
    </row>
    <row r="2432" spans="2:5" x14ac:dyDescent="0.45">
      <c r="B2432" s="103"/>
      <c r="C2432" s="104"/>
      <c r="D2432" s="104"/>
      <c r="E2432" s="104"/>
    </row>
    <row r="2433" spans="2:5" x14ac:dyDescent="0.45">
      <c r="B2433" s="103"/>
      <c r="C2433" s="104"/>
      <c r="D2433" s="104"/>
      <c r="E2433" s="104"/>
    </row>
    <row r="2434" spans="2:5" x14ac:dyDescent="0.45">
      <c r="B2434" s="103"/>
      <c r="C2434" s="104"/>
      <c r="D2434" s="104"/>
      <c r="E2434" s="104"/>
    </row>
    <row r="2435" spans="2:5" x14ac:dyDescent="0.45">
      <c r="B2435" s="103"/>
      <c r="C2435" s="104"/>
      <c r="D2435" s="104"/>
      <c r="E2435" s="104"/>
    </row>
    <row r="2436" spans="2:5" x14ac:dyDescent="0.45">
      <c r="B2436" s="103"/>
      <c r="C2436" s="104"/>
      <c r="D2436" s="104"/>
      <c r="E2436" s="104"/>
    </row>
    <row r="2437" spans="2:5" x14ac:dyDescent="0.45">
      <c r="B2437" s="103"/>
      <c r="C2437" s="104"/>
      <c r="D2437" s="104"/>
      <c r="E2437" s="104"/>
    </row>
    <row r="2438" spans="2:5" x14ac:dyDescent="0.45">
      <c r="B2438" s="103"/>
      <c r="C2438" s="104"/>
      <c r="D2438" s="104"/>
      <c r="E2438" s="104"/>
    </row>
    <row r="2439" spans="2:5" x14ac:dyDescent="0.45">
      <c r="B2439" s="103"/>
      <c r="C2439" s="104"/>
      <c r="D2439" s="104"/>
      <c r="E2439" s="104"/>
    </row>
    <row r="2440" spans="2:5" x14ac:dyDescent="0.45">
      <c r="B2440" s="103"/>
      <c r="C2440" s="104"/>
      <c r="D2440" s="104"/>
      <c r="E2440" s="104"/>
    </row>
    <row r="2441" spans="2:5" x14ac:dyDescent="0.45">
      <c r="B2441" s="103"/>
      <c r="C2441" s="104"/>
      <c r="D2441" s="104"/>
      <c r="E2441" s="104"/>
    </row>
    <row r="2442" spans="2:5" x14ac:dyDescent="0.45">
      <c r="B2442" s="103"/>
      <c r="C2442" s="104"/>
      <c r="D2442" s="104"/>
      <c r="E2442" s="104"/>
    </row>
    <row r="2443" spans="2:5" x14ac:dyDescent="0.45">
      <c r="B2443" s="103"/>
      <c r="C2443" s="104"/>
      <c r="D2443" s="104"/>
      <c r="E2443" s="104"/>
    </row>
    <row r="2444" spans="2:5" x14ac:dyDescent="0.45">
      <c r="B2444" s="103"/>
      <c r="C2444" s="104"/>
      <c r="D2444" s="104"/>
      <c r="E2444" s="104"/>
    </row>
    <row r="2445" spans="2:5" x14ac:dyDescent="0.45">
      <c r="B2445" s="103"/>
      <c r="C2445" s="104"/>
      <c r="D2445" s="104"/>
      <c r="E2445" s="104"/>
    </row>
    <row r="2446" spans="2:5" x14ac:dyDescent="0.45">
      <c r="B2446" s="103"/>
      <c r="C2446" s="104"/>
      <c r="D2446" s="104"/>
      <c r="E2446" s="104"/>
    </row>
    <row r="2447" spans="2:5" x14ac:dyDescent="0.45">
      <c r="B2447" s="103"/>
      <c r="C2447" s="104"/>
      <c r="D2447" s="104"/>
      <c r="E2447" s="104"/>
    </row>
    <row r="2448" spans="2:5" x14ac:dyDescent="0.45">
      <c r="B2448" s="103"/>
      <c r="C2448" s="104"/>
      <c r="D2448" s="104"/>
      <c r="E2448" s="104"/>
    </row>
    <row r="2449" spans="2:5" x14ac:dyDescent="0.45">
      <c r="B2449" s="103"/>
      <c r="C2449" s="104"/>
      <c r="D2449" s="104"/>
      <c r="E2449" s="104"/>
    </row>
    <row r="2450" spans="2:5" x14ac:dyDescent="0.45">
      <c r="B2450" s="103"/>
      <c r="C2450" s="104"/>
      <c r="D2450" s="104"/>
      <c r="E2450" s="104"/>
    </row>
    <row r="2451" spans="2:5" x14ac:dyDescent="0.45">
      <c r="B2451" s="103"/>
      <c r="C2451" s="104"/>
      <c r="D2451" s="104"/>
      <c r="E2451" s="104"/>
    </row>
    <row r="2452" spans="2:5" x14ac:dyDescent="0.45">
      <c r="B2452" s="103"/>
      <c r="C2452" s="104"/>
      <c r="D2452" s="104"/>
      <c r="E2452" s="104"/>
    </row>
    <row r="2453" spans="2:5" x14ac:dyDescent="0.45">
      <c r="B2453" s="103"/>
      <c r="C2453" s="104"/>
      <c r="D2453" s="104"/>
      <c r="E2453" s="104"/>
    </row>
    <row r="2454" spans="2:5" x14ac:dyDescent="0.45">
      <c r="B2454" s="103"/>
      <c r="C2454" s="104"/>
      <c r="D2454" s="104"/>
      <c r="E2454" s="104"/>
    </row>
    <row r="2455" spans="2:5" x14ac:dyDescent="0.45">
      <c r="B2455" s="103"/>
      <c r="C2455" s="104"/>
      <c r="D2455" s="104"/>
      <c r="E2455" s="104"/>
    </row>
    <row r="2456" spans="2:5" x14ac:dyDescent="0.45">
      <c r="B2456" s="103"/>
      <c r="C2456" s="104"/>
      <c r="D2456" s="104"/>
      <c r="E2456" s="104"/>
    </row>
    <row r="2457" spans="2:5" x14ac:dyDescent="0.45">
      <c r="B2457" s="103"/>
      <c r="C2457" s="104"/>
      <c r="D2457" s="104"/>
      <c r="E2457" s="104"/>
    </row>
    <row r="2458" spans="2:5" x14ac:dyDescent="0.45">
      <c r="B2458" s="103"/>
      <c r="C2458" s="104"/>
      <c r="D2458" s="104"/>
      <c r="E2458" s="104"/>
    </row>
    <row r="2459" spans="2:5" x14ac:dyDescent="0.45">
      <c r="B2459" s="103"/>
      <c r="C2459" s="104"/>
      <c r="D2459" s="104"/>
      <c r="E2459" s="104"/>
    </row>
    <row r="2460" spans="2:5" x14ac:dyDescent="0.45">
      <c r="B2460" s="103"/>
      <c r="C2460" s="104"/>
      <c r="D2460" s="104"/>
      <c r="E2460" s="104"/>
    </row>
    <row r="2461" spans="2:5" x14ac:dyDescent="0.45">
      <c r="B2461" s="103"/>
      <c r="C2461" s="104"/>
      <c r="D2461" s="104"/>
      <c r="E2461" s="104"/>
    </row>
    <row r="2462" spans="2:5" x14ac:dyDescent="0.45">
      <c r="B2462" s="103"/>
      <c r="C2462" s="104"/>
      <c r="D2462" s="104"/>
      <c r="E2462" s="104"/>
    </row>
    <row r="2463" spans="2:5" x14ac:dyDescent="0.45">
      <c r="B2463" s="103"/>
      <c r="C2463" s="104"/>
      <c r="D2463" s="104"/>
      <c r="E2463" s="104"/>
    </row>
    <row r="2464" spans="2:5" x14ac:dyDescent="0.45">
      <c r="B2464" s="103"/>
      <c r="C2464" s="104"/>
      <c r="D2464" s="104"/>
      <c r="E2464" s="104"/>
    </row>
    <row r="2465" spans="2:5" x14ac:dyDescent="0.45">
      <c r="B2465" s="103"/>
      <c r="C2465" s="104"/>
      <c r="D2465" s="104"/>
      <c r="E2465" s="104"/>
    </row>
    <row r="2466" spans="2:5" x14ac:dyDescent="0.45">
      <c r="B2466" s="103"/>
      <c r="C2466" s="104"/>
      <c r="D2466" s="104"/>
      <c r="E2466" s="104"/>
    </row>
    <row r="2467" spans="2:5" x14ac:dyDescent="0.45">
      <c r="B2467" s="103"/>
      <c r="C2467" s="104"/>
      <c r="D2467" s="104"/>
      <c r="E2467" s="104"/>
    </row>
    <row r="2468" spans="2:5" x14ac:dyDescent="0.45">
      <c r="B2468" s="103"/>
      <c r="C2468" s="104"/>
      <c r="D2468" s="104"/>
      <c r="E2468" s="104"/>
    </row>
    <row r="2469" spans="2:5" x14ac:dyDescent="0.45">
      <c r="B2469" s="103"/>
      <c r="C2469" s="104"/>
      <c r="D2469" s="104"/>
      <c r="E2469" s="104"/>
    </row>
    <row r="2470" spans="2:5" x14ac:dyDescent="0.45">
      <c r="B2470" s="103"/>
      <c r="C2470" s="104"/>
      <c r="D2470" s="104"/>
      <c r="E2470" s="104"/>
    </row>
    <row r="2471" spans="2:5" x14ac:dyDescent="0.45">
      <c r="B2471" s="103"/>
      <c r="C2471" s="104"/>
      <c r="D2471" s="104"/>
      <c r="E2471" s="104"/>
    </row>
    <row r="2472" spans="2:5" x14ac:dyDescent="0.45">
      <c r="B2472" s="103"/>
      <c r="C2472" s="104"/>
      <c r="D2472" s="104"/>
      <c r="E2472" s="104"/>
    </row>
    <row r="2473" spans="2:5" x14ac:dyDescent="0.45">
      <c r="B2473" s="103"/>
      <c r="C2473" s="104"/>
      <c r="D2473" s="104"/>
      <c r="E2473" s="104"/>
    </row>
    <row r="2474" spans="2:5" x14ac:dyDescent="0.45">
      <c r="B2474" s="103"/>
      <c r="C2474" s="104"/>
      <c r="D2474" s="104"/>
      <c r="E2474" s="104"/>
    </row>
    <row r="2475" spans="2:5" x14ac:dyDescent="0.45">
      <c r="B2475" s="103"/>
      <c r="C2475" s="104"/>
      <c r="D2475" s="104"/>
      <c r="E2475" s="104"/>
    </row>
    <row r="2476" spans="2:5" x14ac:dyDescent="0.45">
      <c r="B2476" s="103"/>
      <c r="C2476" s="104"/>
      <c r="D2476" s="104"/>
      <c r="E2476" s="104"/>
    </row>
    <row r="2477" spans="2:5" x14ac:dyDescent="0.45">
      <c r="B2477" s="103"/>
      <c r="C2477" s="104"/>
      <c r="D2477" s="104"/>
      <c r="E2477" s="104"/>
    </row>
    <row r="2478" spans="2:5" x14ac:dyDescent="0.45">
      <c r="B2478" s="103"/>
      <c r="C2478" s="104"/>
      <c r="D2478" s="104"/>
      <c r="E2478" s="104"/>
    </row>
    <row r="2479" spans="2:5" x14ac:dyDescent="0.45">
      <c r="B2479" s="103"/>
      <c r="C2479" s="104"/>
      <c r="D2479" s="104"/>
      <c r="E2479" s="104"/>
    </row>
    <row r="2480" spans="2:5" x14ac:dyDescent="0.45">
      <c r="B2480" s="103"/>
      <c r="C2480" s="104"/>
      <c r="D2480" s="104"/>
      <c r="E2480" s="104"/>
    </row>
    <row r="2481" spans="2:5" x14ac:dyDescent="0.45">
      <c r="B2481" s="103"/>
      <c r="C2481" s="104"/>
      <c r="D2481" s="104"/>
      <c r="E2481" s="104"/>
    </row>
    <row r="2482" spans="2:5" x14ac:dyDescent="0.45">
      <c r="B2482" s="103"/>
      <c r="C2482" s="104"/>
      <c r="D2482" s="104"/>
      <c r="E2482" s="104"/>
    </row>
    <row r="2483" spans="2:5" x14ac:dyDescent="0.45">
      <c r="B2483" s="103"/>
      <c r="C2483" s="104"/>
      <c r="D2483" s="104"/>
      <c r="E2483" s="104"/>
    </row>
    <row r="2484" spans="2:5" x14ac:dyDescent="0.45">
      <c r="B2484" s="103"/>
      <c r="C2484" s="104"/>
      <c r="D2484" s="104"/>
      <c r="E2484" s="104"/>
    </row>
    <row r="2485" spans="2:5" x14ac:dyDescent="0.45">
      <c r="B2485" s="103"/>
      <c r="C2485" s="104"/>
      <c r="D2485" s="104"/>
      <c r="E2485" s="104"/>
    </row>
    <row r="2486" spans="2:5" x14ac:dyDescent="0.45">
      <c r="B2486" s="103"/>
      <c r="C2486" s="104"/>
      <c r="D2486" s="104"/>
      <c r="E2486" s="104"/>
    </row>
    <row r="2487" spans="2:5" x14ac:dyDescent="0.45">
      <c r="B2487" s="103"/>
      <c r="C2487" s="104"/>
      <c r="D2487" s="104"/>
      <c r="E2487" s="104"/>
    </row>
    <row r="2488" spans="2:5" x14ac:dyDescent="0.45">
      <c r="B2488" s="103"/>
      <c r="C2488" s="104"/>
      <c r="D2488" s="104"/>
      <c r="E2488" s="104"/>
    </row>
    <row r="2489" spans="2:5" x14ac:dyDescent="0.45">
      <c r="B2489" s="103"/>
      <c r="C2489" s="104"/>
      <c r="D2489" s="104"/>
      <c r="E2489" s="104"/>
    </row>
    <row r="2490" spans="2:5" x14ac:dyDescent="0.45">
      <c r="B2490" s="103"/>
      <c r="C2490" s="104"/>
      <c r="D2490" s="104"/>
      <c r="E2490" s="104"/>
    </row>
    <row r="2491" spans="2:5" x14ac:dyDescent="0.45">
      <c r="B2491" s="103"/>
      <c r="C2491" s="104"/>
      <c r="D2491" s="104"/>
      <c r="E2491" s="104"/>
    </row>
    <row r="2492" spans="2:5" x14ac:dyDescent="0.45">
      <c r="B2492" s="103"/>
      <c r="C2492" s="104"/>
      <c r="D2492" s="104"/>
      <c r="E2492" s="104"/>
    </row>
    <row r="2493" spans="2:5" x14ac:dyDescent="0.45">
      <c r="B2493" s="103"/>
      <c r="C2493" s="104"/>
      <c r="D2493" s="104"/>
      <c r="E2493" s="104"/>
    </row>
    <row r="2494" spans="2:5" x14ac:dyDescent="0.45">
      <c r="B2494" s="103"/>
      <c r="C2494" s="104"/>
      <c r="D2494" s="104"/>
      <c r="E2494" s="104"/>
    </row>
    <row r="2495" spans="2:5" x14ac:dyDescent="0.45">
      <c r="B2495" s="103"/>
      <c r="C2495" s="104"/>
      <c r="D2495" s="104"/>
      <c r="E2495" s="104"/>
    </row>
    <row r="2496" spans="2:5" x14ac:dyDescent="0.45">
      <c r="B2496" s="103"/>
      <c r="C2496" s="104"/>
      <c r="D2496" s="104"/>
      <c r="E2496" s="104"/>
    </row>
    <row r="2497" spans="2:5" x14ac:dyDescent="0.45">
      <c r="B2497" s="103"/>
      <c r="C2497" s="104"/>
      <c r="D2497" s="104"/>
      <c r="E2497" s="104"/>
    </row>
    <row r="2498" spans="2:5" x14ac:dyDescent="0.45">
      <c r="B2498" s="103"/>
      <c r="C2498" s="104"/>
      <c r="D2498" s="104"/>
      <c r="E2498" s="104"/>
    </row>
    <row r="2499" spans="2:5" x14ac:dyDescent="0.45">
      <c r="B2499" s="103"/>
      <c r="C2499" s="104"/>
      <c r="D2499" s="104"/>
      <c r="E2499" s="104"/>
    </row>
    <row r="2500" spans="2:5" x14ac:dyDescent="0.45">
      <c r="B2500" s="103"/>
      <c r="C2500" s="104"/>
      <c r="D2500" s="104"/>
      <c r="E2500" s="104"/>
    </row>
    <row r="2501" spans="2:5" x14ac:dyDescent="0.45">
      <c r="B2501" s="103"/>
      <c r="C2501" s="104"/>
      <c r="D2501" s="104"/>
      <c r="E2501" s="104"/>
    </row>
    <row r="2502" spans="2:5" x14ac:dyDescent="0.45">
      <c r="B2502" s="103"/>
      <c r="C2502" s="104"/>
      <c r="D2502" s="104"/>
      <c r="E2502" s="104"/>
    </row>
    <row r="2503" spans="2:5" x14ac:dyDescent="0.45">
      <c r="B2503" s="103"/>
      <c r="C2503" s="104"/>
      <c r="D2503" s="104"/>
      <c r="E2503" s="104"/>
    </row>
    <row r="2504" spans="2:5" x14ac:dyDescent="0.45">
      <c r="B2504" s="103"/>
      <c r="C2504" s="104"/>
      <c r="D2504" s="104"/>
      <c r="E2504" s="104"/>
    </row>
    <row r="2505" spans="2:5" x14ac:dyDescent="0.45">
      <c r="B2505" s="103"/>
      <c r="C2505" s="104"/>
      <c r="D2505" s="104"/>
      <c r="E2505" s="104"/>
    </row>
    <row r="2506" spans="2:5" x14ac:dyDescent="0.45">
      <c r="B2506" s="103"/>
      <c r="C2506" s="104"/>
      <c r="D2506" s="104"/>
      <c r="E2506" s="104"/>
    </row>
    <row r="2507" spans="2:5" x14ac:dyDescent="0.45">
      <c r="B2507" s="103"/>
      <c r="C2507" s="104"/>
      <c r="D2507" s="104"/>
      <c r="E2507" s="104"/>
    </row>
    <row r="2508" spans="2:5" x14ac:dyDescent="0.45">
      <c r="B2508" s="103"/>
      <c r="C2508" s="104"/>
      <c r="D2508" s="104"/>
      <c r="E2508" s="104"/>
    </row>
    <row r="2509" spans="2:5" x14ac:dyDescent="0.45">
      <c r="B2509" s="103"/>
      <c r="C2509" s="104"/>
      <c r="D2509" s="104"/>
      <c r="E2509" s="104"/>
    </row>
    <row r="2510" spans="2:5" x14ac:dyDescent="0.45">
      <c r="B2510" s="103"/>
      <c r="C2510" s="104"/>
      <c r="D2510" s="104"/>
      <c r="E2510" s="104"/>
    </row>
    <row r="2511" spans="2:5" x14ac:dyDescent="0.45">
      <c r="B2511" s="103"/>
      <c r="C2511" s="104"/>
      <c r="D2511" s="104"/>
      <c r="E2511" s="104"/>
    </row>
    <row r="2512" spans="2:5" x14ac:dyDescent="0.45">
      <c r="B2512" s="103"/>
      <c r="C2512" s="104"/>
      <c r="D2512" s="104"/>
      <c r="E2512" s="104"/>
    </row>
    <row r="2513" spans="2:5" x14ac:dyDescent="0.45">
      <c r="B2513" s="103"/>
      <c r="C2513" s="104"/>
      <c r="D2513" s="104"/>
      <c r="E2513" s="104"/>
    </row>
    <row r="2514" spans="2:5" x14ac:dyDescent="0.45">
      <c r="B2514" s="103"/>
      <c r="C2514" s="104"/>
      <c r="D2514" s="104"/>
      <c r="E2514" s="104"/>
    </row>
    <row r="2515" spans="2:5" x14ac:dyDescent="0.45">
      <c r="B2515" s="103"/>
      <c r="C2515" s="104"/>
      <c r="D2515" s="104"/>
      <c r="E2515" s="104"/>
    </row>
    <row r="2516" spans="2:5" x14ac:dyDescent="0.45">
      <c r="B2516" s="103"/>
      <c r="C2516" s="104"/>
      <c r="D2516" s="104"/>
      <c r="E2516" s="104"/>
    </row>
    <row r="2517" spans="2:5" x14ac:dyDescent="0.45">
      <c r="B2517" s="103"/>
      <c r="C2517" s="104"/>
      <c r="D2517" s="104"/>
      <c r="E2517" s="104"/>
    </row>
    <row r="2518" spans="2:5" x14ac:dyDescent="0.45">
      <c r="B2518" s="103"/>
      <c r="C2518" s="104"/>
      <c r="D2518" s="104"/>
      <c r="E2518" s="104"/>
    </row>
    <row r="2519" spans="2:5" x14ac:dyDescent="0.45">
      <c r="B2519" s="103"/>
      <c r="C2519" s="104"/>
      <c r="D2519" s="104"/>
      <c r="E2519" s="104"/>
    </row>
    <row r="2520" spans="2:5" x14ac:dyDescent="0.45">
      <c r="B2520" s="103"/>
      <c r="C2520" s="104"/>
      <c r="D2520" s="104"/>
      <c r="E2520" s="104"/>
    </row>
    <row r="2521" spans="2:5" x14ac:dyDescent="0.45">
      <c r="B2521" s="103"/>
      <c r="C2521" s="104"/>
      <c r="D2521" s="104"/>
      <c r="E2521" s="104"/>
    </row>
    <row r="2522" spans="2:5" x14ac:dyDescent="0.45">
      <c r="B2522" s="103"/>
      <c r="C2522" s="104"/>
      <c r="D2522" s="104"/>
      <c r="E2522" s="104"/>
    </row>
    <row r="2523" spans="2:5" x14ac:dyDescent="0.45">
      <c r="B2523" s="103"/>
      <c r="C2523" s="104"/>
      <c r="D2523" s="104"/>
      <c r="E2523" s="104"/>
    </row>
    <row r="2524" spans="2:5" x14ac:dyDescent="0.45">
      <c r="B2524" s="103"/>
      <c r="C2524" s="104"/>
      <c r="D2524" s="104"/>
      <c r="E2524" s="104"/>
    </row>
    <row r="2525" spans="2:5" x14ac:dyDescent="0.45">
      <c r="B2525" s="103"/>
      <c r="C2525" s="104"/>
      <c r="D2525" s="104"/>
      <c r="E2525" s="104"/>
    </row>
    <row r="2526" spans="2:5" x14ac:dyDescent="0.45">
      <c r="B2526" s="103"/>
      <c r="C2526" s="104"/>
      <c r="D2526" s="104"/>
      <c r="E2526" s="104"/>
    </row>
    <row r="2527" spans="2:5" x14ac:dyDescent="0.45">
      <c r="B2527" s="103"/>
      <c r="C2527" s="104"/>
      <c r="D2527" s="104"/>
      <c r="E2527" s="104"/>
    </row>
    <row r="2528" spans="2:5" x14ac:dyDescent="0.45">
      <c r="B2528" s="103"/>
      <c r="C2528" s="104"/>
      <c r="D2528" s="104"/>
      <c r="E2528" s="104"/>
    </row>
    <row r="2529" spans="2:5" x14ac:dyDescent="0.45">
      <c r="B2529" s="103"/>
      <c r="C2529" s="104"/>
      <c r="D2529" s="104"/>
      <c r="E2529" s="104"/>
    </row>
    <row r="2530" spans="2:5" x14ac:dyDescent="0.45">
      <c r="B2530" s="103"/>
      <c r="C2530" s="104"/>
      <c r="D2530" s="104"/>
      <c r="E2530" s="104"/>
    </row>
    <row r="2531" spans="2:5" x14ac:dyDescent="0.45">
      <c r="B2531" s="103"/>
      <c r="C2531" s="104"/>
      <c r="D2531" s="104"/>
      <c r="E2531" s="104"/>
    </row>
    <row r="2532" spans="2:5" x14ac:dyDescent="0.45">
      <c r="B2532" s="103"/>
      <c r="C2532" s="104"/>
      <c r="D2532" s="104"/>
      <c r="E2532" s="104"/>
    </row>
    <row r="2533" spans="2:5" x14ac:dyDescent="0.45">
      <c r="B2533" s="103"/>
      <c r="C2533" s="104"/>
      <c r="D2533" s="104"/>
      <c r="E2533" s="104"/>
    </row>
    <row r="2534" spans="2:5" x14ac:dyDescent="0.45">
      <c r="B2534" s="103"/>
      <c r="C2534" s="104"/>
      <c r="D2534" s="104"/>
      <c r="E2534" s="104"/>
    </row>
    <row r="2535" spans="2:5" x14ac:dyDescent="0.45">
      <c r="B2535" s="103"/>
      <c r="C2535" s="104"/>
      <c r="D2535" s="104"/>
      <c r="E2535" s="104"/>
    </row>
    <row r="2536" spans="2:5" x14ac:dyDescent="0.45">
      <c r="B2536" s="103"/>
      <c r="C2536" s="104"/>
      <c r="D2536" s="104"/>
      <c r="E2536" s="104"/>
    </row>
    <row r="2537" spans="2:5" x14ac:dyDescent="0.45">
      <c r="B2537" s="103"/>
      <c r="C2537" s="104"/>
      <c r="D2537" s="104"/>
      <c r="E2537" s="104"/>
    </row>
    <row r="2538" spans="2:5" x14ac:dyDescent="0.45">
      <c r="B2538" s="103"/>
      <c r="C2538" s="104"/>
      <c r="D2538" s="104"/>
      <c r="E2538" s="104"/>
    </row>
    <row r="2539" spans="2:5" x14ac:dyDescent="0.45">
      <c r="B2539" s="103"/>
      <c r="C2539" s="104"/>
      <c r="D2539" s="104"/>
      <c r="E2539" s="104"/>
    </row>
    <row r="2540" spans="2:5" x14ac:dyDescent="0.45">
      <c r="B2540" s="103"/>
      <c r="C2540" s="104"/>
      <c r="D2540" s="104"/>
      <c r="E2540" s="104"/>
    </row>
    <row r="2541" spans="2:5" x14ac:dyDescent="0.45">
      <c r="B2541" s="103"/>
      <c r="C2541" s="104"/>
      <c r="D2541" s="104"/>
      <c r="E2541" s="104"/>
    </row>
    <row r="2542" spans="2:5" x14ac:dyDescent="0.45">
      <c r="B2542" s="103"/>
      <c r="C2542" s="104"/>
      <c r="D2542" s="104"/>
      <c r="E2542" s="104"/>
    </row>
    <row r="2543" spans="2:5" x14ac:dyDescent="0.45">
      <c r="B2543" s="103"/>
      <c r="C2543" s="104"/>
      <c r="D2543" s="104"/>
      <c r="E2543" s="104"/>
    </row>
    <row r="2544" spans="2:5" x14ac:dyDescent="0.45">
      <c r="B2544" s="103"/>
      <c r="C2544" s="104"/>
      <c r="D2544" s="104"/>
      <c r="E2544" s="104"/>
    </row>
    <row r="2545" spans="2:5" x14ac:dyDescent="0.45">
      <c r="B2545" s="103"/>
      <c r="C2545" s="104"/>
      <c r="D2545" s="104"/>
      <c r="E2545" s="104"/>
    </row>
    <row r="2546" spans="2:5" x14ac:dyDescent="0.45">
      <c r="B2546" s="103"/>
      <c r="C2546" s="104"/>
      <c r="D2546" s="104"/>
      <c r="E2546" s="104"/>
    </row>
    <row r="2547" spans="2:5" x14ac:dyDescent="0.45">
      <c r="B2547" s="103"/>
      <c r="C2547" s="104"/>
      <c r="D2547" s="104"/>
      <c r="E2547" s="104"/>
    </row>
    <row r="2548" spans="2:5" x14ac:dyDescent="0.45">
      <c r="B2548" s="103"/>
      <c r="C2548" s="104"/>
      <c r="D2548" s="104"/>
      <c r="E2548" s="104"/>
    </row>
    <row r="2549" spans="2:5" x14ac:dyDescent="0.45">
      <c r="B2549" s="103"/>
      <c r="C2549" s="104"/>
      <c r="D2549" s="104"/>
      <c r="E2549" s="104"/>
    </row>
    <row r="2550" spans="2:5" x14ac:dyDescent="0.45">
      <c r="B2550" s="103"/>
      <c r="C2550" s="104"/>
      <c r="D2550" s="104"/>
      <c r="E2550" s="104"/>
    </row>
    <row r="2551" spans="2:5" x14ac:dyDescent="0.45">
      <c r="B2551" s="103"/>
      <c r="C2551" s="104"/>
      <c r="D2551" s="104"/>
      <c r="E2551" s="104"/>
    </row>
    <row r="2552" spans="2:5" x14ac:dyDescent="0.45">
      <c r="B2552" s="103"/>
      <c r="C2552" s="104"/>
      <c r="D2552" s="104"/>
      <c r="E2552" s="104"/>
    </row>
    <row r="2553" spans="2:5" x14ac:dyDescent="0.45">
      <c r="B2553" s="103"/>
      <c r="C2553" s="104"/>
      <c r="D2553" s="104"/>
      <c r="E2553" s="104"/>
    </row>
    <row r="2554" spans="2:5" x14ac:dyDescent="0.45">
      <c r="B2554" s="103"/>
      <c r="C2554" s="104"/>
      <c r="D2554" s="104"/>
      <c r="E2554" s="104"/>
    </row>
    <row r="2555" spans="2:5" x14ac:dyDescent="0.45">
      <c r="B2555" s="103"/>
      <c r="C2555" s="104"/>
      <c r="D2555" s="104"/>
      <c r="E2555" s="104"/>
    </row>
    <row r="2556" spans="2:5" x14ac:dyDescent="0.45">
      <c r="B2556" s="103"/>
      <c r="C2556" s="104"/>
      <c r="D2556" s="104"/>
      <c r="E2556" s="104"/>
    </row>
    <row r="2557" spans="2:5" x14ac:dyDescent="0.45">
      <c r="B2557" s="103"/>
      <c r="C2557" s="104"/>
      <c r="D2557" s="104"/>
      <c r="E2557" s="104"/>
    </row>
    <row r="2558" spans="2:5" x14ac:dyDescent="0.45">
      <c r="B2558" s="103"/>
      <c r="C2558" s="104"/>
      <c r="D2558" s="104"/>
      <c r="E2558" s="104"/>
    </row>
    <row r="2559" spans="2:5" x14ac:dyDescent="0.45">
      <c r="B2559" s="103"/>
      <c r="C2559" s="104"/>
      <c r="D2559" s="104"/>
      <c r="E2559" s="104"/>
    </row>
    <row r="2560" spans="2:5" x14ac:dyDescent="0.45">
      <c r="B2560" s="103"/>
      <c r="C2560" s="104"/>
      <c r="D2560" s="104"/>
      <c r="E2560" s="104"/>
    </row>
    <row r="2561" spans="2:5" x14ac:dyDescent="0.45">
      <c r="B2561" s="103"/>
      <c r="C2561" s="104"/>
      <c r="D2561" s="104"/>
      <c r="E2561" s="104"/>
    </row>
    <row r="2562" spans="2:5" x14ac:dyDescent="0.45">
      <c r="B2562" s="103"/>
      <c r="C2562" s="104"/>
      <c r="D2562" s="104"/>
      <c r="E2562" s="104"/>
    </row>
    <row r="2563" spans="2:5" x14ac:dyDescent="0.45">
      <c r="B2563" s="103"/>
      <c r="C2563" s="104"/>
      <c r="D2563" s="104"/>
      <c r="E2563" s="104"/>
    </row>
    <row r="2564" spans="2:5" x14ac:dyDescent="0.45">
      <c r="B2564" s="103"/>
      <c r="C2564" s="104"/>
      <c r="D2564" s="104"/>
      <c r="E2564" s="104"/>
    </row>
    <row r="2565" spans="2:5" x14ac:dyDescent="0.45">
      <c r="B2565" s="103"/>
      <c r="C2565" s="104"/>
      <c r="D2565" s="104"/>
      <c r="E2565" s="104"/>
    </row>
    <row r="2566" spans="2:5" x14ac:dyDescent="0.45">
      <c r="B2566" s="103"/>
      <c r="C2566" s="104"/>
      <c r="D2566" s="104"/>
      <c r="E2566" s="104"/>
    </row>
    <row r="2567" spans="2:5" x14ac:dyDescent="0.45">
      <c r="B2567" s="103"/>
      <c r="C2567" s="104"/>
      <c r="D2567" s="104"/>
      <c r="E2567" s="104"/>
    </row>
    <row r="2568" spans="2:5" x14ac:dyDescent="0.45">
      <c r="B2568" s="103"/>
      <c r="C2568" s="104"/>
      <c r="D2568" s="104"/>
      <c r="E2568" s="104"/>
    </row>
    <row r="2569" spans="2:5" x14ac:dyDescent="0.45">
      <c r="B2569" s="103"/>
      <c r="C2569" s="104"/>
      <c r="D2569" s="104"/>
      <c r="E2569" s="104"/>
    </row>
    <row r="2570" spans="2:5" x14ac:dyDescent="0.45">
      <c r="B2570" s="103"/>
      <c r="C2570" s="104"/>
      <c r="D2570" s="104"/>
      <c r="E2570" s="104"/>
    </row>
    <row r="2571" spans="2:5" x14ac:dyDescent="0.45">
      <c r="B2571" s="103"/>
      <c r="C2571" s="104"/>
      <c r="D2571" s="104"/>
      <c r="E2571" s="104"/>
    </row>
    <row r="2572" spans="2:5" x14ac:dyDescent="0.45">
      <c r="B2572" s="103"/>
      <c r="C2572" s="104"/>
      <c r="D2572" s="104"/>
      <c r="E2572" s="104"/>
    </row>
    <row r="2573" spans="2:5" x14ac:dyDescent="0.45">
      <c r="B2573" s="103"/>
      <c r="C2573" s="104"/>
      <c r="D2573" s="104"/>
      <c r="E2573" s="104"/>
    </row>
    <row r="2574" spans="2:5" x14ac:dyDescent="0.45">
      <c r="B2574" s="103"/>
      <c r="C2574" s="104"/>
      <c r="D2574" s="104"/>
      <c r="E2574" s="104"/>
    </row>
    <row r="2575" spans="2:5" x14ac:dyDescent="0.45">
      <c r="B2575" s="103"/>
      <c r="C2575" s="104"/>
      <c r="D2575" s="104"/>
      <c r="E2575" s="104"/>
    </row>
    <row r="2576" spans="2:5" x14ac:dyDescent="0.45">
      <c r="B2576" s="103"/>
      <c r="C2576" s="104"/>
      <c r="D2576" s="104"/>
      <c r="E2576" s="104"/>
    </row>
    <row r="2577" spans="2:5" x14ac:dyDescent="0.45">
      <c r="B2577" s="103"/>
      <c r="C2577" s="104"/>
      <c r="D2577" s="104"/>
      <c r="E2577" s="104"/>
    </row>
    <row r="2578" spans="2:5" x14ac:dyDescent="0.45">
      <c r="B2578" s="103"/>
      <c r="C2578" s="104"/>
      <c r="D2578" s="104"/>
      <c r="E2578" s="104"/>
    </row>
    <row r="2579" spans="2:5" x14ac:dyDescent="0.45">
      <c r="B2579" s="103"/>
      <c r="C2579" s="104"/>
      <c r="D2579" s="104"/>
      <c r="E2579" s="104"/>
    </row>
    <row r="2580" spans="2:5" x14ac:dyDescent="0.45">
      <c r="B2580" s="103"/>
      <c r="C2580" s="104"/>
      <c r="D2580" s="104"/>
      <c r="E2580" s="104"/>
    </row>
    <row r="2581" spans="2:5" x14ac:dyDescent="0.45">
      <c r="B2581" s="103"/>
      <c r="C2581" s="104"/>
      <c r="D2581" s="104"/>
      <c r="E2581" s="104"/>
    </row>
    <row r="2582" spans="2:5" x14ac:dyDescent="0.45">
      <c r="B2582" s="103"/>
      <c r="C2582" s="104"/>
      <c r="D2582" s="104"/>
      <c r="E2582" s="104"/>
    </row>
    <row r="2583" spans="2:5" x14ac:dyDescent="0.45">
      <c r="B2583" s="103"/>
      <c r="C2583" s="104"/>
      <c r="D2583" s="104"/>
      <c r="E2583" s="104"/>
    </row>
    <row r="2584" spans="2:5" x14ac:dyDescent="0.45">
      <c r="B2584" s="103"/>
      <c r="C2584" s="104"/>
      <c r="D2584" s="104"/>
      <c r="E2584" s="104"/>
    </row>
    <row r="2585" spans="2:5" x14ac:dyDescent="0.45">
      <c r="B2585" s="103"/>
      <c r="C2585" s="104"/>
      <c r="D2585" s="104"/>
      <c r="E2585" s="104"/>
    </row>
    <row r="2586" spans="2:5" x14ac:dyDescent="0.45">
      <c r="B2586" s="103"/>
      <c r="C2586" s="104"/>
      <c r="D2586" s="104"/>
      <c r="E2586" s="104"/>
    </row>
    <row r="2587" spans="2:5" x14ac:dyDescent="0.45">
      <c r="B2587" s="103"/>
      <c r="C2587" s="104"/>
      <c r="D2587" s="104"/>
      <c r="E2587" s="104"/>
    </row>
    <row r="2588" spans="2:5" x14ac:dyDescent="0.45">
      <c r="B2588" s="103"/>
      <c r="C2588" s="104"/>
      <c r="D2588" s="104"/>
      <c r="E2588" s="104"/>
    </row>
    <row r="2589" spans="2:5" x14ac:dyDescent="0.45">
      <c r="B2589" s="103"/>
      <c r="C2589" s="104"/>
      <c r="D2589" s="104"/>
      <c r="E2589" s="104"/>
    </row>
    <row r="2590" spans="2:5" x14ac:dyDescent="0.45">
      <c r="B2590" s="103"/>
      <c r="C2590" s="104"/>
      <c r="D2590" s="104"/>
      <c r="E2590" s="104"/>
    </row>
    <row r="2591" spans="2:5" x14ac:dyDescent="0.45">
      <c r="B2591" s="103"/>
      <c r="C2591" s="104"/>
      <c r="D2591" s="104"/>
      <c r="E2591" s="104"/>
    </row>
    <row r="2592" spans="2:5" x14ac:dyDescent="0.45">
      <c r="B2592" s="103"/>
      <c r="C2592" s="104"/>
      <c r="D2592" s="104"/>
      <c r="E2592" s="104"/>
    </row>
    <row r="2593" spans="2:5" x14ac:dyDescent="0.45">
      <c r="B2593" s="103"/>
      <c r="C2593" s="104"/>
      <c r="D2593" s="104"/>
      <c r="E2593" s="104"/>
    </row>
    <row r="2594" spans="2:5" x14ac:dyDescent="0.45">
      <c r="B2594" s="103"/>
      <c r="C2594" s="104"/>
      <c r="D2594" s="104"/>
      <c r="E2594" s="104"/>
    </row>
    <row r="2595" spans="2:5" x14ac:dyDescent="0.45">
      <c r="B2595" s="103"/>
      <c r="C2595" s="104"/>
      <c r="D2595" s="104"/>
      <c r="E2595" s="104"/>
    </row>
    <row r="2596" spans="2:5" x14ac:dyDescent="0.45">
      <c r="B2596" s="103"/>
      <c r="C2596" s="104"/>
      <c r="D2596" s="104"/>
      <c r="E2596" s="104"/>
    </row>
    <row r="2597" spans="2:5" x14ac:dyDescent="0.45">
      <c r="B2597" s="103"/>
      <c r="C2597" s="104"/>
      <c r="D2597" s="104"/>
      <c r="E2597" s="104"/>
    </row>
    <row r="2598" spans="2:5" x14ac:dyDescent="0.45">
      <c r="B2598" s="103"/>
      <c r="C2598" s="104"/>
      <c r="D2598" s="104"/>
      <c r="E2598" s="104"/>
    </row>
    <row r="2599" spans="2:5" x14ac:dyDescent="0.45">
      <c r="B2599" s="103"/>
      <c r="C2599" s="104"/>
      <c r="D2599" s="104"/>
      <c r="E2599" s="104"/>
    </row>
    <row r="2600" spans="2:5" x14ac:dyDescent="0.45">
      <c r="B2600" s="103"/>
      <c r="C2600" s="104"/>
      <c r="D2600" s="104"/>
      <c r="E2600" s="104"/>
    </row>
    <row r="2601" spans="2:5" x14ac:dyDescent="0.45">
      <c r="B2601" s="103"/>
      <c r="C2601" s="104"/>
      <c r="D2601" s="104"/>
      <c r="E2601" s="104"/>
    </row>
    <row r="2602" spans="2:5" x14ac:dyDescent="0.45">
      <c r="B2602" s="103"/>
      <c r="C2602" s="104"/>
      <c r="D2602" s="104"/>
      <c r="E2602" s="104"/>
    </row>
    <row r="2603" spans="2:5" x14ac:dyDescent="0.45">
      <c r="B2603" s="103"/>
      <c r="C2603" s="104"/>
      <c r="D2603" s="104"/>
      <c r="E2603" s="104"/>
    </row>
    <row r="2604" spans="2:5" x14ac:dyDescent="0.45">
      <c r="B2604" s="103"/>
      <c r="C2604" s="104"/>
      <c r="D2604" s="104"/>
      <c r="E2604" s="104"/>
    </row>
    <row r="2605" spans="2:5" x14ac:dyDescent="0.45">
      <c r="B2605" s="103"/>
      <c r="C2605" s="104"/>
      <c r="D2605" s="104"/>
      <c r="E2605" s="104"/>
    </row>
    <row r="2606" spans="2:5" x14ac:dyDescent="0.45">
      <c r="B2606" s="103"/>
      <c r="C2606" s="104"/>
      <c r="D2606" s="104"/>
      <c r="E2606" s="104"/>
    </row>
    <row r="2607" spans="2:5" x14ac:dyDescent="0.45">
      <c r="B2607" s="103"/>
      <c r="C2607" s="104"/>
      <c r="D2607" s="104"/>
      <c r="E2607" s="104"/>
    </row>
    <row r="2608" spans="2:5" x14ac:dyDescent="0.45">
      <c r="B2608" s="103"/>
      <c r="C2608" s="104"/>
      <c r="D2608" s="104"/>
      <c r="E2608" s="104"/>
    </row>
    <row r="2609" spans="2:5" x14ac:dyDescent="0.45">
      <c r="B2609" s="103"/>
      <c r="C2609" s="104"/>
      <c r="D2609" s="104"/>
      <c r="E2609" s="104"/>
    </row>
    <row r="2610" spans="2:5" x14ac:dyDescent="0.45">
      <c r="B2610" s="103"/>
      <c r="C2610" s="104"/>
      <c r="D2610" s="104"/>
      <c r="E2610" s="104"/>
    </row>
    <row r="2611" spans="2:5" x14ac:dyDescent="0.45">
      <c r="B2611" s="103"/>
      <c r="C2611" s="104"/>
      <c r="D2611" s="104"/>
      <c r="E2611" s="104"/>
    </row>
    <row r="2612" spans="2:5" x14ac:dyDescent="0.45">
      <c r="B2612" s="103"/>
      <c r="C2612" s="104"/>
      <c r="D2612" s="104"/>
      <c r="E2612" s="104"/>
    </row>
    <row r="2613" spans="2:5" x14ac:dyDescent="0.45">
      <c r="B2613" s="103"/>
      <c r="C2613" s="104"/>
      <c r="D2613" s="104"/>
      <c r="E2613" s="104"/>
    </row>
    <row r="2614" spans="2:5" x14ac:dyDescent="0.45">
      <c r="B2614" s="103"/>
      <c r="C2614" s="104"/>
      <c r="D2614" s="104"/>
      <c r="E2614" s="104"/>
    </row>
    <row r="2615" spans="2:5" x14ac:dyDescent="0.45">
      <c r="B2615" s="103"/>
      <c r="C2615" s="104"/>
      <c r="D2615" s="104"/>
      <c r="E2615" s="104"/>
    </row>
    <row r="2616" spans="2:5" x14ac:dyDescent="0.45">
      <c r="B2616" s="103"/>
      <c r="C2616" s="104"/>
      <c r="D2616" s="104"/>
      <c r="E2616" s="104"/>
    </row>
    <row r="2617" spans="2:5" x14ac:dyDescent="0.45">
      <c r="B2617" s="103"/>
      <c r="C2617" s="104"/>
      <c r="D2617" s="104"/>
      <c r="E2617" s="104"/>
    </row>
    <row r="2618" spans="2:5" x14ac:dyDescent="0.45">
      <c r="B2618" s="103"/>
      <c r="C2618" s="104"/>
      <c r="D2618" s="104"/>
      <c r="E2618" s="104"/>
    </row>
    <row r="2619" spans="2:5" x14ac:dyDescent="0.45">
      <c r="B2619" s="103"/>
      <c r="C2619" s="104"/>
      <c r="D2619" s="104"/>
      <c r="E2619" s="104"/>
    </row>
    <row r="2620" spans="2:5" x14ac:dyDescent="0.45">
      <c r="B2620" s="103"/>
      <c r="C2620" s="104"/>
      <c r="D2620" s="104"/>
      <c r="E2620" s="104"/>
    </row>
    <row r="2621" spans="2:5" x14ac:dyDescent="0.45">
      <c r="B2621" s="103"/>
      <c r="C2621" s="104"/>
      <c r="D2621" s="104"/>
      <c r="E2621" s="104"/>
    </row>
    <row r="2622" spans="2:5" x14ac:dyDescent="0.45">
      <c r="B2622" s="103"/>
      <c r="C2622" s="104"/>
      <c r="D2622" s="104"/>
      <c r="E2622" s="104"/>
    </row>
    <row r="2623" spans="2:5" x14ac:dyDescent="0.45">
      <c r="B2623" s="103"/>
      <c r="C2623" s="104"/>
      <c r="D2623" s="104"/>
      <c r="E2623" s="104"/>
    </row>
    <row r="2624" spans="2:5" x14ac:dyDescent="0.45">
      <c r="B2624" s="103"/>
      <c r="C2624" s="104"/>
      <c r="D2624" s="104"/>
      <c r="E2624" s="104"/>
    </row>
    <row r="2625" spans="2:5" x14ac:dyDescent="0.45">
      <c r="B2625" s="103"/>
      <c r="C2625" s="104"/>
      <c r="D2625" s="104"/>
      <c r="E2625" s="104"/>
    </row>
    <row r="2626" spans="2:5" x14ac:dyDescent="0.45">
      <c r="B2626" s="103"/>
      <c r="C2626" s="104"/>
      <c r="D2626" s="104"/>
      <c r="E2626" s="104"/>
    </row>
    <row r="2627" spans="2:5" x14ac:dyDescent="0.45">
      <c r="B2627" s="103"/>
      <c r="C2627" s="104"/>
      <c r="D2627" s="104"/>
      <c r="E2627" s="104"/>
    </row>
    <row r="2628" spans="2:5" x14ac:dyDescent="0.45">
      <c r="B2628" s="103"/>
      <c r="C2628" s="104"/>
      <c r="D2628" s="104"/>
      <c r="E2628" s="104"/>
    </row>
    <row r="2629" spans="2:5" x14ac:dyDescent="0.45">
      <c r="B2629" s="103"/>
      <c r="C2629" s="104"/>
      <c r="D2629" s="104"/>
      <c r="E2629" s="104"/>
    </row>
    <row r="2630" spans="2:5" x14ac:dyDescent="0.45">
      <c r="B2630" s="103"/>
      <c r="C2630" s="104"/>
      <c r="D2630" s="104"/>
      <c r="E2630" s="104"/>
    </row>
    <row r="2631" spans="2:5" x14ac:dyDescent="0.45">
      <c r="B2631" s="103"/>
      <c r="C2631" s="104"/>
      <c r="D2631" s="104"/>
      <c r="E2631" s="104"/>
    </row>
    <row r="2632" spans="2:5" x14ac:dyDescent="0.45">
      <c r="B2632" s="103"/>
      <c r="C2632" s="104"/>
      <c r="D2632" s="104"/>
      <c r="E2632" s="104"/>
    </row>
    <row r="2633" spans="2:5" x14ac:dyDescent="0.45">
      <c r="B2633" s="103"/>
      <c r="C2633" s="104"/>
      <c r="D2633" s="104"/>
      <c r="E2633" s="104"/>
    </row>
    <row r="2634" spans="2:5" x14ac:dyDescent="0.45">
      <c r="B2634" s="103"/>
      <c r="C2634" s="104"/>
      <c r="D2634" s="104"/>
      <c r="E2634" s="104"/>
    </row>
    <row r="2635" spans="2:5" x14ac:dyDescent="0.45">
      <c r="B2635" s="103"/>
      <c r="C2635" s="104"/>
      <c r="D2635" s="104"/>
      <c r="E2635" s="104"/>
    </row>
    <row r="2636" spans="2:5" x14ac:dyDescent="0.45">
      <c r="B2636" s="103"/>
      <c r="C2636" s="104"/>
      <c r="D2636" s="104"/>
      <c r="E2636" s="104"/>
    </row>
    <row r="2637" spans="2:5" x14ac:dyDescent="0.45">
      <c r="B2637" s="103"/>
      <c r="C2637" s="104"/>
      <c r="D2637" s="104"/>
      <c r="E2637" s="104"/>
    </row>
    <row r="2638" spans="2:5" x14ac:dyDescent="0.45">
      <c r="B2638" s="103"/>
      <c r="C2638" s="104"/>
      <c r="D2638" s="104"/>
      <c r="E2638" s="104"/>
    </row>
    <row r="2639" spans="2:5" x14ac:dyDescent="0.45">
      <c r="B2639" s="103"/>
      <c r="C2639" s="104"/>
      <c r="D2639" s="104"/>
      <c r="E2639" s="104"/>
    </row>
    <row r="2640" spans="2:5" x14ac:dyDescent="0.45">
      <c r="B2640" s="103"/>
      <c r="C2640" s="104"/>
      <c r="D2640" s="104"/>
      <c r="E2640" s="104"/>
    </row>
    <row r="2641" spans="2:5" x14ac:dyDescent="0.45">
      <c r="B2641" s="103"/>
      <c r="C2641" s="104"/>
      <c r="D2641" s="104"/>
      <c r="E2641" s="104"/>
    </row>
    <row r="2642" spans="2:5" x14ac:dyDescent="0.45">
      <c r="B2642" s="103"/>
      <c r="C2642" s="104"/>
      <c r="D2642" s="104"/>
      <c r="E2642" s="104"/>
    </row>
    <row r="2643" spans="2:5" x14ac:dyDescent="0.45">
      <c r="B2643" s="103"/>
      <c r="C2643" s="104"/>
      <c r="D2643" s="104"/>
      <c r="E2643" s="104"/>
    </row>
    <row r="2644" spans="2:5" x14ac:dyDescent="0.45">
      <c r="B2644" s="103"/>
      <c r="C2644" s="104"/>
      <c r="D2644" s="104"/>
      <c r="E2644" s="104"/>
    </row>
    <row r="2645" spans="2:5" x14ac:dyDescent="0.45">
      <c r="B2645" s="103"/>
      <c r="C2645" s="104"/>
      <c r="D2645" s="104"/>
      <c r="E2645" s="104"/>
    </row>
    <row r="2646" spans="2:5" x14ac:dyDescent="0.45">
      <c r="B2646" s="103"/>
      <c r="C2646" s="104"/>
      <c r="D2646" s="104"/>
      <c r="E2646" s="104"/>
    </row>
    <row r="2647" spans="2:5" x14ac:dyDescent="0.45">
      <c r="B2647" s="103"/>
      <c r="C2647" s="104"/>
      <c r="D2647" s="104"/>
      <c r="E2647" s="104"/>
    </row>
    <row r="2648" spans="2:5" x14ac:dyDescent="0.45">
      <c r="B2648" s="103"/>
      <c r="C2648" s="104"/>
      <c r="D2648" s="104"/>
      <c r="E2648" s="104"/>
    </row>
    <row r="2649" spans="2:5" x14ac:dyDescent="0.45">
      <c r="B2649" s="103"/>
      <c r="C2649" s="104"/>
      <c r="D2649" s="104"/>
      <c r="E2649" s="104"/>
    </row>
    <row r="2650" spans="2:5" x14ac:dyDescent="0.45">
      <c r="B2650" s="103"/>
      <c r="C2650" s="104"/>
      <c r="D2650" s="104"/>
      <c r="E2650" s="104"/>
    </row>
    <row r="2651" spans="2:5" x14ac:dyDescent="0.45">
      <c r="B2651" s="103"/>
      <c r="C2651" s="104"/>
      <c r="D2651" s="104"/>
      <c r="E2651" s="104"/>
    </row>
    <row r="2652" spans="2:5" x14ac:dyDescent="0.45">
      <c r="B2652" s="103"/>
      <c r="C2652" s="104"/>
      <c r="D2652" s="104"/>
      <c r="E2652" s="104"/>
    </row>
    <row r="2653" spans="2:5" x14ac:dyDescent="0.45">
      <c r="B2653" s="103"/>
      <c r="C2653" s="104"/>
      <c r="D2653" s="104"/>
      <c r="E2653" s="104"/>
    </row>
    <row r="2654" spans="2:5" x14ac:dyDescent="0.45">
      <c r="B2654" s="103"/>
      <c r="C2654" s="104"/>
      <c r="D2654" s="104"/>
      <c r="E2654" s="104"/>
    </row>
    <row r="2655" spans="2:5" x14ac:dyDescent="0.45">
      <c r="B2655" s="103"/>
      <c r="C2655" s="104"/>
      <c r="D2655" s="104"/>
      <c r="E2655" s="104"/>
    </row>
    <row r="2656" spans="2:5" x14ac:dyDescent="0.45">
      <c r="B2656" s="103"/>
      <c r="C2656" s="104"/>
      <c r="D2656" s="104"/>
      <c r="E2656" s="104"/>
    </row>
    <row r="2657" spans="2:5" x14ac:dyDescent="0.45">
      <c r="B2657" s="103"/>
      <c r="C2657" s="104"/>
      <c r="D2657" s="104"/>
      <c r="E2657" s="104"/>
    </row>
    <row r="2658" spans="2:5" x14ac:dyDescent="0.45">
      <c r="B2658" s="103"/>
      <c r="C2658" s="104"/>
      <c r="D2658" s="104"/>
      <c r="E2658" s="104"/>
    </row>
    <row r="2659" spans="2:5" x14ac:dyDescent="0.45">
      <c r="B2659" s="103"/>
      <c r="C2659" s="104"/>
      <c r="D2659" s="104"/>
      <c r="E2659" s="104"/>
    </row>
    <row r="2660" spans="2:5" x14ac:dyDescent="0.45">
      <c r="B2660" s="103"/>
      <c r="C2660" s="104"/>
      <c r="D2660" s="104"/>
      <c r="E2660" s="104"/>
    </row>
    <row r="2661" spans="2:5" x14ac:dyDescent="0.45">
      <c r="B2661" s="103"/>
      <c r="C2661" s="104"/>
      <c r="D2661" s="104"/>
      <c r="E2661" s="104"/>
    </row>
    <row r="2662" spans="2:5" x14ac:dyDescent="0.45">
      <c r="B2662" s="103"/>
      <c r="C2662" s="104"/>
      <c r="D2662" s="104"/>
      <c r="E2662" s="104"/>
    </row>
    <row r="2663" spans="2:5" x14ac:dyDescent="0.45">
      <c r="B2663" s="103"/>
      <c r="C2663" s="104"/>
      <c r="D2663" s="104"/>
      <c r="E2663" s="104"/>
    </row>
    <row r="2664" spans="2:5" x14ac:dyDescent="0.45">
      <c r="B2664" s="103"/>
      <c r="C2664" s="104"/>
      <c r="D2664" s="104"/>
      <c r="E2664" s="104"/>
    </row>
    <row r="2665" spans="2:5" x14ac:dyDescent="0.45">
      <c r="B2665" s="103"/>
      <c r="C2665" s="104"/>
      <c r="D2665" s="104"/>
      <c r="E2665" s="104"/>
    </row>
    <row r="2666" spans="2:5" x14ac:dyDescent="0.45">
      <c r="B2666" s="103"/>
      <c r="C2666" s="104"/>
      <c r="D2666" s="104"/>
      <c r="E2666" s="104"/>
    </row>
    <row r="2667" spans="2:5" x14ac:dyDescent="0.45">
      <c r="B2667" s="103"/>
      <c r="C2667" s="104"/>
      <c r="D2667" s="104"/>
      <c r="E2667" s="104"/>
    </row>
    <row r="2668" spans="2:5" x14ac:dyDescent="0.45">
      <c r="B2668" s="103"/>
      <c r="C2668" s="104"/>
      <c r="D2668" s="104"/>
      <c r="E2668" s="104"/>
    </row>
    <row r="2669" spans="2:5" x14ac:dyDescent="0.45">
      <c r="B2669" s="103"/>
      <c r="C2669" s="104"/>
      <c r="D2669" s="104"/>
      <c r="E2669" s="104"/>
    </row>
    <row r="2670" spans="2:5" x14ac:dyDescent="0.45">
      <c r="B2670" s="103"/>
      <c r="C2670" s="104"/>
      <c r="D2670" s="104"/>
      <c r="E2670" s="104"/>
    </row>
    <row r="2671" spans="2:5" x14ac:dyDescent="0.45">
      <c r="B2671" s="103"/>
      <c r="C2671" s="104"/>
      <c r="D2671" s="104"/>
      <c r="E2671" s="104"/>
    </row>
    <row r="2672" spans="2:5" x14ac:dyDescent="0.45">
      <c r="B2672" s="103"/>
      <c r="C2672" s="104"/>
      <c r="D2672" s="104"/>
      <c r="E2672" s="104"/>
    </row>
    <row r="2673" spans="2:5" x14ac:dyDescent="0.45">
      <c r="B2673" s="103"/>
      <c r="C2673" s="104"/>
      <c r="D2673" s="104"/>
      <c r="E2673" s="104"/>
    </row>
    <row r="2674" spans="2:5" x14ac:dyDescent="0.45">
      <c r="B2674" s="103"/>
      <c r="C2674" s="104"/>
      <c r="D2674" s="104"/>
      <c r="E2674" s="104"/>
    </row>
    <row r="2675" spans="2:5" x14ac:dyDescent="0.45">
      <c r="B2675" s="103"/>
      <c r="C2675" s="104"/>
      <c r="D2675" s="104"/>
      <c r="E2675" s="104"/>
    </row>
    <row r="2676" spans="2:5" x14ac:dyDescent="0.45">
      <c r="B2676" s="103"/>
      <c r="C2676" s="104"/>
      <c r="D2676" s="104"/>
      <c r="E2676" s="104"/>
    </row>
    <row r="2677" spans="2:5" x14ac:dyDescent="0.45">
      <c r="B2677" s="103"/>
      <c r="C2677" s="104"/>
      <c r="D2677" s="104"/>
      <c r="E2677" s="104"/>
    </row>
    <row r="2678" spans="2:5" x14ac:dyDescent="0.45">
      <c r="B2678" s="103"/>
      <c r="C2678" s="104"/>
      <c r="D2678" s="104"/>
      <c r="E2678" s="104"/>
    </row>
    <row r="2679" spans="2:5" x14ac:dyDescent="0.45">
      <c r="B2679" s="103"/>
      <c r="C2679" s="104"/>
      <c r="D2679" s="104"/>
      <c r="E2679" s="104"/>
    </row>
    <row r="2680" spans="2:5" x14ac:dyDescent="0.45">
      <c r="B2680" s="103"/>
      <c r="C2680" s="104"/>
      <c r="D2680" s="104"/>
      <c r="E2680" s="104"/>
    </row>
    <row r="2681" spans="2:5" x14ac:dyDescent="0.45">
      <c r="B2681" s="103"/>
      <c r="C2681" s="104"/>
      <c r="D2681" s="104"/>
      <c r="E2681" s="104"/>
    </row>
    <row r="2682" spans="2:5" x14ac:dyDescent="0.45">
      <c r="B2682" s="103"/>
      <c r="C2682" s="104"/>
      <c r="D2682" s="104"/>
      <c r="E2682" s="104"/>
    </row>
    <row r="2683" spans="2:5" x14ac:dyDescent="0.45">
      <c r="B2683" s="103"/>
      <c r="C2683" s="104"/>
      <c r="D2683" s="104"/>
      <c r="E2683" s="104"/>
    </row>
    <row r="2684" spans="2:5" x14ac:dyDescent="0.45">
      <c r="B2684" s="103"/>
      <c r="C2684" s="104"/>
      <c r="D2684" s="104"/>
      <c r="E2684" s="104"/>
    </row>
    <row r="2685" spans="2:5" x14ac:dyDescent="0.45">
      <c r="B2685" s="103"/>
      <c r="C2685" s="104"/>
      <c r="D2685" s="104"/>
      <c r="E2685" s="104"/>
    </row>
    <row r="2686" spans="2:5" x14ac:dyDescent="0.45">
      <c r="B2686" s="103"/>
      <c r="C2686" s="104"/>
      <c r="D2686" s="104"/>
      <c r="E2686" s="104"/>
    </row>
    <row r="2687" spans="2:5" x14ac:dyDescent="0.45">
      <c r="B2687" s="103"/>
      <c r="C2687" s="104"/>
      <c r="D2687" s="104"/>
      <c r="E2687" s="104"/>
    </row>
    <row r="2688" spans="2:5" x14ac:dyDescent="0.45">
      <c r="B2688" s="103"/>
      <c r="C2688" s="104"/>
      <c r="D2688" s="104"/>
      <c r="E2688" s="104"/>
    </row>
    <row r="2689" spans="2:5" x14ac:dyDescent="0.45">
      <c r="B2689" s="103"/>
      <c r="C2689" s="104"/>
      <c r="D2689" s="104"/>
      <c r="E2689" s="104"/>
    </row>
    <row r="2690" spans="2:5" x14ac:dyDescent="0.45">
      <c r="B2690" s="103"/>
      <c r="C2690" s="104"/>
      <c r="D2690" s="104"/>
      <c r="E2690" s="104"/>
    </row>
    <row r="2691" spans="2:5" x14ac:dyDescent="0.45">
      <c r="B2691" s="103"/>
      <c r="C2691" s="104"/>
      <c r="D2691" s="104"/>
      <c r="E2691" s="104"/>
    </row>
    <row r="2692" spans="2:5" x14ac:dyDescent="0.45">
      <c r="B2692" s="103"/>
      <c r="C2692" s="104"/>
      <c r="D2692" s="104"/>
      <c r="E2692" s="104"/>
    </row>
    <row r="2693" spans="2:5" x14ac:dyDescent="0.45">
      <c r="B2693" s="103"/>
      <c r="C2693" s="104"/>
      <c r="D2693" s="104"/>
      <c r="E2693" s="104"/>
    </row>
    <row r="2694" spans="2:5" x14ac:dyDescent="0.45">
      <c r="B2694" s="103"/>
      <c r="C2694" s="104"/>
      <c r="D2694" s="104"/>
      <c r="E2694" s="104"/>
    </row>
    <row r="2695" spans="2:5" x14ac:dyDescent="0.45">
      <c r="B2695" s="103"/>
      <c r="C2695" s="104"/>
      <c r="D2695" s="104"/>
      <c r="E2695" s="104"/>
    </row>
    <row r="2696" spans="2:5" x14ac:dyDescent="0.45">
      <c r="B2696" s="103"/>
      <c r="C2696" s="104"/>
      <c r="D2696" s="104"/>
      <c r="E2696" s="104"/>
    </row>
    <row r="2697" spans="2:5" x14ac:dyDescent="0.45">
      <c r="B2697" s="103"/>
      <c r="C2697" s="104"/>
      <c r="D2697" s="104"/>
      <c r="E2697" s="104"/>
    </row>
    <row r="2698" spans="2:5" x14ac:dyDescent="0.45">
      <c r="B2698" s="103"/>
      <c r="C2698" s="104"/>
      <c r="D2698" s="104"/>
      <c r="E2698" s="104"/>
    </row>
    <row r="2699" spans="2:5" x14ac:dyDescent="0.45">
      <c r="B2699" s="103"/>
      <c r="C2699" s="104"/>
      <c r="D2699" s="104"/>
      <c r="E2699" s="104"/>
    </row>
    <row r="2700" spans="2:5" x14ac:dyDescent="0.45">
      <c r="B2700" s="103"/>
      <c r="C2700" s="104"/>
      <c r="D2700" s="104"/>
      <c r="E2700" s="104"/>
    </row>
    <row r="2701" spans="2:5" x14ac:dyDescent="0.45">
      <c r="B2701" s="103"/>
      <c r="C2701" s="104"/>
      <c r="D2701" s="104"/>
      <c r="E2701" s="104"/>
    </row>
    <row r="2702" spans="2:5" x14ac:dyDescent="0.45">
      <c r="B2702" s="103"/>
      <c r="C2702" s="104"/>
      <c r="D2702" s="104"/>
      <c r="E2702" s="104"/>
    </row>
    <row r="2703" spans="2:5" x14ac:dyDescent="0.45">
      <c r="B2703" s="103"/>
      <c r="C2703" s="104"/>
      <c r="D2703" s="104"/>
      <c r="E2703" s="104"/>
    </row>
    <row r="2704" spans="2:5" x14ac:dyDescent="0.45">
      <c r="B2704" s="103"/>
      <c r="C2704" s="104"/>
      <c r="D2704" s="104"/>
      <c r="E2704" s="104"/>
    </row>
    <row r="2705" spans="2:5" x14ac:dyDescent="0.45">
      <c r="B2705" s="103"/>
      <c r="C2705" s="104"/>
      <c r="D2705" s="104"/>
      <c r="E2705" s="104"/>
    </row>
    <row r="2706" spans="2:5" x14ac:dyDescent="0.45">
      <c r="B2706" s="103"/>
      <c r="C2706" s="104"/>
      <c r="D2706" s="104"/>
      <c r="E2706" s="104"/>
    </row>
    <row r="2707" spans="2:5" x14ac:dyDescent="0.45">
      <c r="B2707" s="103"/>
      <c r="C2707" s="104"/>
      <c r="D2707" s="104"/>
      <c r="E2707" s="104"/>
    </row>
    <row r="2708" spans="2:5" x14ac:dyDescent="0.45">
      <c r="B2708" s="103"/>
      <c r="C2708" s="104"/>
      <c r="D2708" s="104"/>
      <c r="E2708" s="104"/>
    </row>
    <row r="2709" spans="2:5" x14ac:dyDescent="0.45">
      <c r="B2709" s="103"/>
      <c r="C2709" s="104"/>
      <c r="D2709" s="104"/>
      <c r="E2709" s="104"/>
    </row>
    <row r="2710" spans="2:5" x14ac:dyDescent="0.45">
      <c r="B2710" s="103"/>
      <c r="C2710" s="104"/>
      <c r="D2710" s="104"/>
      <c r="E2710" s="104"/>
    </row>
    <row r="2711" spans="2:5" x14ac:dyDescent="0.45">
      <c r="B2711" s="103"/>
      <c r="C2711" s="104"/>
      <c r="D2711" s="104"/>
      <c r="E2711" s="104"/>
    </row>
    <row r="2712" spans="2:5" x14ac:dyDescent="0.45">
      <c r="B2712" s="103"/>
      <c r="C2712" s="104"/>
      <c r="D2712" s="104"/>
      <c r="E2712" s="104"/>
    </row>
    <row r="2713" spans="2:5" x14ac:dyDescent="0.45">
      <c r="B2713" s="103"/>
      <c r="C2713" s="104"/>
      <c r="D2713" s="104"/>
      <c r="E2713" s="104"/>
    </row>
    <row r="2714" spans="2:5" x14ac:dyDescent="0.45">
      <c r="B2714" s="103"/>
      <c r="C2714" s="104"/>
      <c r="D2714" s="104"/>
      <c r="E2714" s="104"/>
    </row>
    <row r="2715" spans="2:5" x14ac:dyDescent="0.45">
      <c r="B2715" s="103"/>
      <c r="C2715" s="104"/>
      <c r="D2715" s="104"/>
      <c r="E2715" s="104"/>
    </row>
    <row r="2716" spans="2:5" x14ac:dyDescent="0.45">
      <c r="B2716" s="103"/>
      <c r="C2716" s="104"/>
      <c r="D2716" s="104"/>
      <c r="E2716" s="104"/>
    </row>
    <row r="2717" spans="2:5" x14ac:dyDescent="0.45">
      <c r="B2717" s="103"/>
      <c r="C2717" s="104"/>
      <c r="D2717" s="104"/>
      <c r="E2717" s="104"/>
    </row>
    <row r="2718" spans="2:5" x14ac:dyDescent="0.45">
      <c r="B2718" s="103"/>
      <c r="C2718" s="104"/>
      <c r="D2718" s="104"/>
      <c r="E2718" s="104"/>
    </row>
    <row r="2719" spans="2:5" x14ac:dyDescent="0.45">
      <c r="B2719" s="103"/>
      <c r="C2719" s="104"/>
      <c r="D2719" s="104"/>
      <c r="E2719" s="104"/>
    </row>
    <row r="2720" spans="2:5" x14ac:dyDescent="0.45">
      <c r="B2720" s="103"/>
      <c r="C2720" s="104"/>
      <c r="D2720" s="104"/>
      <c r="E2720" s="104"/>
    </row>
    <row r="2721" spans="2:5" x14ac:dyDescent="0.45">
      <c r="B2721" s="103"/>
      <c r="C2721" s="104"/>
      <c r="D2721" s="104"/>
      <c r="E2721" s="104"/>
    </row>
    <row r="2722" spans="2:5" x14ac:dyDescent="0.45">
      <c r="B2722" s="103"/>
      <c r="C2722" s="104"/>
      <c r="D2722" s="104"/>
      <c r="E2722" s="104"/>
    </row>
    <row r="2723" spans="2:5" x14ac:dyDescent="0.45">
      <c r="B2723" s="103"/>
      <c r="C2723" s="104"/>
      <c r="D2723" s="104"/>
      <c r="E2723" s="104"/>
    </row>
    <row r="2724" spans="2:5" x14ac:dyDescent="0.45">
      <c r="B2724" s="103"/>
      <c r="C2724" s="104"/>
      <c r="D2724" s="104"/>
      <c r="E2724" s="104"/>
    </row>
    <row r="2725" spans="2:5" x14ac:dyDescent="0.45">
      <c r="B2725" s="103"/>
      <c r="C2725" s="104"/>
      <c r="D2725" s="104"/>
      <c r="E2725" s="104"/>
    </row>
    <row r="2726" spans="2:5" x14ac:dyDescent="0.45">
      <c r="B2726" s="103"/>
      <c r="C2726" s="104"/>
      <c r="D2726" s="104"/>
      <c r="E2726" s="104"/>
    </row>
    <row r="2727" spans="2:5" x14ac:dyDescent="0.45">
      <c r="B2727" s="103"/>
      <c r="C2727" s="104"/>
      <c r="D2727" s="104"/>
      <c r="E2727" s="104"/>
    </row>
    <row r="2728" spans="2:5" x14ac:dyDescent="0.45">
      <c r="B2728" s="103"/>
      <c r="C2728" s="104"/>
      <c r="D2728" s="104"/>
      <c r="E2728" s="104"/>
    </row>
    <row r="2729" spans="2:5" x14ac:dyDescent="0.45">
      <c r="B2729" s="103"/>
      <c r="C2729" s="104"/>
      <c r="D2729" s="104"/>
      <c r="E2729" s="104"/>
    </row>
    <row r="2730" spans="2:5" x14ac:dyDescent="0.45">
      <c r="B2730" s="103"/>
      <c r="C2730" s="104"/>
      <c r="D2730" s="104"/>
      <c r="E2730" s="104"/>
    </row>
    <row r="2731" spans="2:5" x14ac:dyDescent="0.45">
      <c r="B2731" s="103"/>
      <c r="C2731" s="104"/>
      <c r="D2731" s="104"/>
      <c r="E2731" s="104"/>
    </row>
    <row r="2732" spans="2:5" x14ac:dyDescent="0.45">
      <c r="B2732" s="103"/>
      <c r="C2732" s="104"/>
      <c r="D2732" s="104"/>
      <c r="E2732" s="104"/>
    </row>
    <row r="2733" spans="2:5" x14ac:dyDescent="0.45">
      <c r="B2733" s="103"/>
      <c r="C2733" s="104"/>
      <c r="D2733" s="104"/>
      <c r="E2733" s="104"/>
    </row>
    <row r="2734" spans="2:5" x14ac:dyDescent="0.45">
      <c r="B2734" s="103"/>
      <c r="C2734" s="104"/>
      <c r="D2734" s="104"/>
      <c r="E2734" s="104"/>
    </row>
    <row r="2735" spans="2:5" x14ac:dyDescent="0.45">
      <c r="B2735" s="103"/>
      <c r="C2735" s="104"/>
      <c r="D2735" s="104"/>
      <c r="E2735" s="104"/>
    </row>
    <row r="2736" spans="2:5" x14ac:dyDescent="0.45">
      <c r="B2736" s="103"/>
      <c r="C2736" s="104"/>
      <c r="D2736" s="104"/>
      <c r="E2736" s="104"/>
    </row>
    <row r="2737" spans="2:5" x14ac:dyDescent="0.45">
      <c r="B2737" s="103"/>
      <c r="C2737" s="104"/>
      <c r="D2737" s="104"/>
      <c r="E2737" s="104"/>
    </row>
    <row r="2738" spans="2:5" x14ac:dyDescent="0.45">
      <c r="B2738" s="103"/>
      <c r="C2738" s="104"/>
      <c r="D2738" s="104"/>
      <c r="E2738" s="104"/>
    </row>
    <row r="2739" spans="2:5" x14ac:dyDescent="0.45">
      <c r="B2739" s="103"/>
      <c r="C2739" s="104"/>
      <c r="D2739" s="104"/>
      <c r="E2739" s="104"/>
    </row>
    <row r="2740" spans="2:5" x14ac:dyDescent="0.45">
      <c r="B2740" s="103"/>
      <c r="C2740" s="104"/>
      <c r="D2740" s="104"/>
      <c r="E2740" s="104"/>
    </row>
    <row r="2741" spans="2:5" x14ac:dyDescent="0.45">
      <c r="B2741" s="103"/>
      <c r="C2741" s="104"/>
      <c r="D2741" s="104"/>
      <c r="E2741" s="104"/>
    </row>
    <row r="2742" spans="2:5" x14ac:dyDescent="0.45">
      <c r="B2742" s="103"/>
      <c r="C2742" s="104"/>
      <c r="D2742" s="104"/>
      <c r="E2742" s="104"/>
    </row>
    <row r="2743" spans="2:5" x14ac:dyDescent="0.45">
      <c r="B2743" s="103"/>
      <c r="C2743" s="104"/>
      <c r="D2743" s="104"/>
      <c r="E2743" s="104"/>
    </row>
    <row r="2744" spans="2:5" x14ac:dyDescent="0.45">
      <c r="B2744" s="103"/>
      <c r="C2744" s="104"/>
      <c r="D2744" s="104"/>
      <c r="E2744" s="104"/>
    </row>
    <row r="2745" spans="2:5" x14ac:dyDescent="0.45">
      <c r="B2745" s="103"/>
      <c r="C2745" s="104"/>
      <c r="D2745" s="104"/>
      <c r="E2745" s="104"/>
    </row>
    <row r="2746" spans="2:5" x14ac:dyDescent="0.45">
      <c r="B2746" s="103"/>
      <c r="C2746" s="104"/>
      <c r="D2746" s="104"/>
      <c r="E2746" s="104"/>
    </row>
    <row r="2747" spans="2:5" x14ac:dyDescent="0.45">
      <c r="B2747" s="103"/>
      <c r="C2747" s="104"/>
      <c r="D2747" s="104"/>
      <c r="E2747" s="104"/>
    </row>
    <row r="2748" spans="2:5" x14ac:dyDescent="0.45">
      <c r="B2748" s="103"/>
      <c r="C2748" s="104"/>
      <c r="D2748" s="104"/>
      <c r="E2748" s="104"/>
    </row>
    <row r="2749" spans="2:5" x14ac:dyDescent="0.45">
      <c r="B2749" s="103"/>
      <c r="C2749" s="104"/>
      <c r="D2749" s="104"/>
      <c r="E2749" s="104"/>
    </row>
    <row r="2750" spans="2:5" x14ac:dyDescent="0.45">
      <c r="B2750" s="103"/>
      <c r="C2750" s="104"/>
      <c r="D2750" s="104"/>
      <c r="E2750" s="104"/>
    </row>
    <row r="2751" spans="2:5" x14ac:dyDescent="0.45">
      <c r="B2751" s="103"/>
      <c r="C2751" s="104"/>
      <c r="D2751" s="104"/>
      <c r="E2751" s="104"/>
    </row>
    <row r="2752" spans="2:5" x14ac:dyDescent="0.45">
      <c r="B2752" s="103"/>
      <c r="C2752" s="104"/>
      <c r="D2752" s="104"/>
      <c r="E2752" s="104"/>
    </row>
    <row r="2753" spans="2:5" x14ac:dyDescent="0.45">
      <c r="B2753" s="103"/>
      <c r="C2753" s="104"/>
      <c r="D2753" s="104"/>
      <c r="E2753" s="104"/>
    </row>
    <row r="2754" spans="2:5" x14ac:dyDescent="0.45">
      <c r="B2754" s="103"/>
      <c r="C2754" s="104"/>
      <c r="D2754" s="104"/>
      <c r="E2754" s="104"/>
    </row>
    <row r="2755" spans="2:5" x14ac:dyDescent="0.45">
      <c r="B2755" s="103"/>
      <c r="C2755" s="104"/>
      <c r="D2755" s="104"/>
      <c r="E2755" s="104"/>
    </row>
    <row r="2756" spans="2:5" x14ac:dyDescent="0.45">
      <c r="B2756" s="103"/>
      <c r="C2756" s="104"/>
      <c r="D2756" s="104"/>
      <c r="E2756" s="104"/>
    </row>
    <row r="2757" spans="2:5" x14ac:dyDescent="0.45">
      <c r="B2757" s="103"/>
      <c r="C2757" s="104"/>
      <c r="D2757" s="104"/>
      <c r="E2757" s="104"/>
    </row>
    <row r="2758" spans="2:5" x14ac:dyDescent="0.45">
      <c r="B2758" s="103"/>
      <c r="C2758" s="104"/>
      <c r="D2758" s="104"/>
      <c r="E2758" s="104"/>
    </row>
    <row r="2759" spans="2:5" x14ac:dyDescent="0.45">
      <c r="B2759" s="103"/>
      <c r="C2759" s="104"/>
      <c r="D2759" s="104"/>
      <c r="E2759" s="104"/>
    </row>
    <row r="2760" spans="2:5" x14ac:dyDescent="0.45">
      <c r="B2760" s="103"/>
      <c r="C2760" s="104"/>
      <c r="D2760" s="104"/>
      <c r="E2760" s="104"/>
    </row>
    <row r="2761" spans="2:5" x14ac:dyDescent="0.45">
      <c r="B2761" s="103"/>
      <c r="C2761" s="104"/>
      <c r="D2761" s="104"/>
      <c r="E2761" s="104"/>
    </row>
    <row r="2762" spans="2:5" x14ac:dyDescent="0.45">
      <c r="B2762" s="103"/>
      <c r="C2762" s="104"/>
      <c r="D2762" s="104"/>
      <c r="E2762" s="104"/>
    </row>
    <row r="2763" spans="2:5" x14ac:dyDescent="0.45">
      <c r="B2763" s="103"/>
      <c r="C2763" s="104"/>
      <c r="D2763" s="104"/>
      <c r="E2763" s="104"/>
    </row>
    <row r="2764" spans="2:5" x14ac:dyDescent="0.45">
      <c r="B2764" s="103"/>
      <c r="C2764" s="104"/>
      <c r="D2764" s="104"/>
      <c r="E2764" s="104"/>
    </row>
    <row r="2765" spans="2:5" x14ac:dyDescent="0.45">
      <c r="B2765" s="103"/>
      <c r="C2765" s="104"/>
      <c r="D2765" s="104"/>
      <c r="E2765" s="104"/>
    </row>
    <row r="2766" spans="2:5" x14ac:dyDescent="0.45">
      <c r="B2766" s="103"/>
      <c r="C2766" s="104"/>
      <c r="D2766" s="104"/>
      <c r="E2766" s="104"/>
    </row>
    <row r="2767" spans="2:5" x14ac:dyDescent="0.45">
      <c r="B2767" s="103"/>
      <c r="C2767" s="104"/>
      <c r="D2767" s="104"/>
      <c r="E2767" s="104"/>
    </row>
    <row r="2768" spans="2:5" x14ac:dyDescent="0.45">
      <c r="B2768" s="103"/>
      <c r="C2768" s="104"/>
      <c r="D2768" s="104"/>
      <c r="E2768" s="104"/>
    </row>
    <row r="2769" spans="2:5" x14ac:dyDescent="0.45">
      <c r="B2769" s="103"/>
      <c r="C2769" s="104"/>
      <c r="D2769" s="104"/>
      <c r="E2769" s="104"/>
    </row>
    <row r="2770" spans="2:5" x14ac:dyDescent="0.45">
      <c r="B2770" s="103"/>
      <c r="C2770" s="104"/>
      <c r="D2770" s="104"/>
      <c r="E2770" s="104"/>
    </row>
    <row r="2771" spans="2:5" x14ac:dyDescent="0.45">
      <c r="B2771" s="103"/>
      <c r="C2771" s="104"/>
      <c r="D2771" s="104"/>
      <c r="E2771" s="104"/>
    </row>
    <row r="2772" spans="2:5" x14ac:dyDescent="0.45">
      <c r="B2772" s="103"/>
      <c r="C2772" s="104"/>
      <c r="D2772" s="104"/>
      <c r="E2772" s="104"/>
    </row>
    <row r="2773" spans="2:5" x14ac:dyDescent="0.45">
      <c r="B2773" s="103"/>
      <c r="C2773" s="104"/>
      <c r="D2773" s="104"/>
      <c r="E2773" s="104"/>
    </row>
    <row r="2774" spans="2:5" x14ac:dyDescent="0.45">
      <c r="B2774" s="103"/>
      <c r="C2774" s="104"/>
      <c r="D2774" s="104"/>
      <c r="E2774" s="104"/>
    </row>
    <row r="2775" spans="2:5" x14ac:dyDescent="0.45">
      <c r="B2775" s="103"/>
      <c r="C2775" s="104"/>
      <c r="D2775" s="104"/>
      <c r="E2775" s="104"/>
    </row>
    <row r="2776" spans="2:5" x14ac:dyDescent="0.45">
      <c r="B2776" s="103"/>
      <c r="C2776" s="104"/>
      <c r="D2776" s="104"/>
      <c r="E2776" s="104"/>
    </row>
    <row r="2777" spans="2:5" x14ac:dyDescent="0.45">
      <c r="B2777" s="103"/>
      <c r="C2777" s="104"/>
      <c r="D2777" s="104"/>
      <c r="E2777" s="104"/>
    </row>
    <row r="2778" spans="2:5" x14ac:dyDescent="0.45">
      <c r="B2778" s="103"/>
      <c r="C2778" s="104"/>
      <c r="D2778" s="104"/>
      <c r="E2778" s="104"/>
    </row>
    <row r="2779" spans="2:5" x14ac:dyDescent="0.45">
      <c r="B2779" s="103"/>
      <c r="C2779" s="104"/>
      <c r="D2779" s="104"/>
      <c r="E2779" s="104"/>
    </row>
    <row r="2780" spans="2:5" x14ac:dyDescent="0.45">
      <c r="B2780" s="103"/>
      <c r="C2780" s="104"/>
      <c r="D2780" s="104"/>
      <c r="E2780" s="104"/>
    </row>
    <row r="2781" spans="2:5" x14ac:dyDescent="0.45">
      <c r="B2781" s="103"/>
      <c r="C2781" s="104"/>
      <c r="D2781" s="104"/>
      <c r="E2781" s="104"/>
    </row>
    <row r="2782" spans="2:5" x14ac:dyDescent="0.45">
      <c r="B2782" s="103"/>
      <c r="C2782" s="104"/>
      <c r="D2782" s="104"/>
      <c r="E2782" s="104"/>
    </row>
    <row r="2783" spans="2:5" x14ac:dyDescent="0.45">
      <c r="B2783" s="103"/>
      <c r="C2783" s="104"/>
      <c r="D2783" s="104"/>
      <c r="E2783" s="104"/>
    </row>
    <row r="2784" spans="2:5" x14ac:dyDescent="0.45">
      <c r="B2784" s="103"/>
      <c r="C2784" s="104"/>
      <c r="D2784" s="104"/>
      <c r="E2784" s="104"/>
    </row>
    <row r="2785" spans="2:5" x14ac:dyDescent="0.45">
      <c r="B2785" s="103"/>
      <c r="C2785" s="104"/>
      <c r="D2785" s="104"/>
      <c r="E2785" s="104"/>
    </row>
    <row r="2786" spans="2:5" x14ac:dyDescent="0.45">
      <c r="B2786" s="103"/>
      <c r="C2786" s="104"/>
      <c r="D2786" s="104"/>
      <c r="E2786" s="104"/>
    </row>
    <row r="2787" spans="2:5" x14ac:dyDescent="0.45">
      <c r="B2787" s="103"/>
      <c r="C2787" s="104"/>
      <c r="D2787" s="104"/>
      <c r="E2787" s="104"/>
    </row>
    <row r="2788" spans="2:5" x14ac:dyDescent="0.45">
      <c r="B2788" s="103"/>
      <c r="C2788" s="104"/>
      <c r="D2788" s="104"/>
      <c r="E2788" s="104"/>
    </row>
    <row r="2789" spans="2:5" x14ac:dyDescent="0.45">
      <c r="B2789" s="103"/>
      <c r="C2789" s="104"/>
      <c r="D2789" s="104"/>
      <c r="E2789" s="104"/>
    </row>
    <row r="2790" spans="2:5" x14ac:dyDescent="0.45">
      <c r="B2790" s="103"/>
      <c r="C2790" s="104"/>
      <c r="D2790" s="104"/>
      <c r="E2790" s="104"/>
    </row>
    <row r="2791" spans="2:5" x14ac:dyDescent="0.45">
      <c r="B2791" s="103"/>
      <c r="C2791" s="104"/>
      <c r="D2791" s="104"/>
      <c r="E2791" s="104"/>
    </row>
    <row r="2792" spans="2:5" x14ac:dyDescent="0.45">
      <c r="B2792" s="103"/>
      <c r="C2792" s="104"/>
      <c r="D2792" s="104"/>
      <c r="E2792" s="104"/>
    </row>
    <row r="2793" spans="2:5" x14ac:dyDescent="0.45">
      <c r="B2793" s="103"/>
      <c r="C2793" s="104"/>
      <c r="D2793" s="104"/>
      <c r="E2793" s="104"/>
    </row>
    <row r="2794" spans="2:5" x14ac:dyDescent="0.45">
      <c r="B2794" s="103"/>
      <c r="C2794" s="104"/>
      <c r="D2794" s="104"/>
      <c r="E2794" s="104"/>
    </row>
    <row r="2795" spans="2:5" x14ac:dyDescent="0.45">
      <c r="B2795" s="103"/>
      <c r="C2795" s="104"/>
      <c r="D2795" s="104"/>
      <c r="E2795" s="104"/>
    </row>
    <row r="2796" spans="2:5" x14ac:dyDescent="0.45">
      <c r="B2796" s="103"/>
      <c r="C2796" s="104"/>
      <c r="D2796" s="104"/>
      <c r="E2796" s="104"/>
    </row>
    <row r="2797" spans="2:5" x14ac:dyDescent="0.45">
      <c r="B2797" s="103"/>
      <c r="C2797" s="104"/>
      <c r="D2797" s="104"/>
      <c r="E2797" s="104"/>
    </row>
    <row r="2798" spans="2:5" x14ac:dyDescent="0.45">
      <c r="B2798" s="103"/>
      <c r="C2798" s="104"/>
      <c r="D2798" s="104"/>
      <c r="E2798" s="104"/>
    </row>
    <row r="2799" spans="2:5" x14ac:dyDescent="0.45">
      <c r="B2799" s="103"/>
      <c r="C2799" s="104"/>
      <c r="D2799" s="104"/>
      <c r="E2799" s="104"/>
    </row>
    <row r="2800" spans="2:5" x14ac:dyDescent="0.45">
      <c r="B2800" s="103"/>
      <c r="C2800" s="104"/>
      <c r="D2800" s="104"/>
      <c r="E2800" s="104"/>
    </row>
    <row r="2801" spans="2:5" x14ac:dyDescent="0.45">
      <c r="B2801" s="103"/>
      <c r="C2801" s="104"/>
      <c r="D2801" s="104"/>
      <c r="E2801" s="104"/>
    </row>
    <row r="2802" spans="2:5" x14ac:dyDescent="0.45">
      <c r="B2802" s="103"/>
      <c r="C2802" s="104"/>
      <c r="D2802" s="104"/>
      <c r="E2802" s="104"/>
    </row>
    <row r="2803" spans="2:5" x14ac:dyDescent="0.45">
      <c r="B2803" s="103"/>
      <c r="C2803" s="104"/>
      <c r="D2803" s="104"/>
      <c r="E2803" s="104"/>
    </row>
    <row r="2804" spans="2:5" x14ac:dyDescent="0.45">
      <c r="B2804" s="103"/>
      <c r="C2804" s="104"/>
      <c r="D2804" s="104"/>
      <c r="E2804" s="104"/>
    </row>
    <row r="2805" spans="2:5" x14ac:dyDescent="0.45">
      <c r="B2805" s="103"/>
      <c r="C2805" s="104"/>
      <c r="D2805" s="104"/>
      <c r="E2805" s="104"/>
    </row>
    <row r="2806" spans="2:5" x14ac:dyDescent="0.45">
      <c r="B2806" s="103"/>
      <c r="C2806" s="104"/>
      <c r="D2806" s="104"/>
      <c r="E2806" s="104"/>
    </row>
    <row r="2807" spans="2:5" x14ac:dyDescent="0.45">
      <c r="B2807" s="103"/>
      <c r="C2807" s="104"/>
      <c r="D2807" s="104"/>
      <c r="E2807" s="104"/>
    </row>
    <row r="2808" spans="2:5" x14ac:dyDescent="0.45">
      <c r="B2808" s="103"/>
      <c r="C2808" s="104"/>
      <c r="D2808" s="104"/>
      <c r="E2808" s="104"/>
    </row>
    <row r="2809" spans="2:5" x14ac:dyDescent="0.45">
      <c r="B2809" s="103"/>
      <c r="C2809" s="104"/>
      <c r="D2809" s="104"/>
      <c r="E2809" s="104"/>
    </row>
    <row r="2810" spans="2:5" x14ac:dyDescent="0.45">
      <c r="B2810" s="103"/>
      <c r="C2810" s="104"/>
      <c r="D2810" s="104"/>
      <c r="E2810" s="104"/>
    </row>
    <row r="2811" spans="2:5" x14ac:dyDescent="0.45">
      <c r="B2811" s="103"/>
      <c r="C2811" s="104"/>
      <c r="D2811" s="104"/>
      <c r="E2811" s="104"/>
    </row>
    <row r="2812" spans="2:5" x14ac:dyDescent="0.45">
      <c r="B2812" s="103"/>
      <c r="C2812" s="104"/>
      <c r="D2812" s="104"/>
      <c r="E2812" s="104"/>
    </row>
    <row r="2813" spans="2:5" x14ac:dyDescent="0.45">
      <c r="B2813" s="103"/>
      <c r="C2813" s="104"/>
      <c r="D2813" s="104"/>
      <c r="E2813" s="104"/>
    </row>
    <row r="2814" spans="2:5" x14ac:dyDescent="0.45">
      <c r="B2814" s="103"/>
      <c r="C2814" s="104"/>
      <c r="D2814" s="104"/>
      <c r="E2814" s="104"/>
    </row>
    <row r="2815" spans="2:5" x14ac:dyDescent="0.45">
      <c r="B2815" s="103"/>
      <c r="C2815" s="104"/>
      <c r="D2815" s="104"/>
      <c r="E2815" s="104"/>
    </row>
    <row r="2816" spans="2:5" x14ac:dyDescent="0.45">
      <c r="B2816" s="103"/>
      <c r="C2816" s="104"/>
      <c r="D2816" s="104"/>
      <c r="E2816" s="104"/>
    </row>
    <row r="2817" spans="2:5" x14ac:dyDescent="0.45">
      <c r="B2817" s="103"/>
      <c r="C2817" s="104"/>
      <c r="D2817" s="104"/>
      <c r="E2817" s="104"/>
    </row>
    <row r="2818" spans="2:5" x14ac:dyDescent="0.45">
      <c r="B2818" s="103"/>
      <c r="C2818" s="104"/>
      <c r="D2818" s="104"/>
      <c r="E2818" s="104"/>
    </row>
    <row r="2819" spans="2:5" x14ac:dyDescent="0.45">
      <c r="B2819" s="103"/>
      <c r="C2819" s="104"/>
      <c r="D2819" s="104"/>
      <c r="E2819" s="104"/>
    </row>
    <row r="2820" spans="2:5" x14ac:dyDescent="0.45">
      <c r="B2820" s="103"/>
      <c r="C2820" s="104"/>
      <c r="D2820" s="104"/>
      <c r="E2820" s="104"/>
    </row>
    <row r="2821" spans="2:5" x14ac:dyDescent="0.45">
      <c r="B2821" s="103"/>
      <c r="C2821" s="104"/>
      <c r="D2821" s="104"/>
      <c r="E2821" s="104"/>
    </row>
    <row r="2822" spans="2:5" x14ac:dyDescent="0.45">
      <c r="B2822" s="103"/>
      <c r="C2822" s="104"/>
      <c r="D2822" s="104"/>
      <c r="E2822" s="104"/>
    </row>
    <row r="2823" spans="2:5" x14ac:dyDescent="0.45">
      <c r="B2823" s="103"/>
      <c r="C2823" s="104"/>
      <c r="D2823" s="104"/>
      <c r="E2823" s="104"/>
    </row>
    <row r="2824" spans="2:5" x14ac:dyDescent="0.45">
      <c r="B2824" s="103"/>
      <c r="C2824" s="104"/>
      <c r="D2824" s="104"/>
      <c r="E2824" s="104"/>
    </row>
    <row r="2825" spans="2:5" x14ac:dyDescent="0.45">
      <c r="B2825" s="103"/>
      <c r="C2825" s="104"/>
      <c r="D2825" s="104"/>
      <c r="E2825" s="104"/>
    </row>
    <row r="2826" spans="2:5" x14ac:dyDescent="0.45">
      <c r="B2826" s="103"/>
      <c r="C2826" s="104"/>
      <c r="D2826" s="104"/>
      <c r="E2826" s="104"/>
    </row>
    <row r="2827" spans="2:5" x14ac:dyDescent="0.45">
      <c r="B2827" s="103"/>
      <c r="C2827" s="104"/>
      <c r="D2827" s="104"/>
      <c r="E2827" s="104"/>
    </row>
    <row r="2828" spans="2:5" x14ac:dyDescent="0.45">
      <c r="B2828" s="103"/>
      <c r="C2828" s="104"/>
      <c r="D2828" s="104"/>
      <c r="E2828" s="104"/>
    </row>
    <row r="2829" spans="2:5" x14ac:dyDescent="0.45">
      <c r="B2829" s="103"/>
      <c r="C2829" s="104"/>
      <c r="D2829" s="104"/>
      <c r="E2829" s="104"/>
    </row>
    <row r="2830" spans="2:5" x14ac:dyDescent="0.45">
      <c r="B2830" s="103"/>
      <c r="C2830" s="104"/>
      <c r="D2830" s="104"/>
      <c r="E2830" s="104"/>
    </row>
    <row r="2831" spans="2:5" x14ac:dyDescent="0.45">
      <c r="B2831" s="103"/>
      <c r="C2831" s="104"/>
      <c r="D2831" s="104"/>
      <c r="E2831" s="104"/>
    </row>
    <row r="2832" spans="2:5" x14ac:dyDescent="0.45">
      <c r="B2832" s="103"/>
      <c r="C2832" s="104"/>
      <c r="D2832" s="104"/>
      <c r="E2832" s="104"/>
    </row>
    <row r="2833" spans="2:5" x14ac:dyDescent="0.45">
      <c r="B2833" s="103"/>
      <c r="C2833" s="104"/>
      <c r="D2833" s="104"/>
      <c r="E2833" s="104"/>
    </row>
    <row r="2834" spans="2:5" x14ac:dyDescent="0.45">
      <c r="B2834" s="103"/>
      <c r="C2834" s="104"/>
      <c r="D2834" s="104"/>
      <c r="E2834" s="104"/>
    </row>
    <row r="2835" spans="2:5" x14ac:dyDescent="0.45">
      <c r="B2835" s="103"/>
      <c r="C2835" s="104"/>
      <c r="D2835" s="104"/>
      <c r="E2835" s="104"/>
    </row>
    <row r="2836" spans="2:5" x14ac:dyDescent="0.45">
      <c r="B2836" s="103"/>
      <c r="C2836" s="104"/>
      <c r="D2836" s="104"/>
      <c r="E2836" s="104"/>
    </row>
    <row r="2837" spans="2:5" x14ac:dyDescent="0.45">
      <c r="B2837" s="103"/>
      <c r="C2837" s="104"/>
      <c r="D2837" s="104"/>
      <c r="E2837" s="104"/>
    </row>
    <row r="2838" spans="2:5" x14ac:dyDescent="0.45">
      <c r="B2838" s="103"/>
      <c r="C2838" s="104"/>
      <c r="D2838" s="104"/>
      <c r="E2838" s="104"/>
    </row>
    <row r="2839" spans="2:5" x14ac:dyDescent="0.45">
      <c r="B2839" s="103"/>
      <c r="C2839" s="104"/>
      <c r="D2839" s="104"/>
      <c r="E2839" s="104"/>
    </row>
    <row r="2840" spans="2:5" x14ac:dyDescent="0.45">
      <c r="B2840" s="103"/>
      <c r="C2840" s="104"/>
      <c r="D2840" s="104"/>
      <c r="E2840" s="104"/>
    </row>
    <row r="2841" spans="2:5" x14ac:dyDescent="0.45">
      <c r="B2841" s="103"/>
      <c r="C2841" s="104"/>
      <c r="D2841" s="104"/>
      <c r="E2841" s="104"/>
    </row>
    <row r="2842" spans="2:5" x14ac:dyDescent="0.45">
      <c r="B2842" s="103"/>
      <c r="C2842" s="104"/>
      <c r="D2842" s="104"/>
      <c r="E2842" s="104"/>
    </row>
    <row r="2843" spans="2:5" x14ac:dyDescent="0.45">
      <c r="B2843" s="103"/>
      <c r="C2843" s="104"/>
      <c r="D2843" s="104"/>
      <c r="E2843" s="104"/>
    </row>
    <row r="2844" spans="2:5" x14ac:dyDescent="0.45">
      <c r="B2844" s="103"/>
      <c r="C2844" s="104"/>
      <c r="D2844" s="104"/>
      <c r="E2844" s="104"/>
    </row>
    <row r="2845" spans="2:5" x14ac:dyDescent="0.45">
      <c r="B2845" s="103"/>
      <c r="C2845" s="104"/>
      <c r="D2845" s="104"/>
      <c r="E2845" s="104"/>
    </row>
    <row r="2846" spans="2:5" x14ac:dyDescent="0.45">
      <c r="B2846" s="103"/>
      <c r="C2846" s="104"/>
      <c r="D2846" s="104"/>
      <c r="E2846" s="104"/>
    </row>
    <row r="2847" spans="2:5" x14ac:dyDescent="0.45">
      <c r="B2847" s="103"/>
      <c r="C2847" s="104"/>
      <c r="D2847" s="104"/>
      <c r="E2847" s="104"/>
    </row>
    <row r="2848" spans="2:5" x14ac:dyDescent="0.45">
      <c r="B2848" s="103"/>
      <c r="C2848" s="104"/>
      <c r="D2848" s="104"/>
      <c r="E2848" s="104"/>
    </row>
    <row r="2849" spans="2:5" x14ac:dyDescent="0.45">
      <c r="B2849" s="103"/>
      <c r="C2849" s="104"/>
      <c r="D2849" s="104"/>
      <c r="E2849" s="104"/>
    </row>
    <row r="2850" spans="2:5" x14ac:dyDescent="0.45">
      <c r="B2850" s="103"/>
      <c r="C2850" s="104"/>
      <c r="D2850" s="104"/>
      <c r="E2850" s="104"/>
    </row>
    <row r="2851" spans="2:5" x14ac:dyDescent="0.45">
      <c r="B2851" s="103"/>
      <c r="C2851" s="104"/>
      <c r="D2851" s="104"/>
      <c r="E2851" s="104"/>
    </row>
    <row r="2852" spans="2:5" x14ac:dyDescent="0.45">
      <c r="B2852" s="103"/>
      <c r="C2852" s="104"/>
      <c r="D2852" s="104"/>
      <c r="E2852" s="104"/>
    </row>
    <row r="2853" spans="2:5" x14ac:dyDescent="0.45">
      <c r="B2853" s="103"/>
      <c r="C2853" s="104"/>
      <c r="D2853" s="104"/>
      <c r="E2853" s="104"/>
    </row>
    <row r="2854" spans="2:5" x14ac:dyDescent="0.45">
      <c r="B2854" s="103"/>
      <c r="C2854" s="104"/>
      <c r="D2854" s="104"/>
      <c r="E2854" s="104"/>
    </row>
    <row r="2855" spans="2:5" x14ac:dyDescent="0.45">
      <c r="B2855" s="103"/>
      <c r="C2855" s="104"/>
      <c r="D2855" s="104"/>
      <c r="E2855" s="104"/>
    </row>
    <row r="2856" spans="2:5" x14ac:dyDescent="0.45">
      <c r="B2856" s="103"/>
      <c r="C2856" s="104"/>
      <c r="D2856" s="104"/>
      <c r="E2856" s="104"/>
    </row>
    <row r="2857" spans="2:5" x14ac:dyDescent="0.45">
      <c r="B2857" s="103"/>
      <c r="C2857" s="104"/>
      <c r="D2857" s="104"/>
      <c r="E2857" s="104"/>
    </row>
    <row r="2858" spans="2:5" x14ac:dyDescent="0.45">
      <c r="B2858" s="103"/>
      <c r="C2858" s="104"/>
      <c r="D2858" s="104"/>
      <c r="E2858" s="104"/>
    </row>
    <row r="2859" spans="2:5" x14ac:dyDescent="0.45">
      <c r="B2859" s="103"/>
      <c r="C2859" s="104"/>
      <c r="D2859" s="104"/>
      <c r="E2859" s="104"/>
    </row>
    <row r="2860" spans="2:5" x14ac:dyDescent="0.45">
      <c r="B2860" s="103"/>
      <c r="C2860" s="104"/>
      <c r="D2860" s="104"/>
      <c r="E2860" s="104"/>
    </row>
    <row r="2861" spans="2:5" x14ac:dyDescent="0.45">
      <c r="B2861" s="103"/>
      <c r="C2861" s="104"/>
      <c r="D2861" s="104"/>
      <c r="E2861" s="104"/>
    </row>
    <row r="2862" spans="2:5" x14ac:dyDescent="0.45">
      <c r="B2862" s="103"/>
      <c r="C2862" s="104"/>
      <c r="D2862" s="104"/>
      <c r="E2862" s="104"/>
    </row>
    <row r="2863" spans="2:5" x14ac:dyDescent="0.45">
      <c r="B2863" s="103"/>
      <c r="C2863" s="104"/>
      <c r="D2863" s="104"/>
      <c r="E2863" s="104"/>
    </row>
    <row r="2864" spans="2:5" x14ac:dyDescent="0.45">
      <c r="B2864" s="103"/>
      <c r="C2864" s="104"/>
      <c r="D2864" s="104"/>
      <c r="E2864" s="104"/>
    </row>
    <row r="2865" spans="2:5" x14ac:dyDescent="0.45">
      <c r="B2865" s="103"/>
      <c r="C2865" s="104"/>
      <c r="D2865" s="104"/>
      <c r="E2865" s="104"/>
    </row>
    <row r="2866" spans="2:5" x14ac:dyDescent="0.45">
      <c r="B2866" s="103"/>
      <c r="C2866" s="104"/>
      <c r="D2866" s="104"/>
      <c r="E2866" s="104"/>
    </row>
    <row r="2867" spans="2:5" x14ac:dyDescent="0.45">
      <c r="B2867" s="103"/>
      <c r="C2867" s="104"/>
      <c r="D2867" s="104"/>
      <c r="E2867" s="104"/>
    </row>
    <row r="2868" spans="2:5" x14ac:dyDescent="0.45">
      <c r="B2868" s="103"/>
      <c r="C2868" s="104"/>
      <c r="D2868" s="104"/>
      <c r="E2868" s="104"/>
    </row>
    <row r="2869" spans="2:5" x14ac:dyDescent="0.45">
      <c r="B2869" s="103"/>
      <c r="C2869" s="104"/>
      <c r="D2869" s="104"/>
      <c r="E2869" s="104"/>
    </row>
    <row r="2870" spans="2:5" x14ac:dyDescent="0.45">
      <c r="B2870" s="103"/>
      <c r="C2870" s="104"/>
      <c r="D2870" s="104"/>
      <c r="E2870" s="104"/>
    </row>
    <row r="2871" spans="2:5" x14ac:dyDescent="0.45">
      <c r="B2871" s="103"/>
      <c r="C2871" s="104"/>
      <c r="D2871" s="104"/>
      <c r="E2871" s="104"/>
    </row>
    <row r="2872" spans="2:5" x14ac:dyDescent="0.45">
      <c r="B2872" s="103"/>
      <c r="C2872" s="104"/>
      <c r="D2872" s="104"/>
      <c r="E2872" s="104"/>
    </row>
    <row r="2873" spans="2:5" x14ac:dyDescent="0.45">
      <c r="B2873" s="103"/>
      <c r="C2873" s="104"/>
      <c r="D2873" s="104"/>
      <c r="E2873" s="104"/>
    </row>
    <row r="2874" spans="2:5" x14ac:dyDescent="0.45">
      <c r="B2874" s="103"/>
      <c r="C2874" s="104"/>
      <c r="D2874" s="104"/>
      <c r="E2874" s="104"/>
    </row>
    <row r="2875" spans="2:5" x14ac:dyDescent="0.45">
      <c r="B2875" s="103"/>
      <c r="C2875" s="104"/>
      <c r="D2875" s="104"/>
      <c r="E2875" s="104"/>
    </row>
    <row r="2876" spans="2:5" x14ac:dyDescent="0.45">
      <c r="B2876" s="103"/>
      <c r="C2876" s="104"/>
      <c r="D2876" s="104"/>
      <c r="E2876" s="104"/>
    </row>
    <row r="2877" spans="2:5" x14ac:dyDescent="0.45">
      <c r="B2877" s="103"/>
      <c r="C2877" s="104"/>
      <c r="D2877" s="104"/>
      <c r="E2877" s="104"/>
    </row>
    <row r="2878" spans="2:5" x14ac:dyDescent="0.45">
      <c r="B2878" s="103"/>
      <c r="C2878" s="104"/>
      <c r="D2878" s="104"/>
      <c r="E2878" s="104"/>
    </row>
    <row r="2879" spans="2:5" x14ac:dyDescent="0.45">
      <c r="B2879" s="103"/>
      <c r="C2879" s="104"/>
      <c r="D2879" s="104"/>
      <c r="E2879" s="104"/>
    </row>
    <row r="2880" spans="2:5" x14ac:dyDescent="0.45">
      <c r="B2880" s="103"/>
      <c r="C2880" s="104"/>
      <c r="D2880" s="104"/>
      <c r="E2880" s="104"/>
    </row>
    <row r="2881" spans="2:5" x14ac:dyDescent="0.45">
      <c r="B2881" s="103"/>
      <c r="C2881" s="104"/>
      <c r="D2881" s="104"/>
      <c r="E2881" s="104"/>
    </row>
    <row r="2882" spans="2:5" x14ac:dyDescent="0.45">
      <c r="B2882" s="103"/>
      <c r="C2882" s="104"/>
      <c r="D2882" s="104"/>
      <c r="E2882" s="104"/>
    </row>
    <row r="2883" spans="2:5" x14ac:dyDescent="0.45">
      <c r="B2883" s="103"/>
      <c r="C2883" s="104"/>
      <c r="D2883" s="104"/>
      <c r="E2883" s="104"/>
    </row>
    <row r="2884" spans="2:5" x14ac:dyDescent="0.45">
      <c r="B2884" s="103"/>
      <c r="C2884" s="104"/>
      <c r="D2884" s="104"/>
      <c r="E2884" s="104"/>
    </row>
    <row r="2885" spans="2:5" x14ac:dyDescent="0.45">
      <c r="B2885" s="103"/>
      <c r="C2885" s="104"/>
      <c r="D2885" s="104"/>
      <c r="E2885" s="104"/>
    </row>
    <row r="2886" spans="2:5" x14ac:dyDescent="0.45">
      <c r="B2886" s="103"/>
      <c r="C2886" s="104"/>
      <c r="D2886" s="104"/>
      <c r="E2886" s="104"/>
    </row>
    <row r="2887" spans="2:5" x14ac:dyDescent="0.45">
      <c r="B2887" s="103"/>
      <c r="C2887" s="104"/>
      <c r="D2887" s="104"/>
      <c r="E2887" s="104"/>
    </row>
    <row r="2888" spans="2:5" x14ac:dyDescent="0.45">
      <c r="B2888" s="103"/>
      <c r="C2888" s="104"/>
      <c r="D2888" s="104"/>
      <c r="E2888" s="104"/>
    </row>
    <row r="2889" spans="2:5" x14ac:dyDescent="0.45">
      <c r="B2889" s="103"/>
      <c r="C2889" s="104"/>
      <c r="D2889" s="104"/>
      <c r="E2889" s="104"/>
    </row>
    <row r="2890" spans="2:5" x14ac:dyDescent="0.45">
      <c r="B2890" s="103"/>
      <c r="C2890" s="104"/>
      <c r="D2890" s="104"/>
      <c r="E2890" s="104"/>
    </row>
    <row r="2891" spans="2:5" x14ac:dyDescent="0.45">
      <c r="B2891" s="103"/>
      <c r="C2891" s="104"/>
      <c r="D2891" s="104"/>
      <c r="E2891" s="104"/>
    </row>
    <row r="2892" spans="2:5" x14ac:dyDescent="0.45">
      <c r="B2892" s="103"/>
      <c r="C2892" s="104"/>
      <c r="D2892" s="104"/>
      <c r="E2892" s="104"/>
    </row>
    <row r="2893" spans="2:5" x14ac:dyDescent="0.45">
      <c r="B2893" s="103"/>
      <c r="C2893" s="104"/>
      <c r="D2893" s="104"/>
      <c r="E2893" s="104"/>
    </row>
    <row r="2894" spans="2:5" x14ac:dyDescent="0.45">
      <c r="B2894" s="103"/>
      <c r="C2894" s="104"/>
      <c r="D2894" s="104"/>
      <c r="E2894" s="104"/>
    </row>
    <row r="2895" spans="2:5" x14ac:dyDescent="0.45">
      <c r="B2895" s="103"/>
      <c r="C2895" s="104"/>
      <c r="D2895" s="104"/>
      <c r="E2895" s="104"/>
    </row>
    <row r="2896" spans="2:5" x14ac:dyDescent="0.45">
      <c r="B2896" s="103"/>
      <c r="C2896" s="104"/>
      <c r="D2896" s="104"/>
      <c r="E2896" s="104"/>
    </row>
    <row r="2897" spans="2:5" x14ac:dyDescent="0.45">
      <c r="B2897" s="103"/>
      <c r="C2897" s="104"/>
      <c r="D2897" s="104"/>
      <c r="E2897" s="104"/>
    </row>
    <row r="2898" spans="2:5" x14ac:dyDescent="0.45">
      <c r="B2898" s="103"/>
      <c r="C2898" s="104"/>
      <c r="D2898" s="104"/>
      <c r="E2898" s="104"/>
    </row>
    <row r="2899" spans="2:5" x14ac:dyDescent="0.45">
      <c r="B2899" s="103"/>
      <c r="C2899" s="104"/>
      <c r="D2899" s="104"/>
      <c r="E2899" s="104"/>
    </row>
    <row r="2900" spans="2:5" x14ac:dyDescent="0.45">
      <c r="B2900" s="103"/>
      <c r="C2900" s="104"/>
      <c r="D2900" s="104"/>
      <c r="E2900" s="104"/>
    </row>
    <row r="2901" spans="2:5" x14ac:dyDescent="0.45">
      <c r="B2901" s="103"/>
      <c r="C2901" s="104"/>
      <c r="D2901" s="104"/>
      <c r="E2901" s="104"/>
    </row>
    <row r="2902" spans="2:5" x14ac:dyDescent="0.45">
      <c r="B2902" s="103"/>
      <c r="C2902" s="104"/>
      <c r="D2902" s="104"/>
      <c r="E2902" s="104"/>
    </row>
    <row r="2903" spans="2:5" x14ac:dyDescent="0.45">
      <c r="B2903" s="103"/>
      <c r="C2903" s="104"/>
      <c r="D2903" s="104"/>
      <c r="E2903" s="104"/>
    </row>
    <row r="2904" spans="2:5" x14ac:dyDescent="0.45">
      <c r="B2904" s="103"/>
      <c r="C2904" s="104"/>
      <c r="D2904" s="104"/>
      <c r="E2904" s="104"/>
    </row>
    <row r="2905" spans="2:5" x14ac:dyDescent="0.45">
      <c r="B2905" s="103"/>
      <c r="C2905" s="104"/>
      <c r="D2905" s="104"/>
      <c r="E2905" s="104"/>
    </row>
    <row r="2906" spans="2:5" x14ac:dyDescent="0.45">
      <c r="B2906" s="103"/>
      <c r="C2906" s="104"/>
      <c r="D2906" s="104"/>
      <c r="E2906" s="104"/>
    </row>
    <row r="2907" spans="2:5" x14ac:dyDescent="0.45">
      <c r="B2907" s="103"/>
      <c r="C2907" s="104"/>
      <c r="D2907" s="104"/>
      <c r="E2907" s="104"/>
    </row>
    <row r="2908" spans="2:5" x14ac:dyDescent="0.45">
      <c r="B2908" s="103"/>
      <c r="C2908" s="104"/>
      <c r="D2908" s="104"/>
      <c r="E2908" s="104"/>
    </row>
    <row r="2909" spans="2:5" x14ac:dyDescent="0.45">
      <c r="B2909" s="103"/>
      <c r="C2909" s="104"/>
      <c r="D2909" s="104"/>
      <c r="E2909" s="104"/>
    </row>
    <row r="2910" spans="2:5" x14ac:dyDescent="0.45">
      <c r="B2910" s="103"/>
      <c r="C2910" s="104"/>
      <c r="D2910" s="104"/>
      <c r="E2910" s="104"/>
    </row>
    <row r="2911" spans="2:5" x14ac:dyDescent="0.45">
      <c r="B2911" s="103"/>
      <c r="C2911" s="104"/>
      <c r="D2911" s="104"/>
      <c r="E2911" s="104"/>
    </row>
    <row r="2912" spans="2:5" x14ac:dyDescent="0.45">
      <c r="B2912" s="103"/>
      <c r="C2912" s="104"/>
      <c r="D2912" s="104"/>
      <c r="E2912" s="104"/>
    </row>
    <row r="2913" spans="2:5" x14ac:dyDescent="0.45">
      <c r="B2913" s="103"/>
      <c r="C2913" s="104"/>
      <c r="D2913" s="104"/>
      <c r="E2913" s="104"/>
    </row>
    <row r="2914" spans="2:5" x14ac:dyDescent="0.45">
      <c r="B2914" s="103"/>
      <c r="C2914" s="104"/>
      <c r="D2914" s="104"/>
      <c r="E2914" s="104"/>
    </row>
    <row r="2915" spans="2:5" x14ac:dyDescent="0.45">
      <c r="B2915" s="103"/>
      <c r="C2915" s="104"/>
      <c r="D2915" s="104"/>
      <c r="E2915" s="104"/>
    </row>
    <row r="2916" spans="2:5" x14ac:dyDescent="0.45">
      <c r="B2916" s="103"/>
      <c r="C2916" s="104"/>
      <c r="D2916" s="104"/>
      <c r="E2916" s="104"/>
    </row>
    <row r="2917" spans="2:5" x14ac:dyDescent="0.45">
      <c r="B2917" s="103"/>
      <c r="C2917" s="104"/>
      <c r="D2917" s="104"/>
      <c r="E2917" s="104"/>
    </row>
    <row r="2918" spans="2:5" x14ac:dyDescent="0.45">
      <c r="B2918" s="103"/>
      <c r="C2918" s="104"/>
      <c r="D2918" s="104"/>
      <c r="E2918" s="104"/>
    </row>
    <row r="2919" spans="2:5" x14ac:dyDescent="0.45">
      <c r="B2919" s="103"/>
      <c r="C2919" s="104"/>
      <c r="D2919" s="104"/>
      <c r="E2919" s="104"/>
    </row>
    <row r="2920" spans="2:5" x14ac:dyDescent="0.45">
      <c r="B2920" s="103"/>
      <c r="C2920" s="104"/>
      <c r="D2920" s="104"/>
      <c r="E2920" s="104"/>
    </row>
    <row r="2921" spans="2:5" x14ac:dyDescent="0.45">
      <c r="B2921" s="103"/>
      <c r="C2921" s="104"/>
      <c r="D2921" s="104"/>
      <c r="E2921" s="104"/>
    </row>
    <row r="2922" spans="2:5" x14ac:dyDescent="0.45">
      <c r="B2922" s="103"/>
      <c r="C2922" s="104"/>
      <c r="D2922" s="104"/>
      <c r="E2922" s="104"/>
    </row>
    <row r="2923" spans="2:5" x14ac:dyDescent="0.45">
      <c r="B2923" s="103"/>
      <c r="C2923" s="104"/>
      <c r="D2923" s="104"/>
      <c r="E2923" s="104"/>
    </row>
    <row r="2924" spans="2:5" x14ac:dyDescent="0.45">
      <c r="B2924" s="103"/>
      <c r="C2924" s="104"/>
      <c r="D2924" s="104"/>
      <c r="E2924" s="104"/>
    </row>
    <row r="2925" spans="2:5" x14ac:dyDescent="0.45">
      <c r="B2925" s="103"/>
      <c r="C2925" s="104"/>
      <c r="D2925" s="104"/>
      <c r="E2925" s="104"/>
    </row>
    <row r="2926" spans="2:5" x14ac:dyDescent="0.45">
      <c r="B2926" s="103"/>
      <c r="C2926" s="104"/>
      <c r="D2926" s="104"/>
      <c r="E2926" s="104"/>
    </row>
    <row r="2927" spans="2:5" x14ac:dyDescent="0.45">
      <c r="B2927" s="103"/>
      <c r="C2927" s="104"/>
      <c r="D2927" s="104"/>
      <c r="E2927" s="104"/>
    </row>
    <row r="2928" spans="2:5" x14ac:dyDescent="0.45">
      <c r="B2928" s="103"/>
      <c r="C2928" s="104"/>
      <c r="D2928" s="104"/>
      <c r="E2928" s="104"/>
    </row>
    <row r="2929" spans="2:5" x14ac:dyDescent="0.45">
      <c r="B2929" s="103"/>
      <c r="C2929" s="104"/>
      <c r="D2929" s="104"/>
      <c r="E2929" s="104"/>
    </row>
    <row r="2930" spans="2:5" x14ac:dyDescent="0.45">
      <c r="B2930" s="103"/>
      <c r="C2930" s="104"/>
      <c r="D2930" s="104"/>
      <c r="E2930" s="104"/>
    </row>
    <row r="2931" spans="2:5" x14ac:dyDescent="0.45">
      <c r="B2931" s="103"/>
      <c r="C2931" s="104"/>
      <c r="D2931" s="104"/>
      <c r="E2931" s="104"/>
    </row>
    <row r="2932" spans="2:5" x14ac:dyDescent="0.45">
      <c r="B2932" s="103"/>
      <c r="C2932" s="104"/>
      <c r="D2932" s="104"/>
      <c r="E2932" s="104"/>
    </row>
    <row r="2933" spans="2:5" x14ac:dyDescent="0.45">
      <c r="B2933" s="103"/>
      <c r="C2933" s="104"/>
      <c r="D2933" s="104"/>
      <c r="E2933" s="104"/>
    </row>
    <row r="2934" spans="2:5" x14ac:dyDescent="0.45">
      <c r="B2934" s="103"/>
      <c r="C2934" s="104"/>
      <c r="D2934" s="104"/>
      <c r="E2934" s="104"/>
    </row>
    <row r="2935" spans="2:5" x14ac:dyDescent="0.45">
      <c r="B2935" s="103"/>
      <c r="C2935" s="104"/>
      <c r="D2935" s="104"/>
      <c r="E2935" s="104"/>
    </row>
    <row r="2936" spans="2:5" x14ac:dyDescent="0.45">
      <c r="B2936" s="103"/>
      <c r="C2936" s="104"/>
      <c r="D2936" s="104"/>
      <c r="E2936" s="104"/>
    </row>
    <row r="2937" spans="2:5" x14ac:dyDescent="0.45">
      <c r="B2937" s="103"/>
      <c r="C2937" s="104"/>
      <c r="D2937" s="104"/>
      <c r="E2937" s="104"/>
    </row>
    <row r="2938" spans="2:5" x14ac:dyDescent="0.45">
      <c r="B2938" s="103"/>
      <c r="C2938" s="104"/>
      <c r="D2938" s="104"/>
      <c r="E2938" s="104"/>
    </row>
    <row r="2939" spans="2:5" x14ac:dyDescent="0.45">
      <c r="B2939" s="103"/>
      <c r="C2939" s="104"/>
      <c r="D2939" s="104"/>
      <c r="E2939" s="104"/>
    </row>
    <row r="2940" spans="2:5" x14ac:dyDescent="0.45">
      <c r="B2940" s="103"/>
      <c r="C2940" s="104"/>
      <c r="D2940" s="104"/>
      <c r="E2940" s="104"/>
    </row>
    <row r="2941" spans="2:5" x14ac:dyDescent="0.45">
      <c r="B2941" s="103"/>
      <c r="C2941" s="104"/>
      <c r="D2941" s="104"/>
      <c r="E2941" s="104"/>
    </row>
    <row r="2942" spans="2:5" x14ac:dyDescent="0.45">
      <c r="B2942" s="103"/>
      <c r="C2942" s="104"/>
      <c r="D2942" s="104"/>
      <c r="E2942" s="104"/>
    </row>
    <row r="2943" spans="2:5" x14ac:dyDescent="0.45">
      <c r="B2943" s="103"/>
      <c r="C2943" s="104"/>
      <c r="D2943" s="104"/>
      <c r="E2943" s="104"/>
    </row>
    <row r="2944" spans="2:5" x14ac:dyDescent="0.45">
      <c r="B2944" s="103"/>
      <c r="C2944" s="104"/>
      <c r="D2944" s="104"/>
      <c r="E2944" s="104"/>
    </row>
    <row r="2945" spans="2:5" x14ac:dyDescent="0.45">
      <c r="B2945" s="103"/>
      <c r="C2945" s="104"/>
      <c r="D2945" s="104"/>
      <c r="E2945" s="104"/>
    </row>
    <row r="2946" spans="2:5" x14ac:dyDescent="0.45">
      <c r="B2946" s="103"/>
      <c r="C2946" s="104"/>
      <c r="D2946" s="104"/>
      <c r="E2946" s="104"/>
    </row>
    <row r="2947" spans="2:5" x14ac:dyDescent="0.45">
      <c r="B2947" s="103"/>
      <c r="C2947" s="104"/>
      <c r="D2947" s="104"/>
      <c r="E2947" s="104"/>
    </row>
    <row r="2948" spans="2:5" x14ac:dyDescent="0.45">
      <c r="B2948" s="103"/>
      <c r="C2948" s="104"/>
      <c r="D2948" s="104"/>
      <c r="E2948" s="104"/>
    </row>
    <row r="2949" spans="2:5" x14ac:dyDescent="0.45">
      <c r="B2949" s="103"/>
      <c r="C2949" s="104"/>
      <c r="D2949" s="104"/>
      <c r="E2949" s="104"/>
    </row>
    <row r="2950" spans="2:5" x14ac:dyDescent="0.45">
      <c r="B2950" s="103"/>
      <c r="C2950" s="104"/>
      <c r="D2950" s="104"/>
      <c r="E2950" s="104"/>
    </row>
    <row r="2951" spans="2:5" x14ac:dyDescent="0.45">
      <c r="B2951" s="103"/>
      <c r="C2951" s="104"/>
      <c r="D2951" s="104"/>
      <c r="E2951" s="104"/>
    </row>
    <row r="2952" spans="2:5" x14ac:dyDescent="0.45">
      <c r="B2952" s="103"/>
      <c r="C2952" s="104"/>
      <c r="D2952" s="104"/>
      <c r="E2952" s="104"/>
    </row>
    <row r="2953" spans="2:5" x14ac:dyDescent="0.45">
      <c r="B2953" s="103"/>
      <c r="C2953" s="104"/>
      <c r="D2953" s="104"/>
      <c r="E2953" s="104"/>
    </row>
    <row r="2954" spans="2:5" x14ac:dyDescent="0.45">
      <c r="B2954" s="103"/>
      <c r="C2954" s="104"/>
      <c r="D2954" s="104"/>
      <c r="E2954" s="104"/>
    </row>
    <row r="2955" spans="2:5" x14ac:dyDescent="0.45">
      <c r="B2955" s="103"/>
      <c r="C2955" s="104"/>
      <c r="D2955" s="104"/>
      <c r="E2955" s="104"/>
    </row>
    <row r="2956" spans="2:5" x14ac:dyDescent="0.45">
      <c r="B2956" s="103"/>
      <c r="C2956" s="104"/>
      <c r="D2956" s="104"/>
      <c r="E2956" s="104"/>
    </row>
    <row r="2957" spans="2:5" x14ac:dyDescent="0.45">
      <c r="B2957" s="103"/>
      <c r="C2957" s="104"/>
      <c r="D2957" s="104"/>
      <c r="E2957" s="104"/>
    </row>
    <row r="2958" spans="2:5" x14ac:dyDescent="0.45">
      <c r="B2958" s="103"/>
      <c r="C2958" s="104"/>
      <c r="D2958" s="104"/>
      <c r="E2958" s="104"/>
    </row>
    <row r="2959" spans="2:5" x14ac:dyDescent="0.45">
      <c r="B2959" s="103"/>
      <c r="C2959" s="104"/>
      <c r="D2959" s="104"/>
      <c r="E2959" s="104"/>
    </row>
    <row r="2960" spans="2:5" x14ac:dyDescent="0.45">
      <c r="B2960" s="103"/>
      <c r="C2960" s="104"/>
      <c r="D2960" s="104"/>
      <c r="E2960" s="104"/>
    </row>
    <row r="2961" spans="2:5" x14ac:dyDescent="0.45">
      <c r="B2961" s="103"/>
      <c r="C2961" s="104"/>
      <c r="D2961" s="104"/>
      <c r="E2961" s="104"/>
    </row>
    <row r="2962" spans="2:5" x14ac:dyDescent="0.45">
      <c r="B2962" s="103"/>
      <c r="C2962" s="104"/>
      <c r="D2962" s="104"/>
      <c r="E2962" s="104"/>
    </row>
    <row r="2963" spans="2:5" x14ac:dyDescent="0.45">
      <c r="B2963" s="103"/>
      <c r="C2963" s="104"/>
      <c r="D2963" s="104"/>
      <c r="E2963" s="104"/>
    </row>
    <row r="2964" spans="2:5" x14ac:dyDescent="0.45">
      <c r="B2964" s="103"/>
      <c r="C2964" s="104"/>
      <c r="D2964" s="104"/>
      <c r="E2964" s="104"/>
    </row>
    <row r="2965" spans="2:5" x14ac:dyDescent="0.45">
      <c r="B2965" s="103"/>
      <c r="C2965" s="104"/>
      <c r="D2965" s="104"/>
      <c r="E2965" s="104"/>
    </row>
    <row r="2966" spans="2:5" x14ac:dyDescent="0.45">
      <c r="B2966" s="103"/>
      <c r="C2966" s="104"/>
      <c r="D2966" s="104"/>
      <c r="E2966" s="104"/>
    </row>
    <row r="2967" spans="2:5" x14ac:dyDescent="0.45">
      <c r="B2967" s="103"/>
      <c r="C2967" s="104"/>
      <c r="D2967" s="104"/>
      <c r="E2967" s="104"/>
    </row>
    <row r="2968" spans="2:5" x14ac:dyDescent="0.45">
      <c r="B2968" s="103"/>
      <c r="C2968" s="104"/>
      <c r="D2968" s="104"/>
      <c r="E2968" s="104"/>
    </row>
    <row r="2969" spans="2:5" x14ac:dyDescent="0.45">
      <c r="B2969" s="103"/>
      <c r="C2969" s="104"/>
      <c r="D2969" s="104"/>
      <c r="E2969" s="104"/>
    </row>
    <row r="2970" spans="2:5" x14ac:dyDescent="0.45">
      <c r="B2970" s="103"/>
      <c r="C2970" s="104"/>
      <c r="D2970" s="104"/>
      <c r="E2970" s="104"/>
    </row>
    <row r="2971" spans="2:5" x14ac:dyDescent="0.45">
      <c r="B2971" s="103"/>
      <c r="C2971" s="104"/>
      <c r="D2971" s="104"/>
      <c r="E2971" s="104"/>
    </row>
    <row r="2972" spans="2:5" x14ac:dyDescent="0.45">
      <c r="B2972" s="103"/>
      <c r="C2972" s="104"/>
      <c r="D2972" s="104"/>
      <c r="E2972" s="104"/>
    </row>
    <row r="2973" spans="2:5" x14ac:dyDescent="0.45">
      <c r="B2973" s="103"/>
      <c r="C2973" s="104"/>
      <c r="D2973" s="104"/>
      <c r="E2973" s="104"/>
    </row>
    <row r="2974" spans="2:5" x14ac:dyDescent="0.45">
      <c r="B2974" s="103"/>
      <c r="C2974" s="104"/>
      <c r="D2974" s="104"/>
      <c r="E2974" s="104"/>
    </row>
    <row r="2975" spans="2:5" x14ac:dyDescent="0.45">
      <c r="B2975" s="103"/>
      <c r="C2975" s="104"/>
      <c r="D2975" s="104"/>
      <c r="E2975" s="104"/>
    </row>
    <row r="2976" spans="2:5" x14ac:dyDescent="0.45">
      <c r="B2976" s="103"/>
      <c r="C2976" s="104"/>
      <c r="D2976" s="104"/>
      <c r="E2976" s="104"/>
    </row>
    <row r="2977" spans="2:5" x14ac:dyDescent="0.45">
      <c r="B2977" s="103"/>
      <c r="C2977" s="104"/>
      <c r="D2977" s="104"/>
      <c r="E2977" s="104"/>
    </row>
    <row r="2978" spans="2:5" x14ac:dyDescent="0.45">
      <c r="B2978" s="103"/>
      <c r="C2978" s="104"/>
      <c r="D2978" s="104"/>
      <c r="E2978" s="104"/>
    </row>
    <row r="2979" spans="2:5" x14ac:dyDescent="0.45">
      <c r="B2979" s="103"/>
      <c r="C2979" s="104"/>
      <c r="D2979" s="104"/>
      <c r="E2979" s="104"/>
    </row>
    <row r="2980" spans="2:5" x14ac:dyDescent="0.45">
      <c r="B2980" s="103"/>
      <c r="C2980" s="104"/>
      <c r="D2980" s="104"/>
      <c r="E2980" s="104"/>
    </row>
    <row r="2981" spans="2:5" x14ac:dyDescent="0.45">
      <c r="B2981" s="103"/>
      <c r="C2981" s="104"/>
      <c r="D2981" s="104"/>
      <c r="E2981" s="104"/>
    </row>
    <row r="2982" spans="2:5" x14ac:dyDescent="0.45">
      <c r="B2982" s="103"/>
      <c r="C2982" s="104"/>
      <c r="D2982" s="104"/>
      <c r="E2982" s="104"/>
    </row>
    <row r="2983" spans="2:5" x14ac:dyDescent="0.45">
      <c r="B2983" s="103"/>
      <c r="C2983" s="104"/>
      <c r="D2983" s="104"/>
      <c r="E2983" s="104"/>
    </row>
    <row r="2984" spans="2:5" x14ac:dyDescent="0.45">
      <c r="B2984" s="103"/>
      <c r="C2984" s="104"/>
      <c r="D2984" s="104"/>
      <c r="E2984" s="104"/>
    </row>
    <row r="2985" spans="2:5" x14ac:dyDescent="0.45">
      <c r="B2985" s="103"/>
      <c r="C2985" s="104"/>
      <c r="D2985" s="104"/>
      <c r="E2985" s="104"/>
    </row>
    <row r="2986" spans="2:5" x14ac:dyDescent="0.45">
      <c r="B2986" s="103"/>
      <c r="C2986" s="104"/>
      <c r="D2986" s="104"/>
      <c r="E2986" s="104"/>
    </row>
    <row r="2987" spans="2:5" x14ac:dyDescent="0.45">
      <c r="B2987" s="103"/>
      <c r="C2987" s="104"/>
      <c r="D2987" s="104"/>
      <c r="E2987" s="104"/>
    </row>
    <row r="2988" spans="2:5" x14ac:dyDescent="0.45">
      <c r="B2988" s="103"/>
      <c r="C2988" s="104"/>
      <c r="D2988" s="104"/>
      <c r="E2988" s="104"/>
    </row>
    <row r="2989" spans="2:5" x14ac:dyDescent="0.45">
      <c r="B2989" s="103"/>
      <c r="C2989" s="104"/>
      <c r="D2989" s="104"/>
      <c r="E2989" s="104"/>
    </row>
    <row r="2990" spans="2:5" x14ac:dyDescent="0.45">
      <c r="B2990" s="103"/>
      <c r="C2990" s="104"/>
      <c r="D2990" s="104"/>
      <c r="E2990" s="104"/>
    </row>
    <row r="2991" spans="2:5" x14ac:dyDescent="0.45">
      <c r="B2991" s="103"/>
      <c r="C2991" s="104"/>
      <c r="D2991" s="104"/>
      <c r="E2991" s="104"/>
    </row>
    <row r="2992" spans="2:5" x14ac:dyDescent="0.45">
      <c r="B2992" s="103"/>
      <c r="C2992" s="104"/>
      <c r="D2992" s="104"/>
      <c r="E2992" s="104"/>
    </row>
    <row r="2993" spans="2:5" x14ac:dyDescent="0.45">
      <c r="B2993" s="103"/>
      <c r="C2993" s="104"/>
      <c r="D2993" s="104"/>
      <c r="E2993" s="104"/>
    </row>
    <row r="2994" spans="2:5" x14ac:dyDescent="0.45">
      <c r="B2994" s="103"/>
      <c r="C2994" s="104"/>
      <c r="D2994" s="104"/>
      <c r="E2994" s="104"/>
    </row>
    <row r="2995" spans="2:5" x14ac:dyDescent="0.45">
      <c r="B2995" s="103"/>
      <c r="C2995" s="104"/>
      <c r="D2995" s="104"/>
      <c r="E2995" s="104"/>
    </row>
    <row r="2996" spans="2:5" x14ac:dyDescent="0.45">
      <c r="B2996" s="103"/>
      <c r="C2996" s="104"/>
      <c r="D2996" s="104"/>
      <c r="E2996" s="104"/>
    </row>
    <row r="2997" spans="2:5" x14ac:dyDescent="0.45">
      <c r="B2997" s="103"/>
      <c r="C2997" s="104"/>
      <c r="D2997" s="104"/>
      <c r="E2997" s="104"/>
    </row>
    <row r="2998" spans="2:5" x14ac:dyDescent="0.45">
      <c r="B2998" s="103"/>
      <c r="C2998" s="104"/>
      <c r="D2998" s="104"/>
      <c r="E2998" s="104"/>
    </row>
    <row r="2999" spans="2:5" x14ac:dyDescent="0.45">
      <c r="B2999" s="103"/>
      <c r="C2999" s="104"/>
      <c r="D2999" s="104"/>
      <c r="E2999" s="104"/>
    </row>
    <row r="3000" spans="2:5" x14ac:dyDescent="0.45">
      <c r="B3000" s="103"/>
      <c r="C3000" s="104"/>
      <c r="D3000" s="104"/>
      <c r="E3000" s="104"/>
    </row>
    <row r="3001" spans="2:5" x14ac:dyDescent="0.45">
      <c r="B3001" s="103"/>
      <c r="C3001" s="104"/>
      <c r="D3001" s="104"/>
      <c r="E3001" s="104"/>
    </row>
    <row r="3002" spans="2:5" x14ac:dyDescent="0.45">
      <c r="B3002" s="103"/>
      <c r="C3002" s="104"/>
      <c r="D3002" s="104"/>
      <c r="E3002" s="104"/>
    </row>
    <row r="3003" spans="2:5" x14ac:dyDescent="0.45">
      <c r="B3003" s="103"/>
      <c r="C3003" s="104"/>
      <c r="D3003" s="104"/>
      <c r="E3003" s="104"/>
    </row>
    <row r="3004" spans="2:5" x14ac:dyDescent="0.45">
      <c r="B3004" s="103"/>
      <c r="C3004" s="104"/>
      <c r="D3004" s="104"/>
      <c r="E3004" s="104"/>
    </row>
    <row r="3005" spans="2:5" x14ac:dyDescent="0.45">
      <c r="B3005" s="103"/>
      <c r="C3005" s="104"/>
      <c r="D3005" s="104"/>
      <c r="E3005" s="104"/>
    </row>
    <row r="3006" spans="2:5" x14ac:dyDescent="0.45">
      <c r="B3006" s="103"/>
      <c r="C3006" s="104"/>
      <c r="D3006" s="104"/>
      <c r="E3006" s="104"/>
    </row>
    <row r="3007" spans="2:5" x14ac:dyDescent="0.45">
      <c r="B3007" s="103"/>
      <c r="C3007" s="104"/>
      <c r="D3007" s="104"/>
      <c r="E3007" s="104"/>
    </row>
    <row r="3008" spans="2:5" x14ac:dyDescent="0.45">
      <c r="B3008" s="103"/>
      <c r="C3008" s="104"/>
      <c r="D3008" s="104"/>
      <c r="E3008" s="104"/>
    </row>
    <row r="3009" spans="2:5" x14ac:dyDescent="0.45">
      <c r="B3009" s="103"/>
      <c r="C3009" s="104"/>
      <c r="D3009" s="104"/>
      <c r="E3009" s="104"/>
    </row>
    <row r="3010" spans="2:5" x14ac:dyDescent="0.45">
      <c r="B3010" s="103"/>
      <c r="C3010" s="104"/>
      <c r="D3010" s="104"/>
      <c r="E3010" s="104"/>
    </row>
    <row r="3011" spans="2:5" x14ac:dyDescent="0.45">
      <c r="B3011" s="103"/>
      <c r="C3011" s="104"/>
      <c r="D3011" s="104"/>
      <c r="E3011" s="104"/>
    </row>
    <row r="3012" spans="2:5" x14ac:dyDescent="0.45">
      <c r="B3012" s="103"/>
      <c r="C3012" s="104"/>
      <c r="D3012" s="104"/>
      <c r="E3012" s="104"/>
    </row>
    <row r="3013" spans="2:5" x14ac:dyDescent="0.45">
      <c r="B3013" s="103"/>
      <c r="C3013" s="104"/>
      <c r="D3013" s="104"/>
      <c r="E3013" s="104"/>
    </row>
    <row r="3014" spans="2:5" x14ac:dyDescent="0.45">
      <c r="B3014" s="103"/>
      <c r="C3014" s="104"/>
      <c r="D3014" s="104"/>
      <c r="E3014" s="104"/>
    </row>
    <row r="3015" spans="2:5" x14ac:dyDescent="0.45">
      <c r="B3015" s="103"/>
      <c r="C3015" s="104"/>
      <c r="D3015" s="104"/>
      <c r="E3015" s="104"/>
    </row>
    <row r="3016" spans="2:5" x14ac:dyDescent="0.45">
      <c r="B3016" s="103"/>
      <c r="C3016" s="104"/>
      <c r="D3016" s="104"/>
      <c r="E3016" s="104"/>
    </row>
    <row r="3017" spans="2:5" x14ac:dyDescent="0.45">
      <c r="B3017" s="103"/>
      <c r="C3017" s="104"/>
      <c r="D3017" s="104"/>
      <c r="E3017" s="104"/>
    </row>
    <row r="3018" spans="2:5" x14ac:dyDescent="0.45">
      <c r="B3018" s="103"/>
      <c r="C3018" s="104"/>
      <c r="D3018" s="104"/>
      <c r="E3018" s="104"/>
    </row>
    <row r="3019" spans="2:5" x14ac:dyDescent="0.45">
      <c r="B3019" s="103"/>
      <c r="C3019" s="104"/>
      <c r="D3019" s="104"/>
      <c r="E3019" s="104"/>
    </row>
    <row r="3020" spans="2:5" x14ac:dyDescent="0.45">
      <c r="B3020" s="103"/>
      <c r="C3020" s="104"/>
      <c r="D3020" s="104"/>
      <c r="E3020" s="104"/>
    </row>
    <row r="3021" spans="2:5" x14ac:dyDescent="0.45">
      <c r="B3021" s="103"/>
      <c r="C3021" s="104"/>
      <c r="D3021" s="104"/>
      <c r="E3021" s="104"/>
    </row>
    <row r="3022" spans="2:5" x14ac:dyDescent="0.45">
      <c r="B3022" s="103"/>
      <c r="C3022" s="104"/>
      <c r="D3022" s="104"/>
      <c r="E3022" s="104"/>
    </row>
    <row r="3023" spans="2:5" x14ac:dyDescent="0.45">
      <c r="B3023" s="103"/>
      <c r="C3023" s="104"/>
      <c r="D3023" s="104"/>
      <c r="E3023" s="104"/>
    </row>
    <row r="3024" spans="2:5" x14ac:dyDescent="0.45">
      <c r="B3024" s="103"/>
      <c r="C3024" s="104"/>
      <c r="D3024" s="104"/>
      <c r="E3024" s="104"/>
    </row>
    <row r="3025" spans="2:5" x14ac:dyDescent="0.45">
      <c r="B3025" s="103"/>
      <c r="C3025" s="104"/>
      <c r="D3025" s="104"/>
      <c r="E3025" s="104"/>
    </row>
    <row r="3026" spans="2:5" x14ac:dyDescent="0.45">
      <c r="B3026" s="103"/>
      <c r="C3026" s="104"/>
      <c r="D3026" s="104"/>
      <c r="E3026" s="104"/>
    </row>
    <row r="3027" spans="2:5" x14ac:dyDescent="0.45">
      <c r="B3027" s="103"/>
      <c r="C3027" s="104"/>
      <c r="D3027" s="104"/>
      <c r="E3027" s="104"/>
    </row>
    <row r="3028" spans="2:5" x14ac:dyDescent="0.45">
      <c r="B3028" s="103"/>
      <c r="C3028" s="104"/>
      <c r="D3028" s="104"/>
      <c r="E3028" s="104"/>
    </row>
    <row r="3029" spans="2:5" x14ac:dyDescent="0.45">
      <c r="B3029" s="103"/>
      <c r="C3029" s="104"/>
      <c r="D3029" s="104"/>
      <c r="E3029" s="104"/>
    </row>
    <row r="3030" spans="2:5" x14ac:dyDescent="0.45">
      <c r="B3030" s="103"/>
      <c r="C3030" s="104"/>
      <c r="D3030" s="104"/>
      <c r="E3030" s="104"/>
    </row>
    <row r="3031" spans="2:5" x14ac:dyDescent="0.45">
      <c r="B3031" s="103"/>
      <c r="C3031" s="104"/>
      <c r="D3031" s="104"/>
      <c r="E3031" s="104"/>
    </row>
    <row r="3032" spans="2:5" x14ac:dyDescent="0.45">
      <c r="B3032" s="103"/>
      <c r="C3032" s="104"/>
      <c r="D3032" s="104"/>
      <c r="E3032" s="104"/>
    </row>
    <row r="3033" spans="2:5" x14ac:dyDescent="0.45">
      <c r="B3033" s="103"/>
      <c r="C3033" s="104"/>
      <c r="D3033" s="104"/>
      <c r="E3033" s="104"/>
    </row>
    <row r="3034" spans="2:5" x14ac:dyDescent="0.45">
      <c r="B3034" s="103"/>
      <c r="C3034" s="104"/>
      <c r="D3034" s="104"/>
      <c r="E3034" s="104"/>
    </row>
    <row r="3035" spans="2:5" x14ac:dyDescent="0.45">
      <c r="B3035" s="103"/>
      <c r="C3035" s="104"/>
      <c r="D3035" s="104"/>
      <c r="E3035" s="104"/>
    </row>
    <row r="3036" spans="2:5" x14ac:dyDescent="0.45">
      <c r="B3036" s="103"/>
      <c r="C3036" s="104"/>
      <c r="D3036" s="104"/>
      <c r="E3036" s="104"/>
    </row>
    <row r="3037" spans="2:5" x14ac:dyDescent="0.45">
      <c r="B3037" s="103"/>
      <c r="C3037" s="104"/>
      <c r="D3037" s="104"/>
      <c r="E3037" s="104"/>
    </row>
    <row r="3038" spans="2:5" x14ac:dyDescent="0.45">
      <c r="B3038" s="103"/>
      <c r="C3038" s="104"/>
      <c r="D3038" s="104"/>
      <c r="E3038" s="104"/>
    </row>
    <row r="3039" spans="2:5" x14ac:dyDescent="0.45">
      <c r="B3039" s="103"/>
      <c r="C3039" s="104"/>
      <c r="D3039" s="104"/>
      <c r="E3039" s="104"/>
    </row>
    <row r="3040" spans="2:5" x14ac:dyDescent="0.45">
      <c r="B3040" s="103"/>
      <c r="C3040" s="104"/>
      <c r="D3040" s="104"/>
      <c r="E3040" s="104"/>
    </row>
    <row r="3041" spans="2:5" x14ac:dyDescent="0.45">
      <c r="B3041" s="103"/>
      <c r="C3041" s="104"/>
      <c r="D3041" s="104"/>
      <c r="E3041" s="104"/>
    </row>
    <row r="3042" spans="2:5" x14ac:dyDescent="0.45">
      <c r="B3042" s="103"/>
      <c r="C3042" s="104"/>
      <c r="D3042" s="104"/>
      <c r="E3042" s="104"/>
    </row>
    <row r="3043" spans="2:5" x14ac:dyDescent="0.45">
      <c r="B3043" s="103"/>
      <c r="C3043" s="104"/>
      <c r="D3043" s="104"/>
      <c r="E3043" s="104"/>
    </row>
    <row r="3044" spans="2:5" x14ac:dyDescent="0.45">
      <c r="B3044" s="103"/>
      <c r="C3044" s="104"/>
      <c r="D3044" s="104"/>
      <c r="E3044" s="104"/>
    </row>
    <row r="3045" spans="2:5" x14ac:dyDescent="0.45">
      <c r="B3045" s="103"/>
      <c r="C3045" s="104"/>
      <c r="D3045" s="104"/>
      <c r="E3045" s="104"/>
    </row>
    <row r="3046" spans="2:5" x14ac:dyDescent="0.45">
      <c r="B3046" s="103"/>
      <c r="C3046" s="104"/>
      <c r="D3046" s="104"/>
      <c r="E3046" s="104"/>
    </row>
    <row r="3047" spans="2:5" x14ac:dyDescent="0.45">
      <c r="B3047" s="103"/>
      <c r="C3047" s="104"/>
      <c r="D3047" s="104"/>
      <c r="E3047" s="104"/>
    </row>
    <row r="3048" spans="2:5" x14ac:dyDescent="0.45">
      <c r="B3048" s="103"/>
      <c r="C3048" s="104"/>
      <c r="D3048" s="104"/>
      <c r="E3048" s="104"/>
    </row>
    <row r="3049" spans="2:5" x14ac:dyDescent="0.45">
      <c r="B3049" s="103"/>
      <c r="C3049" s="104"/>
      <c r="D3049" s="104"/>
      <c r="E3049" s="104"/>
    </row>
    <row r="3050" spans="2:5" x14ac:dyDescent="0.45">
      <c r="B3050" s="103"/>
      <c r="C3050" s="104"/>
      <c r="D3050" s="104"/>
      <c r="E3050" s="104"/>
    </row>
    <row r="3051" spans="2:5" x14ac:dyDescent="0.45">
      <c r="B3051" s="103"/>
      <c r="C3051" s="104"/>
      <c r="D3051" s="104"/>
      <c r="E3051" s="104"/>
    </row>
    <row r="3052" spans="2:5" x14ac:dyDescent="0.45">
      <c r="B3052" s="103"/>
      <c r="C3052" s="104"/>
      <c r="D3052" s="104"/>
      <c r="E3052" s="104"/>
    </row>
    <row r="3053" spans="2:5" x14ac:dyDescent="0.45">
      <c r="B3053" s="103"/>
      <c r="C3053" s="104"/>
      <c r="D3053" s="104"/>
      <c r="E3053" s="104"/>
    </row>
    <row r="3054" spans="2:5" x14ac:dyDescent="0.45">
      <c r="B3054" s="103"/>
      <c r="C3054" s="104"/>
      <c r="D3054" s="104"/>
      <c r="E3054" s="104"/>
    </row>
    <row r="3055" spans="2:5" x14ac:dyDescent="0.45">
      <c r="B3055" s="103"/>
      <c r="C3055" s="104"/>
      <c r="D3055" s="104"/>
      <c r="E3055" s="104"/>
    </row>
    <row r="3056" spans="2:5" x14ac:dyDescent="0.45">
      <c r="B3056" s="103"/>
      <c r="C3056" s="104"/>
      <c r="D3056" s="104"/>
      <c r="E3056" s="104"/>
    </row>
    <row r="3057" spans="2:5" x14ac:dyDescent="0.45">
      <c r="B3057" s="103"/>
      <c r="C3057" s="104"/>
      <c r="D3057" s="104"/>
      <c r="E3057" s="104"/>
    </row>
    <row r="3058" spans="2:5" x14ac:dyDescent="0.45">
      <c r="B3058" s="103"/>
      <c r="C3058" s="104"/>
      <c r="D3058" s="104"/>
      <c r="E3058" s="104"/>
    </row>
    <row r="3059" spans="2:5" x14ac:dyDescent="0.45">
      <c r="B3059" s="103"/>
      <c r="C3059" s="104"/>
      <c r="D3059" s="104"/>
      <c r="E3059" s="104"/>
    </row>
    <row r="3060" spans="2:5" x14ac:dyDescent="0.45">
      <c r="B3060" s="103"/>
      <c r="C3060" s="104"/>
      <c r="D3060" s="104"/>
      <c r="E3060" s="104"/>
    </row>
    <row r="3061" spans="2:5" x14ac:dyDescent="0.45">
      <c r="B3061" s="103"/>
      <c r="C3061" s="104"/>
      <c r="D3061" s="104"/>
      <c r="E3061" s="104"/>
    </row>
    <row r="3062" spans="2:5" x14ac:dyDescent="0.45">
      <c r="B3062" s="103"/>
      <c r="C3062" s="104"/>
      <c r="D3062" s="104"/>
      <c r="E3062" s="104"/>
    </row>
    <row r="3063" spans="2:5" x14ac:dyDescent="0.45">
      <c r="B3063" s="103"/>
      <c r="C3063" s="104"/>
      <c r="D3063" s="104"/>
      <c r="E3063" s="104"/>
    </row>
    <row r="3064" spans="2:5" x14ac:dyDescent="0.45">
      <c r="B3064" s="103"/>
      <c r="C3064" s="104"/>
      <c r="D3064" s="104"/>
      <c r="E3064" s="104"/>
    </row>
    <row r="3065" spans="2:5" x14ac:dyDescent="0.45">
      <c r="B3065" s="103"/>
      <c r="C3065" s="104"/>
      <c r="D3065" s="104"/>
      <c r="E3065" s="104"/>
    </row>
    <row r="3066" spans="2:5" x14ac:dyDescent="0.45">
      <c r="B3066" s="103"/>
      <c r="C3066" s="104"/>
      <c r="D3066" s="104"/>
      <c r="E3066" s="104"/>
    </row>
    <row r="3067" spans="2:5" x14ac:dyDescent="0.45">
      <c r="B3067" s="103"/>
      <c r="C3067" s="104"/>
      <c r="D3067" s="104"/>
      <c r="E3067" s="104"/>
    </row>
    <row r="3068" spans="2:5" x14ac:dyDescent="0.45">
      <c r="B3068" s="103"/>
      <c r="C3068" s="104"/>
      <c r="D3068" s="104"/>
      <c r="E3068" s="104"/>
    </row>
    <row r="3069" spans="2:5" x14ac:dyDescent="0.45">
      <c r="B3069" s="103"/>
      <c r="C3069" s="104"/>
      <c r="D3069" s="104"/>
      <c r="E3069" s="104"/>
    </row>
    <row r="3070" spans="2:5" x14ac:dyDescent="0.45">
      <c r="B3070" s="103"/>
      <c r="C3070" s="104"/>
      <c r="D3070" s="104"/>
      <c r="E3070" s="104"/>
    </row>
    <row r="3071" spans="2:5" x14ac:dyDescent="0.45">
      <c r="B3071" s="103"/>
      <c r="C3071" s="104"/>
      <c r="D3071" s="104"/>
      <c r="E3071" s="104"/>
    </row>
    <row r="3072" spans="2:5" x14ac:dyDescent="0.45">
      <c r="B3072" s="103"/>
      <c r="C3072" s="104"/>
      <c r="D3072" s="104"/>
      <c r="E3072" s="104"/>
    </row>
    <row r="3073" spans="2:5" x14ac:dyDescent="0.45">
      <c r="B3073" s="103"/>
      <c r="C3073" s="104"/>
      <c r="D3073" s="104"/>
      <c r="E3073" s="104"/>
    </row>
    <row r="3074" spans="2:5" x14ac:dyDescent="0.45">
      <c r="B3074" s="103"/>
      <c r="C3074" s="104"/>
      <c r="D3074" s="104"/>
      <c r="E3074" s="104"/>
    </row>
    <row r="3075" spans="2:5" x14ac:dyDescent="0.45">
      <c r="B3075" s="103"/>
      <c r="C3075" s="104"/>
      <c r="D3075" s="104"/>
      <c r="E3075" s="104"/>
    </row>
    <row r="3076" spans="2:5" x14ac:dyDescent="0.45">
      <c r="B3076" s="103"/>
      <c r="C3076" s="104"/>
      <c r="D3076" s="104"/>
      <c r="E3076" s="104"/>
    </row>
    <row r="3077" spans="2:5" x14ac:dyDescent="0.45">
      <c r="B3077" s="103"/>
      <c r="C3077" s="104"/>
      <c r="D3077" s="104"/>
      <c r="E3077" s="104"/>
    </row>
    <row r="3078" spans="2:5" x14ac:dyDescent="0.45">
      <c r="B3078" s="103"/>
      <c r="C3078" s="104"/>
      <c r="D3078" s="104"/>
      <c r="E3078" s="104"/>
    </row>
    <row r="3079" spans="2:5" x14ac:dyDescent="0.45">
      <c r="B3079" s="103"/>
      <c r="C3079" s="104"/>
      <c r="D3079" s="104"/>
      <c r="E3079" s="104"/>
    </row>
    <row r="3080" spans="2:5" x14ac:dyDescent="0.45">
      <c r="B3080" s="103"/>
      <c r="C3080" s="104"/>
      <c r="D3080" s="104"/>
      <c r="E3080" s="104"/>
    </row>
    <row r="3081" spans="2:5" x14ac:dyDescent="0.45">
      <c r="B3081" s="103"/>
      <c r="C3081" s="104"/>
      <c r="D3081" s="104"/>
      <c r="E3081" s="104"/>
    </row>
    <row r="3082" spans="2:5" x14ac:dyDescent="0.45">
      <c r="B3082" s="103"/>
      <c r="C3082" s="104"/>
      <c r="D3082" s="104"/>
      <c r="E3082" s="104"/>
    </row>
    <row r="3083" spans="2:5" x14ac:dyDescent="0.45">
      <c r="B3083" s="103"/>
      <c r="C3083" s="104"/>
      <c r="D3083" s="104"/>
      <c r="E3083" s="104"/>
    </row>
    <row r="3084" spans="2:5" x14ac:dyDescent="0.45">
      <c r="B3084" s="103"/>
      <c r="C3084" s="104"/>
      <c r="D3084" s="104"/>
      <c r="E3084" s="104"/>
    </row>
    <row r="3085" spans="2:5" x14ac:dyDescent="0.45">
      <c r="B3085" s="103"/>
      <c r="C3085" s="104"/>
      <c r="D3085" s="104"/>
      <c r="E3085" s="104"/>
    </row>
    <row r="3086" spans="2:5" x14ac:dyDescent="0.45">
      <c r="B3086" s="103"/>
      <c r="C3086" s="104"/>
      <c r="D3086" s="104"/>
      <c r="E3086" s="104"/>
    </row>
    <row r="3087" spans="2:5" x14ac:dyDescent="0.45">
      <c r="B3087" s="103"/>
      <c r="C3087" s="104"/>
      <c r="D3087" s="104"/>
      <c r="E3087" s="104"/>
    </row>
    <row r="3088" spans="2:5" x14ac:dyDescent="0.45">
      <c r="B3088" s="103"/>
      <c r="C3088" s="104"/>
      <c r="D3088" s="104"/>
      <c r="E3088" s="104"/>
    </row>
    <row r="3089" spans="2:5" x14ac:dyDescent="0.45">
      <c r="B3089" s="103"/>
      <c r="C3089" s="104"/>
      <c r="D3089" s="104"/>
      <c r="E3089" s="104"/>
    </row>
    <row r="3090" spans="2:5" x14ac:dyDescent="0.45">
      <c r="B3090" s="103"/>
      <c r="C3090" s="104"/>
      <c r="D3090" s="104"/>
      <c r="E3090" s="104"/>
    </row>
    <row r="3091" spans="2:5" x14ac:dyDescent="0.45">
      <c r="B3091" s="103"/>
      <c r="C3091" s="104"/>
      <c r="D3091" s="104"/>
      <c r="E3091" s="104"/>
    </row>
    <row r="3092" spans="2:5" x14ac:dyDescent="0.45">
      <c r="B3092" s="103"/>
      <c r="C3092" s="104"/>
      <c r="D3092" s="104"/>
      <c r="E3092" s="104"/>
    </row>
    <row r="3093" spans="2:5" x14ac:dyDescent="0.45">
      <c r="B3093" s="103"/>
      <c r="C3093" s="104"/>
      <c r="D3093" s="104"/>
      <c r="E3093" s="104"/>
    </row>
    <row r="3094" spans="2:5" x14ac:dyDescent="0.45">
      <c r="B3094" s="103"/>
      <c r="C3094" s="104"/>
      <c r="D3094" s="104"/>
      <c r="E3094" s="104"/>
    </row>
    <row r="3095" spans="2:5" x14ac:dyDescent="0.45">
      <c r="B3095" s="103"/>
      <c r="C3095" s="104"/>
      <c r="D3095" s="104"/>
      <c r="E3095" s="104"/>
    </row>
    <row r="3096" spans="2:5" x14ac:dyDescent="0.45">
      <c r="B3096" s="103"/>
      <c r="C3096" s="104"/>
      <c r="D3096" s="104"/>
      <c r="E3096" s="104"/>
    </row>
    <row r="3097" spans="2:5" x14ac:dyDescent="0.45">
      <c r="B3097" s="103"/>
      <c r="C3097" s="104"/>
      <c r="D3097" s="104"/>
      <c r="E3097" s="104"/>
    </row>
    <row r="3098" spans="2:5" x14ac:dyDescent="0.45">
      <c r="B3098" s="103"/>
      <c r="C3098" s="104"/>
      <c r="D3098" s="104"/>
      <c r="E3098" s="104"/>
    </row>
    <row r="3099" spans="2:5" x14ac:dyDescent="0.45">
      <c r="B3099" s="103"/>
      <c r="C3099" s="104"/>
      <c r="D3099" s="104"/>
      <c r="E3099" s="104"/>
    </row>
    <row r="3100" spans="2:5" x14ac:dyDescent="0.45">
      <c r="B3100" s="103"/>
      <c r="C3100" s="104"/>
      <c r="D3100" s="104"/>
      <c r="E3100" s="104"/>
    </row>
    <row r="3101" spans="2:5" x14ac:dyDescent="0.45">
      <c r="B3101" s="103"/>
      <c r="C3101" s="104"/>
      <c r="D3101" s="104"/>
      <c r="E3101" s="104"/>
    </row>
    <row r="3102" spans="2:5" x14ac:dyDescent="0.45">
      <c r="B3102" s="103"/>
      <c r="C3102" s="104"/>
      <c r="D3102" s="104"/>
      <c r="E3102" s="104"/>
    </row>
    <row r="3103" spans="2:5" x14ac:dyDescent="0.45">
      <c r="B3103" s="103"/>
      <c r="C3103" s="104"/>
      <c r="D3103" s="104"/>
      <c r="E3103" s="104"/>
    </row>
    <row r="3104" spans="2:5" x14ac:dyDescent="0.45">
      <c r="B3104" s="103"/>
      <c r="C3104" s="104"/>
      <c r="D3104" s="104"/>
      <c r="E3104" s="104"/>
    </row>
    <row r="3105" spans="2:5" x14ac:dyDescent="0.45">
      <c r="B3105" s="103"/>
      <c r="C3105" s="104"/>
      <c r="D3105" s="104"/>
      <c r="E3105" s="104"/>
    </row>
    <row r="3106" spans="2:5" x14ac:dyDescent="0.45">
      <c r="B3106" s="103"/>
      <c r="C3106" s="104"/>
      <c r="D3106" s="104"/>
      <c r="E3106" s="104"/>
    </row>
    <row r="3107" spans="2:5" x14ac:dyDescent="0.45">
      <c r="B3107" s="103"/>
      <c r="C3107" s="104"/>
      <c r="D3107" s="104"/>
      <c r="E3107" s="104"/>
    </row>
    <row r="3108" spans="2:5" x14ac:dyDescent="0.45">
      <c r="B3108" s="103"/>
      <c r="C3108" s="104"/>
      <c r="D3108" s="104"/>
      <c r="E3108" s="104"/>
    </row>
    <row r="3109" spans="2:5" x14ac:dyDescent="0.45">
      <c r="B3109" s="103"/>
      <c r="C3109" s="104"/>
      <c r="D3109" s="104"/>
      <c r="E3109" s="104"/>
    </row>
    <row r="3110" spans="2:5" x14ac:dyDescent="0.45">
      <c r="B3110" s="103"/>
      <c r="C3110" s="104"/>
      <c r="D3110" s="104"/>
      <c r="E3110" s="104"/>
    </row>
    <row r="3111" spans="2:5" x14ac:dyDescent="0.45">
      <c r="B3111" s="103"/>
      <c r="C3111" s="104"/>
      <c r="D3111" s="104"/>
      <c r="E3111" s="104"/>
    </row>
    <row r="3112" spans="2:5" x14ac:dyDescent="0.45">
      <c r="B3112" s="103"/>
      <c r="C3112" s="104"/>
      <c r="D3112" s="104"/>
      <c r="E3112" s="104"/>
    </row>
    <row r="3113" spans="2:5" x14ac:dyDescent="0.45">
      <c r="B3113" s="103"/>
      <c r="C3113" s="104"/>
      <c r="D3113" s="104"/>
      <c r="E3113" s="104"/>
    </row>
    <row r="3114" spans="2:5" x14ac:dyDescent="0.45">
      <c r="B3114" s="103"/>
      <c r="C3114" s="104"/>
      <c r="D3114" s="104"/>
      <c r="E3114" s="104"/>
    </row>
    <row r="3115" spans="2:5" x14ac:dyDescent="0.45">
      <c r="B3115" s="103"/>
      <c r="C3115" s="104"/>
      <c r="D3115" s="104"/>
      <c r="E3115" s="104"/>
    </row>
    <row r="3116" spans="2:5" x14ac:dyDescent="0.45">
      <c r="B3116" s="103"/>
      <c r="C3116" s="104"/>
      <c r="D3116" s="104"/>
      <c r="E3116" s="104"/>
    </row>
    <row r="3117" spans="2:5" x14ac:dyDescent="0.45">
      <c r="B3117" s="103"/>
      <c r="C3117" s="104"/>
      <c r="D3117" s="104"/>
      <c r="E3117" s="104"/>
    </row>
    <row r="3118" spans="2:5" x14ac:dyDescent="0.45">
      <c r="B3118" s="103"/>
      <c r="C3118" s="104"/>
      <c r="D3118" s="104"/>
      <c r="E3118" s="104"/>
    </row>
    <row r="3119" spans="2:5" x14ac:dyDescent="0.45">
      <c r="B3119" s="103"/>
      <c r="C3119" s="104"/>
      <c r="D3119" s="104"/>
      <c r="E3119" s="104"/>
    </row>
    <row r="3120" spans="2:5" x14ac:dyDescent="0.45">
      <c r="B3120" s="103"/>
      <c r="C3120" s="104"/>
      <c r="D3120" s="104"/>
      <c r="E3120" s="104"/>
    </row>
    <row r="3121" spans="2:5" x14ac:dyDescent="0.45">
      <c r="B3121" s="103"/>
      <c r="C3121" s="104"/>
      <c r="D3121" s="104"/>
      <c r="E3121" s="104"/>
    </row>
    <row r="3122" spans="2:5" x14ac:dyDescent="0.45">
      <c r="B3122" s="103"/>
      <c r="C3122" s="104"/>
      <c r="D3122" s="104"/>
      <c r="E3122" s="104"/>
    </row>
    <row r="3123" spans="2:5" x14ac:dyDescent="0.45">
      <c r="B3123" s="103"/>
      <c r="C3123" s="104"/>
      <c r="D3123" s="104"/>
      <c r="E3123" s="104"/>
    </row>
    <row r="3124" spans="2:5" x14ac:dyDescent="0.45">
      <c r="B3124" s="103"/>
      <c r="C3124" s="104"/>
      <c r="D3124" s="104"/>
      <c r="E3124" s="104"/>
    </row>
    <row r="3125" spans="2:5" x14ac:dyDescent="0.45">
      <c r="B3125" s="103"/>
      <c r="C3125" s="104"/>
      <c r="D3125" s="104"/>
      <c r="E3125" s="104"/>
    </row>
    <row r="3126" spans="2:5" x14ac:dyDescent="0.45">
      <c r="B3126" s="103"/>
      <c r="C3126" s="104"/>
      <c r="D3126" s="104"/>
      <c r="E3126" s="104"/>
    </row>
    <row r="3127" spans="2:5" x14ac:dyDescent="0.45">
      <c r="B3127" s="103"/>
      <c r="C3127" s="104"/>
      <c r="D3127" s="104"/>
      <c r="E3127" s="104"/>
    </row>
    <row r="3128" spans="2:5" x14ac:dyDescent="0.45">
      <c r="B3128" s="103"/>
      <c r="C3128" s="104"/>
      <c r="D3128" s="104"/>
      <c r="E3128" s="104"/>
    </row>
    <row r="3129" spans="2:5" x14ac:dyDescent="0.45">
      <c r="B3129" s="103"/>
      <c r="C3129" s="104"/>
      <c r="D3129" s="104"/>
      <c r="E3129" s="104"/>
    </row>
    <row r="3130" spans="2:5" x14ac:dyDescent="0.45">
      <c r="B3130" s="103"/>
      <c r="C3130" s="104"/>
      <c r="D3130" s="104"/>
      <c r="E3130" s="104"/>
    </row>
    <row r="3131" spans="2:5" x14ac:dyDescent="0.45">
      <c r="B3131" s="103"/>
      <c r="C3131" s="104"/>
      <c r="D3131" s="104"/>
      <c r="E3131" s="104"/>
    </row>
    <row r="3132" spans="2:5" x14ac:dyDescent="0.45">
      <c r="B3132" s="103"/>
      <c r="C3132" s="104"/>
      <c r="D3132" s="104"/>
      <c r="E3132" s="104"/>
    </row>
    <row r="3133" spans="2:5" x14ac:dyDescent="0.45">
      <c r="B3133" s="103"/>
      <c r="C3133" s="104"/>
      <c r="D3133" s="104"/>
      <c r="E3133" s="104"/>
    </row>
    <row r="3134" spans="2:5" x14ac:dyDescent="0.45">
      <c r="B3134" s="103"/>
      <c r="C3134" s="104"/>
      <c r="D3134" s="104"/>
      <c r="E3134" s="104"/>
    </row>
    <row r="3135" spans="2:5" x14ac:dyDescent="0.45">
      <c r="B3135" s="103"/>
      <c r="C3135" s="104"/>
      <c r="D3135" s="104"/>
      <c r="E3135" s="104"/>
    </row>
    <row r="3136" spans="2:5" x14ac:dyDescent="0.45">
      <c r="B3136" s="103"/>
      <c r="C3136" s="104"/>
      <c r="D3136" s="104"/>
      <c r="E3136" s="104"/>
    </row>
    <row r="3137" spans="2:5" x14ac:dyDescent="0.45">
      <c r="B3137" s="103"/>
      <c r="C3137" s="104"/>
      <c r="D3137" s="104"/>
      <c r="E3137" s="104"/>
    </row>
    <row r="3138" spans="2:5" x14ac:dyDescent="0.45">
      <c r="B3138" s="103"/>
      <c r="C3138" s="104"/>
      <c r="D3138" s="104"/>
      <c r="E3138" s="104"/>
    </row>
    <row r="3139" spans="2:5" x14ac:dyDescent="0.45">
      <c r="B3139" s="103"/>
      <c r="C3139" s="104"/>
      <c r="D3139" s="104"/>
      <c r="E3139" s="104"/>
    </row>
    <row r="3140" spans="2:5" x14ac:dyDescent="0.45">
      <c r="B3140" s="103"/>
      <c r="C3140" s="104"/>
      <c r="D3140" s="104"/>
      <c r="E3140" s="104"/>
    </row>
    <row r="3141" spans="2:5" x14ac:dyDescent="0.45">
      <c r="B3141" s="103"/>
      <c r="C3141" s="104"/>
      <c r="D3141" s="104"/>
      <c r="E3141" s="104"/>
    </row>
    <row r="3142" spans="2:5" x14ac:dyDescent="0.45">
      <c r="B3142" s="103"/>
      <c r="C3142" s="104"/>
      <c r="D3142" s="104"/>
      <c r="E3142" s="104"/>
    </row>
    <row r="3143" spans="2:5" x14ac:dyDescent="0.45">
      <c r="B3143" s="103"/>
      <c r="C3143" s="104"/>
      <c r="D3143" s="104"/>
      <c r="E3143" s="104"/>
    </row>
    <row r="3144" spans="2:5" x14ac:dyDescent="0.45">
      <c r="B3144" s="103"/>
      <c r="C3144" s="104"/>
      <c r="D3144" s="104"/>
      <c r="E3144" s="104"/>
    </row>
    <row r="3145" spans="2:5" x14ac:dyDescent="0.45">
      <c r="B3145" s="103"/>
      <c r="C3145" s="104"/>
      <c r="D3145" s="104"/>
      <c r="E3145" s="104"/>
    </row>
    <row r="3146" spans="2:5" x14ac:dyDescent="0.45">
      <c r="B3146" s="103"/>
      <c r="C3146" s="104"/>
      <c r="D3146" s="104"/>
      <c r="E3146" s="104"/>
    </row>
    <row r="3147" spans="2:5" x14ac:dyDescent="0.45">
      <c r="B3147" s="103"/>
      <c r="C3147" s="104"/>
      <c r="D3147" s="104"/>
      <c r="E3147" s="104"/>
    </row>
    <row r="3148" spans="2:5" x14ac:dyDescent="0.45">
      <c r="B3148" s="103"/>
      <c r="C3148" s="104"/>
      <c r="D3148" s="104"/>
      <c r="E3148" s="104"/>
    </row>
    <row r="3149" spans="2:5" x14ac:dyDescent="0.45">
      <c r="B3149" s="103"/>
      <c r="C3149" s="104"/>
      <c r="D3149" s="104"/>
      <c r="E3149" s="104"/>
    </row>
    <row r="3150" spans="2:5" x14ac:dyDescent="0.45">
      <c r="B3150" s="103"/>
      <c r="C3150" s="104"/>
      <c r="D3150" s="104"/>
      <c r="E3150" s="104"/>
    </row>
    <row r="3151" spans="2:5" x14ac:dyDescent="0.45">
      <c r="B3151" s="103"/>
      <c r="C3151" s="104"/>
      <c r="D3151" s="104"/>
      <c r="E3151" s="104"/>
    </row>
    <row r="3152" spans="2:5" x14ac:dyDescent="0.45">
      <c r="B3152" s="103"/>
      <c r="C3152" s="104"/>
      <c r="D3152" s="104"/>
      <c r="E3152" s="104"/>
    </row>
    <row r="3153" spans="2:5" x14ac:dyDescent="0.45">
      <c r="B3153" s="103"/>
      <c r="C3153" s="104"/>
      <c r="D3153" s="104"/>
      <c r="E3153" s="104"/>
    </row>
    <row r="3154" spans="2:5" x14ac:dyDescent="0.45">
      <c r="B3154" s="103"/>
      <c r="C3154" s="104"/>
      <c r="D3154" s="104"/>
      <c r="E3154" s="104"/>
    </row>
    <row r="3155" spans="2:5" x14ac:dyDescent="0.45">
      <c r="B3155" s="103"/>
      <c r="C3155" s="104"/>
      <c r="D3155" s="104"/>
      <c r="E3155" s="104"/>
    </row>
    <row r="3156" spans="2:5" x14ac:dyDescent="0.45">
      <c r="B3156" s="103"/>
      <c r="C3156" s="104"/>
      <c r="D3156" s="104"/>
      <c r="E3156" s="104"/>
    </row>
    <row r="3157" spans="2:5" x14ac:dyDescent="0.45">
      <c r="B3157" s="103"/>
      <c r="C3157" s="104"/>
      <c r="D3157" s="104"/>
      <c r="E3157" s="104"/>
    </row>
    <row r="3158" spans="2:5" x14ac:dyDescent="0.45">
      <c r="B3158" s="103"/>
      <c r="C3158" s="104"/>
      <c r="D3158" s="104"/>
      <c r="E3158" s="104"/>
    </row>
    <row r="3159" spans="2:5" x14ac:dyDescent="0.45">
      <c r="B3159" s="103"/>
      <c r="C3159" s="104"/>
      <c r="D3159" s="104"/>
      <c r="E3159" s="104"/>
    </row>
    <row r="3160" spans="2:5" x14ac:dyDescent="0.45">
      <c r="B3160" s="103"/>
      <c r="C3160" s="104"/>
      <c r="D3160" s="104"/>
      <c r="E3160" s="104"/>
    </row>
    <row r="3161" spans="2:5" x14ac:dyDescent="0.45">
      <c r="B3161" s="103"/>
      <c r="C3161" s="104"/>
      <c r="D3161" s="104"/>
      <c r="E3161" s="104"/>
    </row>
    <row r="3162" spans="2:5" x14ac:dyDescent="0.45">
      <c r="B3162" s="103"/>
      <c r="C3162" s="104"/>
      <c r="D3162" s="104"/>
      <c r="E3162" s="104"/>
    </row>
    <row r="3163" spans="2:5" x14ac:dyDescent="0.45">
      <c r="B3163" s="103"/>
      <c r="C3163" s="104"/>
      <c r="D3163" s="104"/>
      <c r="E3163" s="104"/>
    </row>
    <row r="3164" spans="2:5" x14ac:dyDescent="0.45">
      <c r="B3164" s="103"/>
      <c r="C3164" s="104"/>
      <c r="D3164" s="104"/>
      <c r="E3164" s="104"/>
    </row>
    <row r="3165" spans="2:5" x14ac:dyDescent="0.45">
      <c r="B3165" s="103"/>
      <c r="C3165" s="104"/>
      <c r="D3165" s="104"/>
      <c r="E3165" s="104"/>
    </row>
    <row r="3166" spans="2:5" x14ac:dyDescent="0.45">
      <c r="B3166" s="103"/>
      <c r="C3166" s="104"/>
      <c r="D3166" s="104"/>
      <c r="E3166" s="104"/>
    </row>
    <row r="3167" spans="2:5" x14ac:dyDescent="0.45">
      <c r="B3167" s="103"/>
      <c r="C3167" s="104"/>
      <c r="D3167" s="104"/>
      <c r="E3167" s="104"/>
    </row>
    <row r="3168" spans="2:5" x14ac:dyDescent="0.45">
      <c r="B3168" s="103"/>
      <c r="C3168" s="104"/>
      <c r="D3168" s="104"/>
      <c r="E3168" s="104"/>
    </row>
    <row r="3169" spans="2:5" x14ac:dyDescent="0.45">
      <c r="B3169" s="103"/>
      <c r="C3169" s="104"/>
      <c r="D3169" s="104"/>
      <c r="E3169" s="104"/>
    </row>
    <row r="3170" spans="2:5" x14ac:dyDescent="0.45">
      <c r="B3170" s="103"/>
      <c r="C3170" s="104"/>
      <c r="D3170" s="104"/>
      <c r="E3170" s="104"/>
    </row>
    <row r="3171" spans="2:5" x14ac:dyDescent="0.45">
      <c r="B3171" s="103"/>
      <c r="C3171" s="104"/>
      <c r="D3171" s="104"/>
      <c r="E3171" s="104"/>
    </row>
    <row r="3172" spans="2:5" x14ac:dyDescent="0.45">
      <c r="B3172" s="103"/>
      <c r="C3172" s="104"/>
      <c r="D3172" s="104"/>
      <c r="E3172" s="104"/>
    </row>
    <row r="3173" spans="2:5" x14ac:dyDescent="0.45">
      <c r="B3173" s="103"/>
      <c r="C3173" s="104"/>
      <c r="D3173" s="104"/>
      <c r="E3173" s="104"/>
    </row>
    <row r="3174" spans="2:5" x14ac:dyDescent="0.45">
      <c r="B3174" s="103"/>
      <c r="C3174" s="104"/>
      <c r="D3174" s="104"/>
      <c r="E3174" s="104"/>
    </row>
    <row r="3175" spans="2:5" x14ac:dyDescent="0.45">
      <c r="B3175" s="103"/>
      <c r="C3175" s="104"/>
      <c r="D3175" s="104"/>
      <c r="E3175" s="104"/>
    </row>
    <row r="3176" spans="2:5" x14ac:dyDescent="0.45">
      <c r="B3176" s="103"/>
      <c r="C3176" s="104"/>
      <c r="D3176" s="104"/>
      <c r="E3176" s="104"/>
    </row>
    <row r="3177" spans="2:5" x14ac:dyDescent="0.45">
      <c r="B3177" s="103"/>
      <c r="C3177" s="104"/>
      <c r="D3177" s="104"/>
      <c r="E3177" s="104"/>
    </row>
    <row r="3178" spans="2:5" x14ac:dyDescent="0.45">
      <c r="B3178" s="103"/>
      <c r="C3178" s="104"/>
      <c r="D3178" s="104"/>
      <c r="E3178" s="104"/>
    </row>
    <row r="3179" spans="2:5" x14ac:dyDescent="0.45">
      <c r="B3179" s="103"/>
      <c r="C3179" s="104"/>
      <c r="D3179" s="104"/>
      <c r="E3179" s="104"/>
    </row>
    <row r="3180" spans="2:5" x14ac:dyDescent="0.45">
      <c r="B3180" s="103"/>
      <c r="C3180" s="104"/>
      <c r="D3180" s="104"/>
      <c r="E3180" s="104"/>
    </row>
    <row r="3181" spans="2:5" x14ac:dyDescent="0.45">
      <c r="B3181" s="103"/>
      <c r="C3181" s="104"/>
      <c r="D3181" s="104"/>
      <c r="E3181" s="104"/>
    </row>
    <row r="3182" spans="2:5" x14ac:dyDescent="0.45">
      <c r="B3182" s="103"/>
      <c r="C3182" s="104"/>
      <c r="D3182" s="104"/>
      <c r="E3182" s="104"/>
    </row>
    <row r="3183" spans="2:5" x14ac:dyDescent="0.45">
      <c r="B3183" s="103"/>
      <c r="C3183" s="104"/>
      <c r="D3183" s="104"/>
      <c r="E3183" s="104"/>
    </row>
    <row r="3184" spans="2:5" x14ac:dyDescent="0.45">
      <c r="B3184" s="103"/>
      <c r="C3184" s="104"/>
      <c r="D3184" s="104"/>
      <c r="E3184" s="104"/>
    </row>
    <row r="3185" spans="2:5" x14ac:dyDescent="0.45">
      <c r="B3185" s="103"/>
      <c r="C3185" s="104"/>
      <c r="D3185" s="104"/>
      <c r="E3185" s="104"/>
    </row>
    <row r="3186" spans="2:5" x14ac:dyDescent="0.45">
      <c r="B3186" s="103"/>
      <c r="C3186" s="104"/>
      <c r="D3186" s="104"/>
      <c r="E3186" s="104"/>
    </row>
    <row r="3187" spans="2:5" x14ac:dyDescent="0.45">
      <c r="B3187" s="103"/>
      <c r="C3187" s="104"/>
      <c r="D3187" s="104"/>
      <c r="E3187" s="104"/>
    </row>
    <row r="3188" spans="2:5" x14ac:dyDescent="0.45">
      <c r="B3188" s="103"/>
      <c r="C3188" s="104"/>
      <c r="D3188" s="104"/>
      <c r="E3188" s="104"/>
    </row>
    <row r="3189" spans="2:5" x14ac:dyDescent="0.45">
      <c r="B3189" s="103"/>
      <c r="C3189" s="104"/>
      <c r="D3189" s="104"/>
      <c r="E3189" s="104"/>
    </row>
    <row r="3190" spans="2:5" x14ac:dyDescent="0.45">
      <c r="B3190" s="103"/>
      <c r="C3190" s="104"/>
      <c r="D3190" s="104"/>
      <c r="E3190" s="104"/>
    </row>
    <row r="3191" spans="2:5" x14ac:dyDescent="0.45">
      <c r="B3191" s="103"/>
      <c r="C3191" s="104"/>
      <c r="D3191" s="104"/>
      <c r="E3191" s="104"/>
    </row>
    <row r="3192" spans="2:5" x14ac:dyDescent="0.45">
      <c r="B3192" s="103"/>
      <c r="C3192" s="104"/>
      <c r="D3192" s="104"/>
      <c r="E3192" s="104"/>
    </row>
    <row r="3193" spans="2:5" x14ac:dyDescent="0.45">
      <c r="B3193" s="103"/>
      <c r="C3193" s="104"/>
      <c r="D3193" s="104"/>
      <c r="E3193" s="104"/>
    </row>
    <row r="3194" spans="2:5" x14ac:dyDescent="0.45">
      <c r="B3194" s="103"/>
      <c r="C3194" s="104"/>
      <c r="D3194" s="104"/>
      <c r="E3194" s="104"/>
    </row>
    <row r="3195" spans="2:5" x14ac:dyDescent="0.45">
      <c r="B3195" s="103"/>
      <c r="C3195" s="104"/>
      <c r="D3195" s="104"/>
      <c r="E3195" s="104"/>
    </row>
    <row r="3196" spans="2:5" x14ac:dyDescent="0.45">
      <c r="B3196" s="103"/>
      <c r="C3196" s="104"/>
      <c r="D3196" s="104"/>
      <c r="E3196" s="104"/>
    </row>
    <row r="3197" spans="2:5" x14ac:dyDescent="0.45">
      <c r="B3197" s="103"/>
      <c r="C3197" s="104"/>
      <c r="D3197" s="104"/>
      <c r="E3197" s="104"/>
    </row>
    <row r="3198" spans="2:5" x14ac:dyDescent="0.45">
      <c r="B3198" s="103"/>
      <c r="C3198" s="104"/>
      <c r="D3198" s="104"/>
      <c r="E3198" s="104"/>
    </row>
    <row r="3199" spans="2:5" x14ac:dyDescent="0.45">
      <c r="B3199" s="103"/>
      <c r="C3199" s="104"/>
      <c r="D3199" s="104"/>
      <c r="E3199" s="104"/>
    </row>
    <row r="3200" spans="2:5" x14ac:dyDescent="0.45">
      <c r="B3200" s="103"/>
      <c r="C3200" s="104"/>
      <c r="D3200" s="104"/>
      <c r="E3200" s="104"/>
    </row>
    <row r="3201" spans="2:5" x14ac:dyDescent="0.45">
      <c r="B3201" s="103"/>
      <c r="C3201" s="104"/>
      <c r="D3201" s="104"/>
      <c r="E3201" s="104"/>
    </row>
    <row r="3202" spans="2:5" x14ac:dyDescent="0.45">
      <c r="B3202" s="103"/>
      <c r="C3202" s="104"/>
      <c r="D3202" s="104"/>
      <c r="E3202" s="104"/>
    </row>
    <row r="3203" spans="2:5" x14ac:dyDescent="0.45">
      <c r="B3203" s="103"/>
      <c r="C3203" s="104"/>
      <c r="D3203" s="104"/>
      <c r="E3203" s="104"/>
    </row>
    <row r="3204" spans="2:5" x14ac:dyDescent="0.45">
      <c r="B3204" s="103"/>
      <c r="C3204" s="104"/>
      <c r="D3204" s="104"/>
      <c r="E3204" s="104"/>
    </row>
    <row r="3205" spans="2:5" x14ac:dyDescent="0.45">
      <c r="B3205" s="103"/>
      <c r="C3205" s="104"/>
      <c r="D3205" s="104"/>
      <c r="E3205" s="104"/>
    </row>
    <row r="3206" spans="2:5" x14ac:dyDescent="0.45">
      <c r="B3206" s="103"/>
      <c r="C3206" s="104"/>
      <c r="D3206" s="104"/>
      <c r="E3206" s="104"/>
    </row>
    <row r="3207" spans="2:5" x14ac:dyDescent="0.45">
      <c r="B3207" s="103"/>
      <c r="C3207" s="104"/>
      <c r="D3207" s="104"/>
      <c r="E3207" s="104"/>
    </row>
    <row r="3208" spans="2:5" x14ac:dyDescent="0.45">
      <c r="B3208" s="103"/>
      <c r="C3208" s="104"/>
      <c r="D3208" s="104"/>
      <c r="E3208" s="104"/>
    </row>
    <row r="3209" spans="2:5" x14ac:dyDescent="0.45">
      <c r="B3209" s="103"/>
      <c r="C3209" s="104"/>
      <c r="D3209" s="104"/>
      <c r="E3209" s="104"/>
    </row>
    <row r="3210" spans="2:5" x14ac:dyDescent="0.45">
      <c r="B3210" s="103"/>
      <c r="C3210" s="104"/>
      <c r="D3210" s="104"/>
      <c r="E3210" s="104"/>
    </row>
    <row r="3211" spans="2:5" x14ac:dyDescent="0.45">
      <c r="B3211" s="103"/>
      <c r="C3211" s="104"/>
      <c r="D3211" s="104"/>
      <c r="E3211" s="104"/>
    </row>
    <row r="3212" spans="2:5" x14ac:dyDescent="0.45">
      <c r="B3212" s="103"/>
      <c r="C3212" s="104"/>
      <c r="D3212" s="104"/>
      <c r="E3212" s="104"/>
    </row>
    <row r="3213" spans="2:5" x14ac:dyDescent="0.45">
      <c r="B3213" s="103"/>
      <c r="C3213" s="104"/>
      <c r="D3213" s="104"/>
      <c r="E3213" s="104"/>
    </row>
    <row r="3214" spans="2:5" x14ac:dyDescent="0.45">
      <c r="B3214" s="103"/>
      <c r="C3214" s="104"/>
      <c r="D3214" s="104"/>
      <c r="E3214" s="104"/>
    </row>
    <row r="3215" spans="2:5" x14ac:dyDescent="0.45">
      <c r="B3215" s="103"/>
      <c r="C3215" s="104"/>
      <c r="D3215" s="104"/>
      <c r="E3215" s="104"/>
    </row>
    <row r="3216" spans="2:5" x14ac:dyDescent="0.45">
      <c r="B3216" s="103"/>
      <c r="C3216" s="104"/>
      <c r="D3216" s="104"/>
      <c r="E3216" s="104"/>
    </row>
    <row r="3217" spans="2:5" x14ac:dyDescent="0.45">
      <c r="B3217" s="103"/>
      <c r="C3217" s="104"/>
      <c r="D3217" s="104"/>
      <c r="E3217" s="104"/>
    </row>
    <row r="3218" spans="2:5" x14ac:dyDescent="0.45">
      <c r="B3218" s="103"/>
      <c r="C3218" s="104"/>
      <c r="D3218" s="104"/>
      <c r="E3218" s="104"/>
    </row>
    <row r="3219" spans="2:5" x14ac:dyDescent="0.45">
      <c r="B3219" s="103"/>
      <c r="C3219" s="104"/>
      <c r="D3219" s="104"/>
      <c r="E3219" s="104"/>
    </row>
    <row r="3220" spans="2:5" x14ac:dyDescent="0.45">
      <c r="B3220" s="103"/>
      <c r="C3220" s="104"/>
      <c r="D3220" s="104"/>
      <c r="E3220" s="104"/>
    </row>
    <row r="3221" spans="2:5" x14ac:dyDescent="0.45">
      <c r="B3221" s="103"/>
      <c r="C3221" s="104"/>
      <c r="D3221" s="104"/>
      <c r="E3221" s="104"/>
    </row>
    <row r="3222" spans="2:5" x14ac:dyDescent="0.45">
      <c r="B3222" s="103"/>
      <c r="C3222" s="104"/>
      <c r="D3222" s="104"/>
      <c r="E3222" s="104"/>
    </row>
    <row r="3223" spans="2:5" x14ac:dyDescent="0.45">
      <c r="B3223" s="103"/>
      <c r="C3223" s="104"/>
      <c r="D3223" s="104"/>
      <c r="E3223" s="104"/>
    </row>
    <row r="3224" spans="2:5" x14ac:dyDescent="0.45">
      <c r="B3224" s="103"/>
      <c r="C3224" s="104"/>
      <c r="D3224" s="104"/>
      <c r="E3224" s="104"/>
    </row>
    <row r="3225" spans="2:5" x14ac:dyDescent="0.45">
      <c r="B3225" s="103"/>
      <c r="C3225" s="104"/>
      <c r="D3225" s="104"/>
      <c r="E3225" s="104"/>
    </row>
    <row r="3226" spans="2:5" x14ac:dyDescent="0.45">
      <c r="B3226" s="103"/>
      <c r="C3226" s="104"/>
      <c r="D3226" s="104"/>
      <c r="E3226" s="104"/>
    </row>
    <row r="3227" spans="2:5" x14ac:dyDescent="0.45">
      <c r="B3227" s="103"/>
      <c r="C3227" s="104"/>
      <c r="D3227" s="104"/>
      <c r="E3227" s="104"/>
    </row>
    <row r="3228" spans="2:5" x14ac:dyDescent="0.45">
      <c r="B3228" s="103"/>
      <c r="C3228" s="104"/>
      <c r="D3228" s="104"/>
      <c r="E3228" s="104"/>
    </row>
    <row r="3229" spans="2:5" x14ac:dyDescent="0.45">
      <c r="B3229" s="103"/>
      <c r="C3229" s="104"/>
      <c r="D3229" s="104"/>
      <c r="E3229" s="104"/>
    </row>
    <row r="3230" spans="2:5" x14ac:dyDescent="0.45">
      <c r="B3230" s="103"/>
      <c r="C3230" s="104"/>
      <c r="D3230" s="104"/>
      <c r="E3230" s="104"/>
    </row>
    <row r="3231" spans="2:5" x14ac:dyDescent="0.45">
      <c r="B3231" s="103"/>
      <c r="C3231" s="104"/>
      <c r="D3231" s="104"/>
      <c r="E3231" s="104"/>
    </row>
    <row r="3232" spans="2:5" x14ac:dyDescent="0.45">
      <c r="B3232" s="103"/>
      <c r="C3232" s="104"/>
      <c r="D3232" s="104"/>
      <c r="E3232" s="104"/>
    </row>
    <row r="3233" spans="2:5" x14ac:dyDescent="0.45">
      <c r="B3233" s="103"/>
      <c r="C3233" s="104"/>
      <c r="D3233" s="104"/>
      <c r="E3233" s="104"/>
    </row>
    <row r="3234" spans="2:5" x14ac:dyDescent="0.45">
      <c r="B3234" s="103"/>
      <c r="C3234" s="104"/>
      <c r="D3234" s="104"/>
      <c r="E3234" s="104"/>
    </row>
    <row r="3235" spans="2:5" x14ac:dyDescent="0.45">
      <c r="B3235" s="103"/>
      <c r="C3235" s="104"/>
      <c r="D3235" s="104"/>
      <c r="E3235" s="104"/>
    </row>
    <row r="3236" spans="2:5" x14ac:dyDescent="0.45">
      <c r="B3236" s="103"/>
      <c r="C3236" s="104"/>
      <c r="D3236" s="104"/>
      <c r="E3236" s="104"/>
    </row>
    <row r="3237" spans="2:5" x14ac:dyDescent="0.45">
      <c r="B3237" s="103"/>
      <c r="C3237" s="104"/>
      <c r="D3237" s="104"/>
      <c r="E3237" s="104"/>
    </row>
    <row r="3238" spans="2:5" x14ac:dyDescent="0.45">
      <c r="B3238" s="103"/>
      <c r="C3238" s="104"/>
      <c r="D3238" s="104"/>
      <c r="E3238" s="104"/>
    </row>
    <row r="3239" spans="2:5" x14ac:dyDescent="0.45">
      <c r="B3239" s="103"/>
      <c r="C3239" s="104"/>
      <c r="D3239" s="104"/>
      <c r="E3239" s="104"/>
    </row>
    <row r="3240" spans="2:5" x14ac:dyDescent="0.45">
      <c r="B3240" s="103"/>
      <c r="C3240" s="104"/>
      <c r="D3240" s="104"/>
      <c r="E3240" s="104"/>
    </row>
    <row r="3241" spans="2:5" x14ac:dyDescent="0.45">
      <c r="B3241" s="103"/>
      <c r="C3241" s="104"/>
      <c r="D3241" s="104"/>
      <c r="E3241" s="104"/>
    </row>
    <row r="3242" spans="2:5" x14ac:dyDescent="0.45">
      <c r="B3242" s="103"/>
      <c r="C3242" s="104"/>
      <c r="D3242" s="104"/>
      <c r="E3242" s="104"/>
    </row>
    <row r="3243" spans="2:5" x14ac:dyDescent="0.45">
      <c r="B3243" s="103"/>
      <c r="C3243" s="104"/>
      <c r="D3243" s="104"/>
      <c r="E3243" s="104"/>
    </row>
    <row r="3244" spans="2:5" x14ac:dyDescent="0.45">
      <c r="B3244" s="103"/>
      <c r="C3244" s="104"/>
      <c r="D3244" s="104"/>
      <c r="E3244" s="104"/>
    </row>
    <row r="3245" spans="2:5" x14ac:dyDescent="0.45">
      <c r="B3245" s="103"/>
      <c r="C3245" s="104"/>
      <c r="D3245" s="104"/>
      <c r="E3245" s="104"/>
    </row>
    <row r="3246" spans="2:5" x14ac:dyDescent="0.45">
      <c r="B3246" s="103"/>
      <c r="C3246" s="104"/>
      <c r="D3246" s="104"/>
      <c r="E3246" s="104"/>
    </row>
    <row r="3247" spans="2:5" x14ac:dyDescent="0.45">
      <c r="B3247" s="103"/>
      <c r="C3247" s="104"/>
      <c r="D3247" s="104"/>
      <c r="E3247" s="104"/>
    </row>
    <row r="3248" spans="2:5" x14ac:dyDescent="0.45">
      <c r="B3248" s="103"/>
      <c r="C3248" s="104"/>
      <c r="D3248" s="104"/>
      <c r="E3248" s="104"/>
    </row>
    <row r="3249" spans="2:5" x14ac:dyDescent="0.45">
      <c r="B3249" s="103"/>
      <c r="C3249" s="104"/>
      <c r="D3249" s="104"/>
      <c r="E3249" s="104"/>
    </row>
    <row r="3250" spans="2:5" x14ac:dyDescent="0.45">
      <c r="B3250" s="103"/>
      <c r="C3250" s="104"/>
      <c r="D3250" s="104"/>
      <c r="E3250" s="104"/>
    </row>
    <row r="3251" spans="2:5" x14ac:dyDescent="0.45">
      <c r="B3251" s="103"/>
      <c r="C3251" s="104"/>
      <c r="D3251" s="104"/>
      <c r="E3251" s="104"/>
    </row>
    <row r="3252" spans="2:5" x14ac:dyDescent="0.45">
      <c r="B3252" s="103"/>
      <c r="C3252" s="104"/>
      <c r="D3252" s="104"/>
      <c r="E3252" s="104"/>
    </row>
    <row r="3253" spans="2:5" x14ac:dyDescent="0.45">
      <c r="B3253" s="103"/>
      <c r="C3253" s="104"/>
      <c r="D3253" s="104"/>
      <c r="E3253" s="104"/>
    </row>
    <row r="3254" spans="2:5" x14ac:dyDescent="0.45">
      <c r="B3254" s="103"/>
      <c r="C3254" s="104"/>
      <c r="D3254" s="104"/>
      <c r="E3254" s="104"/>
    </row>
    <row r="3255" spans="2:5" x14ac:dyDescent="0.45">
      <c r="B3255" s="103"/>
      <c r="C3255" s="104"/>
      <c r="D3255" s="104"/>
      <c r="E3255" s="104"/>
    </row>
    <row r="3256" spans="2:5" x14ac:dyDescent="0.45">
      <c r="B3256" s="103"/>
      <c r="C3256" s="104"/>
      <c r="D3256" s="104"/>
      <c r="E3256" s="104"/>
    </row>
    <row r="3257" spans="2:5" x14ac:dyDescent="0.45">
      <c r="B3257" s="103"/>
      <c r="C3257" s="104"/>
      <c r="D3257" s="104"/>
      <c r="E3257" s="104"/>
    </row>
    <row r="3258" spans="2:5" x14ac:dyDescent="0.45">
      <c r="B3258" s="103"/>
      <c r="C3258" s="104"/>
      <c r="D3258" s="104"/>
      <c r="E3258" s="104"/>
    </row>
    <row r="3259" spans="2:5" x14ac:dyDescent="0.45">
      <c r="B3259" s="103"/>
      <c r="C3259" s="104"/>
      <c r="D3259" s="104"/>
      <c r="E3259" s="104"/>
    </row>
    <row r="3260" spans="2:5" x14ac:dyDescent="0.45">
      <c r="B3260" s="103"/>
      <c r="C3260" s="104"/>
      <c r="D3260" s="104"/>
      <c r="E3260" s="104"/>
    </row>
    <row r="3261" spans="2:5" x14ac:dyDescent="0.45">
      <c r="B3261" s="103"/>
      <c r="C3261" s="104"/>
      <c r="D3261" s="104"/>
      <c r="E3261" s="104"/>
    </row>
    <row r="3262" spans="2:5" x14ac:dyDescent="0.45">
      <c r="B3262" s="103"/>
      <c r="C3262" s="104"/>
      <c r="D3262" s="104"/>
      <c r="E3262" s="104"/>
    </row>
    <row r="3263" spans="2:5" x14ac:dyDescent="0.45">
      <c r="B3263" s="103"/>
      <c r="C3263" s="104"/>
      <c r="D3263" s="104"/>
      <c r="E3263" s="104"/>
    </row>
    <row r="3264" spans="2:5" x14ac:dyDescent="0.45">
      <c r="B3264" s="103"/>
      <c r="C3264" s="104"/>
      <c r="D3264" s="104"/>
      <c r="E3264" s="104"/>
    </row>
    <row r="3265" spans="2:5" x14ac:dyDescent="0.45">
      <c r="B3265" s="103"/>
      <c r="C3265" s="104"/>
      <c r="D3265" s="104"/>
      <c r="E3265" s="104"/>
    </row>
    <row r="3266" spans="2:5" x14ac:dyDescent="0.45">
      <c r="B3266" s="103"/>
      <c r="C3266" s="104"/>
      <c r="D3266" s="104"/>
      <c r="E3266" s="104"/>
    </row>
    <row r="3267" spans="2:5" x14ac:dyDescent="0.45">
      <c r="B3267" s="103"/>
      <c r="C3267" s="104"/>
      <c r="D3267" s="104"/>
      <c r="E3267" s="104"/>
    </row>
    <row r="3268" spans="2:5" x14ac:dyDescent="0.45">
      <c r="B3268" s="103"/>
      <c r="C3268" s="104"/>
      <c r="D3268" s="104"/>
      <c r="E3268" s="104"/>
    </row>
    <row r="3269" spans="2:5" x14ac:dyDescent="0.45">
      <c r="B3269" s="103"/>
      <c r="C3269" s="104"/>
      <c r="D3269" s="104"/>
      <c r="E3269" s="104"/>
    </row>
    <row r="3270" spans="2:5" x14ac:dyDescent="0.45">
      <c r="B3270" s="103"/>
      <c r="C3270" s="104"/>
      <c r="D3270" s="104"/>
      <c r="E3270" s="104"/>
    </row>
    <row r="3271" spans="2:5" x14ac:dyDescent="0.45">
      <c r="B3271" s="103"/>
      <c r="C3271" s="104"/>
      <c r="D3271" s="104"/>
      <c r="E3271" s="104"/>
    </row>
    <row r="3272" spans="2:5" x14ac:dyDescent="0.45">
      <c r="B3272" s="103"/>
      <c r="C3272" s="104"/>
      <c r="D3272" s="104"/>
      <c r="E3272" s="104"/>
    </row>
    <row r="3273" spans="2:5" x14ac:dyDescent="0.45">
      <c r="B3273" s="103"/>
      <c r="C3273" s="104"/>
      <c r="D3273" s="104"/>
      <c r="E3273" s="104"/>
    </row>
    <row r="3274" spans="2:5" x14ac:dyDescent="0.45">
      <c r="B3274" s="103"/>
      <c r="C3274" s="104"/>
      <c r="D3274" s="104"/>
      <c r="E3274" s="104"/>
    </row>
    <row r="3275" spans="2:5" x14ac:dyDescent="0.45">
      <c r="B3275" s="103"/>
      <c r="C3275" s="104"/>
      <c r="D3275" s="104"/>
      <c r="E3275" s="104"/>
    </row>
    <row r="3276" spans="2:5" x14ac:dyDescent="0.45">
      <c r="B3276" s="103"/>
      <c r="C3276" s="104"/>
      <c r="D3276" s="104"/>
      <c r="E3276" s="104"/>
    </row>
    <row r="3277" spans="2:5" x14ac:dyDescent="0.45">
      <c r="B3277" s="103"/>
      <c r="C3277" s="104"/>
      <c r="D3277" s="104"/>
      <c r="E3277" s="104"/>
    </row>
    <row r="3278" spans="2:5" x14ac:dyDescent="0.45">
      <c r="B3278" s="103"/>
      <c r="C3278" s="104"/>
      <c r="D3278" s="104"/>
      <c r="E3278" s="104"/>
    </row>
    <row r="3279" spans="2:5" x14ac:dyDescent="0.45">
      <c r="B3279" s="103"/>
      <c r="C3279" s="104"/>
      <c r="D3279" s="104"/>
      <c r="E3279" s="104"/>
    </row>
    <row r="3280" spans="2:5" x14ac:dyDescent="0.45">
      <c r="B3280" s="103"/>
      <c r="C3280" s="104"/>
      <c r="D3280" s="104"/>
      <c r="E3280" s="104"/>
    </row>
    <row r="3281" spans="2:5" x14ac:dyDescent="0.45">
      <c r="B3281" s="103"/>
      <c r="C3281" s="104"/>
      <c r="D3281" s="104"/>
      <c r="E3281" s="104"/>
    </row>
    <row r="3282" spans="2:5" x14ac:dyDescent="0.45">
      <c r="B3282" s="103"/>
      <c r="C3282" s="104"/>
      <c r="D3282" s="104"/>
      <c r="E3282" s="104"/>
    </row>
    <row r="3283" spans="2:5" x14ac:dyDescent="0.45">
      <c r="B3283" s="103"/>
      <c r="C3283" s="104"/>
      <c r="D3283" s="104"/>
      <c r="E3283" s="104"/>
    </row>
    <row r="3284" spans="2:5" x14ac:dyDescent="0.45">
      <c r="B3284" s="103"/>
      <c r="C3284" s="104"/>
      <c r="D3284" s="104"/>
      <c r="E3284" s="104"/>
    </row>
    <row r="3285" spans="2:5" x14ac:dyDescent="0.45">
      <c r="B3285" s="103"/>
      <c r="C3285" s="104"/>
      <c r="D3285" s="104"/>
      <c r="E3285" s="104"/>
    </row>
    <row r="3286" spans="2:5" x14ac:dyDescent="0.45">
      <c r="B3286" s="103"/>
      <c r="C3286" s="104"/>
      <c r="D3286" s="104"/>
      <c r="E3286" s="104"/>
    </row>
    <row r="3287" spans="2:5" x14ac:dyDescent="0.45">
      <c r="B3287" s="103"/>
      <c r="C3287" s="104"/>
      <c r="D3287" s="104"/>
      <c r="E3287" s="104"/>
    </row>
    <row r="3288" spans="2:5" x14ac:dyDescent="0.45">
      <c r="B3288" s="103"/>
      <c r="C3288" s="104"/>
      <c r="D3288" s="104"/>
      <c r="E3288" s="104"/>
    </row>
    <row r="3289" spans="2:5" x14ac:dyDescent="0.45">
      <c r="B3289" s="103"/>
      <c r="C3289" s="104"/>
      <c r="D3289" s="104"/>
      <c r="E3289" s="104"/>
    </row>
    <row r="3290" spans="2:5" x14ac:dyDescent="0.45">
      <c r="B3290" s="103"/>
      <c r="C3290" s="104"/>
      <c r="D3290" s="104"/>
      <c r="E3290" s="104"/>
    </row>
    <row r="3291" spans="2:5" x14ac:dyDescent="0.45">
      <c r="B3291" s="103"/>
      <c r="C3291" s="104"/>
      <c r="D3291" s="104"/>
      <c r="E3291" s="104"/>
    </row>
    <row r="3292" spans="2:5" x14ac:dyDescent="0.45">
      <c r="B3292" s="103"/>
      <c r="C3292" s="104"/>
      <c r="D3292" s="104"/>
      <c r="E3292" s="104"/>
    </row>
    <row r="3293" spans="2:5" x14ac:dyDescent="0.45">
      <c r="B3293" s="103"/>
      <c r="C3293" s="104"/>
      <c r="D3293" s="104"/>
      <c r="E3293" s="104"/>
    </row>
    <row r="3294" spans="2:5" x14ac:dyDescent="0.45">
      <c r="B3294" s="103"/>
      <c r="C3294" s="104"/>
      <c r="D3294" s="104"/>
      <c r="E3294" s="104"/>
    </row>
    <row r="3295" spans="2:5" x14ac:dyDescent="0.45">
      <c r="B3295" s="103"/>
      <c r="C3295" s="104"/>
      <c r="D3295" s="104"/>
      <c r="E3295" s="104"/>
    </row>
    <row r="3296" spans="2:5" x14ac:dyDescent="0.45">
      <c r="B3296" s="103"/>
      <c r="C3296" s="104"/>
      <c r="D3296" s="104"/>
      <c r="E3296" s="104"/>
    </row>
    <row r="3297" spans="2:5" x14ac:dyDescent="0.45">
      <c r="B3297" s="103"/>
      <c r="C3297" s="104"/>
      <c r="D3297" s="104"/>
      <c r="E3297" s="104"/>
    </row>
    <row r="3298" spans="2:5" x14ac:dyDescent="0.45">
      <c r="B3298" s="103"/>
      <c r="C3298" s="104"/>
      <c r="D3298" s="104"/>
      <c r="E3298" s="104"/>
    </row>
    <row r="3299" spans="2:5" x14ac:dyDescent="0.45">
      <c r="B3299" s="103"/>
      <c r="C3299" s="104"/>
      <c r="D3299" s="104"/>
      <c r="E3299" s="104"/>
    </row>
    <row r="3300" spans="2:5" x14ac:dyDescent="0.45">
      <c r="B3300" s="103"/>
      <c r="C3300" s="104"/>
      <c r="D3300" s="104"/>
      <c r="E3300" s="104"/>
    </row>
    <row r="3301" spans="2:5" x14ac:dyDescent="0.45">
      <c r="B3301" s="103"/>
      <c r="C3301" s="104"/>
      <c r="D3301" s="104"/>
      <c r="E3301" s="104"/>
    </row>
    <row r="3302" spans="2:5" x14ac:dyDescent="0.45">
      <c r="B3302" s="103"/>
      <c r="C3302" s="104"/>
      <c r="D3302" s="104"/>
      <c r="E3302" s="104"/>
    </row>
    <row r="3303" spans="2:5" x14ac:dyDescent="0.45">
      <c r="B3303" s="103"/>
      <c r="C3303" s="104"/>
      <c r="D3303" s="104"/>
      <c r="E3303" s="104"/>
    </row>
    <row r="3304" spans="2:5" x14ac:dyDescent="0.45">
      <c r="B3304" s="103"/>
      <c r="C3304" s="104"/>
      <c r="D3304" s="104"/>
      <c r="E3304" s="104"/>
    </row>
    <row r="3305" spans="2:5" x14ac:dyDescent="0.45">
      <c r="B3305" s="103"/>
      <c r="C3305" s="104"/>
      <c r="D3305" s="104"/>
      <c r="E3305" s="104"/>
    </row>
    <row r="3306" spans="2:5" x14ac:dyDescent="0.45">
      <c r="B3306" s="103"/>
      <c r="C3306" s="104"/>
      <c r="D3306" s="104"/>
      <c r="E3306" s="104"/>
    </row>
    <row r="3307" spans="2:5" x14ac:dyDescent="0.45">
      <c r="B3307" s="103"/>
      <c r="C3307" s="104"/>
      <c r="D3307" s="104"/>
      <c r="E3307" s="104"/>
    </row>
    <row r="3308" spans="2:5" x14ac:dyDescent="0.45">
      <c r="B3308" s="103"/>
      <c r="C3308" s="104"/>
      <c r="D3308" s="104"/>
      <c r="E3308" s="104"/>
    </row>
    <row r="3309" spans="2:5" x14ac:dyDescent="0.45">
      <c r="B3309" s="103"/>
      <c r="C3309" s="104"/>
      <c r="D3309" s="104"/>
      <c r="E3309" s="104"/>
    </row>
    <row r="3310" spans="2:5" x14ac:dyDescent="0.45">
      <c r="B3310" s="103"/>
      <c r="C3310" s="104"/>
      <c r="D3310" s="104"/>
      <c r="E3310" s="104"/>
    </row>
    <row r="3311" spans="2:5" x14ac:dyDescent="0.45">
      <c r="B3311" s="103"/>
      <c r="C3311" s="104"/>
      <c r="D3311" s="104"/>
      <c r="E3311" s="104"/>
    </row>
    <row r="3312" spans="2:5" x14ac:dyDescent="0.45">
      <c r="B3312" s="103"/>
      <c r="C3312" s="104"/>
      <c r="D3312" s="104"/>
      <c r="E3312" s="104"/>
    </row>
    <row r="3313" spans="2:5" x14ac:dyDescent="0.45">
      <c r="B3313" s="103"/>
      <c r="C3313" s="104"/>
      <c r="D3313" s="104"/>
      <c r="E3313" s="104"/>
    </row>
    <row r="3314" spans="2:5" x14ac:dyDescent="0.45">
      <c r="B3314" s="103"/>
      <c r="C3314" s="104"/>
      <c r="D3314" s="104"/>
      <c r="E3314" s="104"/>
    </row>
    <row r="3315" spans="2:5" x14ac:dyDescent="0.45">
      <c r="B3315" s="103"/>
      <c r="C3315" s="104"/>
      <c r="D3315" s="104"/>
      <c r="E3315" s="104"/>
    </row>
    <row r="3316" spans="2:5" x14ac:dyDescent="0.45">
      <c r="B3316" s="103"/>
      <c r="C3316" s="104"/>
      <c r="D3316" s="104"/>
      <c r="E3316" s="104"/>
    </row>
    <row r="3317" spans="2:5" x14ac:dyDescent="0.45">
      <c r="B3317" s="103"/>
      <c r="C3317" s="104"/>
      <c r="D3317" s="104"/>
      <c r="E3317" s="104"/>
    </row>
    <row r="3318" spans="2:5" x14ac:dyDescent="0.45">
      <c r="B3318" s="103"/>
      <c r="C3318" s="104"/>
      <c r="D3318" s="104"/>
      <c r="E3318" s="104"/>
    </row>
    <row r="3319" spans="2:5" x14ac:dyDescent="0.45">
      <c r="B3319" s="103"/>
      <c r="C3319" s="104"/>
      <c r="D3319" s="104"/>
      <c r="E3319" s="104"/>
    </row>
    <row r="3320" spans="2:5" x14ac:dyDescent="0.45">
      <c r="B3320" s="103"/>
      <c r="C3320" s="104"/>
      <c r="D3320" s="104"/>
      <c r="E3320" s="104"/>
    </row>
    <row r="3321" spans="2:5" x14ac:dyDescent="0.45">
      <c r="B3321" s="103"/>
      <c r="C3321" s="104"/>
      <c r="D3321" s="104"/>
      <c r="E3321" s="104"/>
    </row>
    <row r="3322" spans="2:5" x14ac:dyDescent="0.45">
      <c r="B3322" s="103"/>
      <c r="C3322" s="104"/>
      <c r="D3322" s="104"/>
      <c r="E3322" s="104"/>
    </row>
    <row r="3323" spans="2:5" x14ac:dyDescent="0.45">
      <c r="B3323" s="103"/>
      <c r="C3323" s="104"/>
      <c r="D3323" s="104"/>
      <c r="E3323" s="104"/>
    </row>
    <row r="3324" spans="2:5" x14ac:dyDescent="0.45">
      <c r="B3324" s="103"/>
      <c r="C3324" s="104"/>
      <c r="D3324" s="104"/>
      <c r="E3324" s="104"/>
    </row>
    <row r="3325" spans="2:5" x14ac:dyDescent="0.45">
      <c r="B3325" s="103"/>
      <c r="C3325" s="104"/>
      <c r="D3325" s="104"/>
      <c r="E3325" s="104"/>
    </row>
    <row r="3326" spans="2:5" x14ac:dyDescent="0.45">
      <c r="B3326" s="103"/>
      <c r="C3326" s="104"/>
      <c r="D3326" s="104"/>
      <c r="E3326" s="104"/>
    </row>
    <row r="3327" spans="2:5" x14ac:dyDescent="0.45">
      <c r="B3327" s="103"/>
      <c r="C3327" s="104"/>
      <c r="D3327" s="104"/>
      <c r="E3327" s="104"/>
    </row>
    <row r="3328" spans="2:5" x14ac:dyDescent="0.45">
      <c r="B3328" s="103"/>
      <c r="C3328" s="104"/>
      <c r="D3328" s="104"/>
      <c r="E3328" s="104"/>
    </row>
    <row r="3329" spans="2:5" x14ac:dyDescent="0.45">
      <c r="B3329" s="103"/>
      <c r="C3329" s="104"/>
      <c r="D3329" s="104"/>
      <c r="E3329" s="104"/>
    </row>
    <row r="3330" spans="2:5" x14ac:dyDescent="0.45">
      <c r="B3330" s="103"/>
      <c r="C3330" s="104"/>
      <c r="D3330" s="104"/>
      <c r="E3330" s="104"/>
    </row>
    <row r="3331" spans="2:5" x14ac:dyDescent="0.45">
      <c r="B3331" s="103"/>
      <c r="C3331" s="104"/>
      <c r="D3331" s="104"/>
      <c r="E3331" s="104"/>
    </row>
    <row r="3332" spans="2:5" x14ac:dyDescent="0.45">
      <c r="B3332" s="103"/>
      <c r="C3332" s="104"/>
      <c r="D3332" s="104"/>
      <c r="E3332" s="104"/>
    </row>
    <row r="3333" spans="2:5" x14ac:dyDescent="0.45">
      <c r="B3333" s="103"/>
      <c r="C3333" s="104"/>
      <c r="D3333" s="104"/>
      <c r="E3333" s="104"/>
    </row>
    <row r="3334" spans="2:5" x14ac:dyDescent="0.45">
      <c r="B3334" s="103"/>
      <c r="C3334" s="104"/>
      <c r="D3334" s="104"/>
      <c r="E3334" s="104"/>
    </row>
    <row r="3335" spans="2:5" x14ac:dyDescent="0.45">
      <c r="B3335" s="103"/>
      <c r="C3335" s="104"/>
      <c r="D3335" s="104"/>
      <c r="E3335" s="104"/>
    </row>
    <row r="3336" spans="2:5" x14ac:dyDescent="0.45">
      <c r="B3336" s="103"/>
      <c r="C3336" s="104"/>
      <c r="D3336" s="104"/>
      <c r="E3336" s="104"/>
    </row>
    <row r="3337" spans="2:5" x14ac:dyDescent="0.45">
      <c r="B3337" s="103"/>
      <c r="C3337" s="104"/>
      <c r="D3337" s="104"/>
      <c r="E3337" s="104"/>
    </row>
    <row r="3338" spans="2:5" x14ac:dyDescent="0.45">
      <c r="B3338" s="103"/>
      <c r="C3338" s="104"/>
      <c r="D3338" s="104"/>
      <c r="E3338" s="104"/>
    </row>
    <row r="3339" spans="2:5" x14ac:dyDescent="0.45">
      <c r="B3339" s="103"/>
      <c r="C3339" s="104"/>
      <c r="D3339" s="104"/>
      <c r="E3339" s="104"/>
    </row>
    <row r="3340" spans="2:5" x14ac:dyDescent="0.45">
      <c r="B3340" s="103"/>
      <c r="C3340" s="104"/>
      <c r="D3340" s="104"/>
      <c r="E3340" s="104"/>
    </row>
    <row r="3341" spans="2:5" x14ac:dyDescent="0.45">
      <c r="B3341" s="103"/>
      <c r="C3341" s="104"/>
      <c r="D3341" s="104"/>
      <c r="E3341" s="104"/>
    </row>
    <row r="3342" spans="2:5" x14ac:dyDescent="0.45">
      <c r="B3342" s="103"/>
      <c r="C3342" s="104"/>
      <c r="D3342" s="104"/>
      <c r="E3342" s="104"/>
    </row>
    <row r="3343" spans="2:5" x14ac:dyDescent="0.45">
      <c r="B3343" s="103"/>
      <c r="C3343" s="104"/>
      <c r="D3343" s="104"/>
      <c r="E3343" s="104"/>
    </row>
    <row r="3344" spans="2:5" x14ac:dyDescent="0.45">
      <c r="B3344" s="103"/>
      <c r="C3344" s="104"/>
      <c r="D3344" s="104"/>
      <c r="E3344" s="104"/>
    </row>
    <row r="3345" spans="2:5" x14ac:dyDescent="0.45">
      <c r="B3345" s="103"/>
      <c r="C3345" s="104"/>
      <c r="D3345" s="104"/>
      <c r="E3345" s="104"/>
    </row>
    <row r="3346" spans="2:5" x14ac:dyDescent="0.45">
      <c r="B3346" s="103"/>
      <c r="C3346" s="104"/>
      <c r="D3346" s="104"/>
      <c r="E3346" s="104"/>
    </row>
    <row r="3347" spans="2:5" x14ac:dyDescent="0.45">
      <c r="B3347" s="103"/>
      <c r="C3347" s="104"/>
      <c r="D3347" s="104"/>
      <c r="E3347" s="104"/>
    </row>
    <row r="3348" spans="2:5" x14ac:dyDescent="0.45">
      <c r="B3348" s="103"/>
      <c r="C3348" s="104"/>
      <c r="D3348" s="104"/>
      <c r="E3348" s="104"/>
    </row>
    <row r="3349" spans="2:5" x14ac:dyDescent="0.45">
      <c r="B3349" s="103"/>
      <c r="C3349" s="104"/>
      <c r="D3349" s="104"/>
      <c r="E3349" s="104"/>
    </row>
    <row r="3350" spans="2:5" x14ac:dyDescent="0.45">
      <c r="B3350" s="103"/>
      <c r="C3350" s="104"/>
      <c r="D3350" s="104"/>
      <c r="E3350" s="104"/>
    </row>
    <row r="3351" spans="2:5" x14ac:dyDescent="0.45">
      <c r="B3351" s="103"/>
      <c r="C3351" s="104"/>
      <c r="D3351" s="104"/>
      <c r="E3351" s="104"/>
    </row>
    <row r="3352" spans="2:5" x14ac:dyDescent="0.45">
      <c r="B3352" s="103"/>
      <c r="C3352" s="104"/>
      <c r="D3352" s="104"/>
      <c r="E3352" s="104"/>
    </row>
    <row r="3353" spans="2:5" x14ac:dyDescent="0.45">
      <c r="B3353" s="103"/>
      <c r="C3353" s="104"/>
      <c r="D3353" s="104"/>
      <c r="E3353" s="104"/>
    </row>
    <row r="3354" spans="2:5" x14ac:dyDescent="0.45">
      <c r="B3354" s="103"/>
      <c r="C3354" s="104"/>
      <c r="D3354" s="104"/>
      <c r="E3354" s="104"/>
    </row>
    <row r="3355" spans="2:5" x14ac:dyDescent="0.45">
      <c r="B3355" s="103"/>
      <c r="C3355" s="104"/>
      <c r="D3355" s="104"/>
      <c r="E3355" s="104"/>
    </row>
    <row r="3356" spans="2:5" x14ac:dyDescent="0.45">
      <c r="B3356" s="103"/>
      <c r="C3356" s="104"/>
      <c r="D3356" s="104"/>
      <c r="E3356" s="104"/>
    </row>
    <row r="3357" spans="2:5" x14ac:dyDescent="0.45">
      <c r="B3357" s="103"/>
      <c r="C3357" s="104"/>
      <c r="D3357" s="104"/>
      <c r="E3357" s="104"/>
    </row>
    <row r="3358" spans="2:5" x14ac:dyDescent="0.45">
      <c r="B3358" s="103"/>
      <c r="C3358" s="104"/>
      <c r="D3358" s="104"/>
      <c r="E3358" s="104"/>
    </row>
    <row r="3359" spans="2:5" x14ac:dyDescent="0.45">
      <c r="B3359" s="103"/>
      <c r="C3359" s="104"/>
      <c r="D3359" s="104"/>
      <c r="E3359" s="104"/>
    </row>
    <row r="3360" spans="2:5" x14ac:dyDescent="0.45">
      <c r="B3360" s="103"/>
      <c r="C3360" s="104"/>
      <c r="D3360" s="104"/>
      <c r="E3360" s="104"/>
    </row>
    <row r="3361" spans="2:5" x14ac:dyDescent="0.45">
      <c r="B3361" s="103"/>
      <c r="C3361" s="104"/>
      <c r="D3361" s="104"/>
      <c r="E3361" s="104"/>
    </row>
    <row r="3362" spans="2:5" x14ac:dyDescent="0.45">
      <c r="B3362" s="103"/>
      <c r="C3362" s="104"/>
      <c r="D3362" s="104"/>
      <c r="E3362" s="104"/>
    </row>
    <row r="3363" spans="2:5" x14ac:dyDescent="0.45">
      <c r="B3363" s="103"/>
      <c r="C3363" s="104"/>
      <c r="D3363" s="104"/>
      <c r="E3363" s="104"/>
    </row>
    <row r="3364" spans="2:5" x14ac:dyDescent="0.45">
      <c r="B3364" s="103"/>
      <c r="C3364" s="104"/>
      <c r="D3364" s="104"/>
      <c r="E3364" s="104"/>
    </row>
    <row r="3365" spans="2:5" x14ac:dyDescent="0.45">
      <c r="B3365" s="103"/>
      <c r="C3365" s="104"/>
      <c r="D3365" s="104"/>
      <c r="E3365" s="104"/>
    </row>
    <row r="3366" spans="2:5" x14ac:dyDescent="0.45">
      <c r="B3366" s="103"/>
      <c r="C3366" s="104"/>
      <c r="D3366" s="104"/>
      <c r="E3366" s="104"/>
    </row>
    <row r="3367" spans="2:5" x14ac:dyDescent="0.45">
      <c r="B3367" s="103"/>
      <c r="C3367" s="104"/>
      <c r="D3367" s="104"/>
      <c r="E3367" s="104"/>
    </row>
    <row r="3368" spans="2:5" x14ac:dyDescent="0.45">
      <c r="B3368" s="103"/>
      <c r="C3368" s="104"/>
      <c r="D3368" s="104"/>
      <c r="E3368" s="104"/>
    </row>
    <row r="3369" spans="2:5" x14ac:dyDescent="0.45">
      <c r="B3369" s="103"/>
      <c r="C3369" s="104"/>
      <c r="D3369" s="104"/>
      <c r="E3369" s="104"/>
    </row>
    <row r="3370" spans="2:5" x14ac:dyDescent="0.45">
      <c r="B3370" s="103"/>
      <c r="C3370" s="104"/>
      <c r="D3370" s="104"/>
      <c r="E3370" s="104"/>
    </row>
    <row r="3371" spans="2:5" x14ac:dyDescent="0.45">
      <c r="B3371" s="103"/>
      <c r="C3371" s="104"/>
      <c r="D3371" s="104"/>
      <c r="E3371" s="104"/>
    </row>
    <row r="3372" spans="2:5" x14ac:dyDescent="0.45">
      <c r="B3372" s="103"/>
      <c r="C3372" s="104"/>
      <c r="D3372" s="104"/>
      <c r="E3372" s="104"/>
    </row>
    <row r="3373" spans="2:5" x14ac:dyDescent="0.45">
      <c r="B3373" s="103"/>
      <c r="C3373" s="104"/>
      <c r="D3373" s="104"/>
      <c r="E3373" s="104"/>
    </row>
    <row r="3374" spans="2:5" x14ac:dyDescent="0.45">
      <c r="B3374" s="103"/>
      <c r="C3374" s="104"/>
      <c r="D3374" s="104"/>
      <c r="E3374" s="104"/>
    </row>
    <row r="3375" spans="2:5" x14ac:dyDescent="0.45">
      <c r="B3375" s="103"/>
      <c r="C3375" s="104"/>
      <c r="D3375" s="104"/>
      <c r="E3375" s="104"/>
    </row>
    <row r="3376" spans="2:5" x14ac:dyDescent="0.45">
      <c r="B3376" s="103"/>
      <c r="C3376" s="104"/>
      <c r="D3376" s="104"/>
      <c r="E3376" s="104"/>
    </row>
    <row r="3377" spans="2:5" x14ac:dyDescent="0.45">
      <c r="B3377" s="103"/>
      <c r="C3377" s="104"/>
      <c r="D3377" s="104"/>
      <c r="E3377" s="104"/>
    </row>
    <row r="3378" spans="2:5" x14ac:dyDescent="0.45">
      <c r="B3378" s="103"/>
      <c r="C3378" s="104"/>
      <c r="D3378" s="104"/>
      <c r="E3378" s="104"/>
    </row>
    <row r="3379" spans="2:5" x14ac:dyDescent="0.45">
      <c r="B3379" s="103"/>
      <c r="C3379" s="104"/>
      <c r="D3379" s="104"/>
      <c r="E3379" s="104"/>
    </row>
    <row r="3380" spans="2:5" x14ac:dyDescent="0.45">
      <c r="B3380" s="103"/>
      <c r="C3380" s="104"/>
      <c r="D3380" s="104"/>
      <c r="E3380" s="104"/>
    </row>
    <row r="3381" spans="2:5" x14ac:dyDescent="0.45">
      <c r="B3381" s="103"/>
      <c r="C3381" s="104"/>
      <c r="D3381" s="104"/>
      <c r="E3381" s="104"/>
    </row>
    <row r="3382" spans="2:5" x14ac:dyDescent="0.45">
      <c r="B3382" s="103"/>
      <c r="C3382" s="104"/>
      <c r="D3382" s="104"/>
      <c r="E3382" s="104"/>
    </row>
    <row r="3383" spans="2:5" x14ac:dyDescent="0.45">
      <c r="B3383" s="103"/>
      <c r="C3383" s="104"/>
      <c r="D3383" s="104"/>
      <c r="E3383" s="104"/>
    </row>
    <row r="3384" spans="2:5" x14ac:dyDescent="0.45">
      <c r="B3384" s="103"/>
      <c r="C3384" s="104"/>
      <c r="D3384" s="104"/>
      <c r="E3384" s="104"/>
    </row>
    <row r="3385" spans="2:5" x14ac:dyDescent="0.45">
      <c r="B3385" s="103"/>
      <c r="C3385" s="104"/>
      <c r="D3385" s="104"/>
      <c r="E3385" s="104"/>
    </row>
    <row r="3386" spans="2:5" x14ac:dyDescent="0.45">
      <c r="B3386" s="103"/>
      <c r="C3386" s="104"/>
      <c r="D3386" s="104"/>
      <c r="E3386" s="104"/>
    </row>
    <row r="3387" spans="2:5" x14ac:dyDescent="0.45">
      <c r="B3387" s="103"/>
      <c r="C3387" s="104"/>
      <c r="D3387" s="104"/>
      <c r="E3387" s="104"/>
    </row>
    <row r="3388" spans="2:5" x14ac:dyDescent="0.45">
      <c r="B3388" s="103"/>
      <c r="C3388" s="104"/>
      <c r="D3388" s="104"/>
      <c r="E3388" s="104"/>
    </row>
    <row r="3389" spans="2:5" x14ac:dyDescent="0.45">
      <c r="B3389" s="103"/>
      <c r="C3389" s="104"/>
      <c r="D3389" s="104"/>
      <c r="E3389" s="104"/>
    </row>
    <row r="3390" spans="2:5" x14ac:dyDescent="0.45">
      <c r="B3390" s="103"/>
      <c r="C3390" s="104"/>
      <c r="D3390" s="104"/>
      <c r="E3390" s="104"/>
    </row>
    <row r="3391" spans="2:5" x14ac:dyDescent="0.45">
      <c r="B3391" s="103"/>
      <c r="C3391" s="104"/>
      <c r="D3391" s="104"/>
      <c r="E3391" s="104"/>
    </row>
    <row r="3392" spans="2:5" x14ac:dyDescent="0.45">
      <c r="B3392" s="103"/>
      <c r="C3392" s="104"/>
      <c r="D3392" s="104"/>
      <c r="E3392" s="104"/>
    </row>
    <row r="3393" spans="2:5" x14ac:dyDescent="0.45">
      <c r="B3393" s="103"/>
      <c r="C3393" s="104"/>
      <c r="D3393" s="104"/>
      <c r="E3393" s="104"/>
    </row>
    <row r="3394" spans="2:5" x14ac:dyDescent="0.45">
      <c r="B3394" s="103"/>
      <c r="C3394" s="104"/>
      <c r="D3394" s="104"/>
      <c r="E3394" s="104"/>
    </row>
    <row r="3395" spans="2:5" x14ac:dyDescent="0.45">
      <c r="B3395" s="103"/>
      <c r="C3395" s="104"/>
      <c r="D3395" s="104"/>
      <c r="E3395" s="104"/>
    </row>
    <row r="3396" spans="2:5" x14ac:dyDescent="0.45">
      <c r="B3396" s="103"/>
      <c r="C3396" s="104"/>
      <c r="D3396" s="104"/>
      <c r="E3396" s="104"/>
    </row>
    <row r="3397" spans="2:5" x14ac:dyDescent="0.45">
      <c r="B3397" s="103"/>
      <c r="C3397" s="104"/>
      <c r="D3397" s="104"/>
      <c r="E3397" s="104"/>
    </row>
    <row r="3398" spans="2:5" x14ac:dyDescent="0.45">
      <c r="B3398" s="103"/>
      <c r="C3398" s="104"/>
      <c r="D3398" s="104"/>
      <c r="E3398" s="104"/>
    </row>
    <row r="3399" spans="2:5" x14ac:dyDescent="0.45">
      <c r="B3399" s="103"/>
      <c r="C3399" s="104"/>
      <c r="D3399" s="104"/>
      <c r="E3399" s="104"/>
    </row>
    <row r="3400" spans="2:5" x14ac:dyDescent="0.45">
      <c r="B3400" s="103"/>
      <c r="C3400" s="104"/>
      <c r="D3400" s="104"/>
      <c r="E3400" s="104"/>
    </row>
    <row r="3401" spans="2:5" x14ac:dyDescent="0.45">
      <c r="B3401" s="103"/>
      <c r="C3401" s="104"/>
      <c r="D3401" s="104"/>
      <c r="E3401" s="104"/>
    </row>
    <row r="3402" spans="2:5" x14ac:dyDescent="0.45">
      <c r="B3402" s="103"/>
      <c r="C3402" s="104"/>
      <c r="D3402" s="104"/>
      <c r="E3402" s="104"/>
    </row>
    <row r="3403" spans="2:5" x14ac:dyDescent="0.45">
      <c r="B3403" s="103"/>
      <c r="C3403" s="104"/>
      <c r="D3403" s="104"/>
      <c r="E3403" s="104"/>
    </row>
    <row r="3404" spans="2:5" x14ac:dyDescent="0.45">
      <c r="B3404" s="103"/>
      <c r="C3404" s="104"/>
      <c r="D3404" s="104"/>
      <c r="E3404" s="104"/>
    </row>
    <row r="3405" spans="2:5" x14ac:dyDescent="0.45">
      <c r="B3405" s="103"/>
      <c r="C3405" s="104"/>
      <c r="D3405" s="104"/>
      <c r="E3405" s="104"/>
    </row>
    <row r="3406" spans="2:5" x14ac:dyDescent="0.45">
      <c r="B3406" s="103"/>
      <c r="C3406" s="104"/>
      <c r="D3406" s="104"/>
      <c r="E3406" s="104"/>
    </row>
    <row r="3407" spans="2:5" x14ac:dyDescent="0.45">
      <c r="B3407" s="103"/>
      <c r="C3407" s="104"/>
      <c r="D3407" s="104"/>
      <c r="E3407" s="104"/>
    </row>
    <row r="3408" spans="2:5" x14ac:dyDescent="0.45">
      <c r="B3408" s="103"/>
      <c r="C3408" s="104"/>
      <c r="D3408" s="104"/>
      <c r="E3408" s="104"/>
    </row>
    <row r="3409" spans="2:5" x14ac:dyDescent="0.45">
      <c r="B3409" s="103"/>
      <c r="C3409" s="104"/>
      <c r="D3409" s="104"/>
      <c r="E3409" s="104"/>
    </row>
    <row r="3410" spans="2:5" x14ac:dyDescent="0.45">
      <c r="B3410" s="103"/>
      <c r="C3410" s="104"/>
      <c r="D3410" s="104"/>
      <c r="E3410" s="104"/>
    </row>
    <row r="3411" spans="2:5" x14ac:dyDescent="0.45">
      <c r="B3411" s="103"/>
      <c r="C3411" s="104"/>
      <c r="D3411" s="104"/>
      <c r="E3411" s="104"/>
    </row>
    <row r="3412" spans="2:5" x14ac:dyDescent="0.45">
      <c r="B3412" s="103"/>
      <c r="C3412" s="104"/>
      <c r="D3412" s="104"/>
      <c r="E3412" s="104"/>
    </row>
    <row r="3413" spans="2:5" x14ac:dyDescent="0.45">
      <c r="B3413" s="103"/>
      <c r="C3413" s="104"/>
      <c r="D3413" s="104"/>
      <c r="E3413" s="104"/>
    </row>
    <row r="3414" spans="2:5" x14ac:dyDescent="0.45">
      <c r="B3414" s="103"/>
      <c r="C3414" s="104"/>
      <c r="D3414" s="104"/>
      <c r="E3414" s="104"/>
    </row>
    <row r="3415" spans="2:5" x14ac:dyDescent="0.45">
      <c r="B3415" s="103"/>
      <c r="C3415" s="104"/>
      <c r="D3415" s="104"/>
      <c r="E3415" s="104"/>
    </row>
    <row r="3416" spans="2:5" x14ac:dyDescent="0.45">
      <c r="B3416" s="103"/>
      <c r="C3416" s="104"/>
      <c r="D3416" s="104"/>
      <c r="E3416" s="104"/>
    </row>
    <row r="3417" spans="2:5" x14ac:dyDescent="0.45">
      <c r="B3417" s="103"/>
      <c r="C3417" s="104"/>
      <c r="D3417" s="104"/>
      <c r="E3417" s="104"/>
    </row>
    <row r="3418" spans="2:5" x14ac:dyDescent="0.45">
      <c r="B3418" s="103"/>
      <c r="C3418" s="104"/>
      <c r="D3418" s="104"/>
      <c r="E3418" s="104"/>
    </row>
    <row r="3419" spans="2:5" x14ac:dyDescent="0.45">
      <c r="B3419" s="103"/>
      <c r="C3419" s="104"/>
      <c r="D3419" s="104"/>
      <c r="E3419" s="104"/>
    </row>
    <row r="3420" spans="2:5" x14ac:dyDescent="0.45">
      <c r="B3420" s="103"/>
      <c r="C3420" s="104"/>
      <c r="D3420" s="104"/>
      <c r="E3420" s="104"/>
    </row>
    <row r="3421" spans="2:5" x14ac:dyDescent="0.45">
      <c r="B3421" s="103"/>
      <c r="C3421" s="104"/>
      <c r="D3421" s="104"/>
      <c r="E3421" s="104"/>
    </row>
    <row r="3422" spans="2:5" x14ac:dyDescent="0.45">
      <c r="B3422" s="103"/>
      <c r="C3422" s="104"/>
      <c r="D3422" s="104"/>
      <c r="E3422" s="104"/>
    </row>
    <row r="3423" spans="2:5" x14ac:dyDescent="0.45">
      <c r="B3423" s="103"/>
      <c r="C3423" s="104"/>
      <c r="D3423" s="104"/>
      <c r="E3423" s="104"/>
    </row>
    <row r="3424" spans="2:5" x14ac:dyDescent="0.45">
      <c r="B3424" s="103"/>
      <c r="C3424" s="104"/>
      <c r="D3424" s="104"/>
      <c r="E3424" s="104"/>
    </row>
    <row r="3425" spans="2:5" x14ac:dyDescent="0.45">
      <c r="B3425" s="103"/>
      <c r="C3425" s="104"/>
      <c r="D3425" s="104"/>
      <c r="E3425" s="104"/>
    </row>
    <row r="3426" spans="2:5" x14ac:dyDescent="0.45">
      <c r="B3426" s="103"/>
      <c r="C3426" s="104"/>
      <c r="D3426" s="104"/>
      <c r="E3426" s="104"/>
    </row>
    <row r="3427" spans="2:5" x14ac:dyDescent="0.45">
      <c r="B3427" s="103"/>
      <c r="C3427" s="104"/>
      <c r="D3427" s="104"/>
      <c r="E3427" s="104"/>
    </row>
    <row r="3428" spans="2:5" x14ac:dyDescent="0.45">
      <c r="B3428" s="103"/>
      <c r="C3428" s="104"/>
      <c r="D3428" s="104"/>
      <c r="E3428" s="104"/>
    </row>
    <row r="3429" spans="2:5" x14ac:dyDescent="0.45">
      <c r="B3429" s="103"/>
      <c r="C3429" s="104"/>
      <c r="D3429" s="104"/>
      <c r="E3429" s="104"/>
    </row>
    <row r="3430" spans="2:5" x14ac:dyDescent="0.45">
      <c r="B3430" s="103"/>
      <c r="C3430" s="104"/>
      <c r="D3430" s="104"/>
      <c r="E3430" s="104"/>
    </row>
    <row r="3431" spans="2:5" x14ac:dyDescent="0.45">
      <c r="B3431" s="103"/>
      <c r="C3431" s="104"/>
      <c r="D3431" s="104"/>
      <c r="E3431" s="104"/>
    </row>
    <row r="3432" spans="2:5" x14ac:dyDescent="0.45">
      <c r="B3432" s="103"/>
      <c r="C3432" s="104"/>
      <c r="D3432" s="104"/>
      <c r="E3432" s="104"/>
    </row>
    <row r="3433" spans="2:5" x14ac:dyDescent="0.45">
      <c r="B3433" s="103"/>
      <c r="C3433" s="104"/>
      <c r="D3433" s="104"/>
      <c r="E3433" s="104"/>
    </row>
    <row r="3434" spans="2:5" x14ac:dyDescent="0.45">
      <c r="B3434" s="103"/>
      <c r="C3434" s="104"/>
      <c r="D3434" s="104"/>
      <c r="E3434" s="104"/>
    </row>
    <row r="3435" spans="2:5" x14ac:dyDescent="0.45">
      <c r="B3435" s="103"/>
      <c r="C3435" s="104"/>
      <c r="D3435" s="104"/>
      <c r="E3435" s="104"/>
    </row>
    <row r="3436" spans="2:5" x14ac:dyDescent="0.45">
      <c r="B3436" s="103"/>
      <c r="C3436" s="104"/>
      <c r="D3436" s="104"/>
      <c r="E3436" s="104"/>
    </row>
    <row r="3437" spans="2:5" x14ac:dyDescent="0.45">
      <c r="B3437" s="103"/>
      <c r="C3437" s="104"/>
      <c r="D3437" s="104"/>
      <c r="E3437" s="104"/>
    </row>
    <row r="3438" spans="2:5" x14ac:dyDescent="0.45">
      <c r="B3438" s="103"/>
      <c r="C3438" s="104"/>
      <c r="D3438" s="104"/>
      <c r="E3438" s="104"/>
    </row>
    <row r="3439" spans="2:5" x14ac:dyDescent="0.45">
      <c r="B3439" s="103"/>
      <c r="C3439" s="104"/>
      <c r="D3439" s="104"/>
      <c r="E3439" s="104"/>
    </row>
    <row r="3440" spans="2:5" x14ac:dyDescent="0.45">
      <c r="B3440" s="103"/>
      <c r="C3440" s="104"/>
      <c r="D3440" s="104"/>
      <c r="E3440" s="104"/>
    </row>
    <row r="3441" spans="2:5" x14ac:dyDescent="0.45">
      <c r="B3441" s="103"/>
      <c r="C3441" s="104"/>
      <c r="D3441" s="104"/>
      <c r="E3441" s="104"/>
    </row>
    <row r="3442" spans="2:5" x14ac:dyDescent="0.45">
      <c r="B3442" s="103"/>
      <c r="C3442" s="104"/>
      <c r="D3442" s="104"/>
      <c r="E3442" s="104"/>
    </row>
    <row r="3443" spans="2:5" x14ac:dyDescent="0.45">
      <c r="B3443" s="103"/>
      <c r="C3443" s="104"/>
      <c r="D3443" s="104"/>
      <c r="E3443" s="104"/>
    </row>
    <row r="3444" spans="2:5" x14ac:dyDescent="0.45">
      <c r="B3444" s="103"/>
      <c r="C3444" s="104"/>
      <c r="D3444" s="104"/>
      <c r="E3444" s="104"/>
    </row>
    <row r="3445" spans="2:5" x14ac:dyDescent="0.45">
      <c r="B3445" s="103"/>
      <c r="C3445" s="104"/>
      <c r="D3445" s="104"/>
      <c r="E3445" s="104"/>
    </row>
    <row r="3446" spans="2:5" x14ac:dyDescent="0.45">
      <c r="B3446" s="103"/>
      <c r="C3446" s="104"/>
      <c r="D3446" s="104"/>
      <c r="E3446" s="104"/>
    </row>
    <row r="3447" spans="2:5" x14ac:dyDescent="0.45">
      <c r="B3447" s="103"/>
      <c r="C3447" s="104"/>
      <c r="D3447" s="104"/>
      <c r="E3447" s="104"/>
    </row>
    <row r="3448" spans="2:5" x14ac:dyDescent="0.45">
      <c r="B3448" s="103"/>
      <c r="C3448" s="104"/>
      <c r="D3448" s="104"/>
      <c r="E3448" s="104"/>
    </row>
    <row r="3449" spans="2:5" x14ac:dyDescent="0.45">
      <c r="B3449" s="103"/>
      <c r="C3449" s="104"/>
      <c r="D3449" s="104"/>
      <c r="E3449" s="104"/>
    </row>
    <row r="3450" spans="2:5" x14ac:dyDescent="0.45">
      <c r="B3450" s="103"/>
      <c r="C3450" s="104"/>
      <c r="D3450" s="104"/>
      <c r="E3450" s="104"/>
    </row>
    <row r="3451" spans="2:5" x14ac:dyDescent="0.45">
      <c r="B3451" s="103"/>
      <c r="C3451" s="104"/>
      <c r="D3451" s="104"/>
      <c r="E3451" s="104"/>
    </row>
    <row r="3452" spans="2:5" x14ac:dyDescent="0.45">
      <c r="B3452" s="103"/>
      <c r="C3452" s="104"/>
      <c r="D3452" s="104"/>
      <c r="E3452" s="104"/>
    </row>
    <row r="3453" spans="2:5" x14ac:dyDescent="0.45">
      <c r="B3453" s="103"/>
      <c r="C3453" s="104"/>
      <c r="D3453" s="104"/>
      <c r="E3453" s="104"/>
    </row>
    <row r="3454" spans="2:5" x14ac:dyDescent="0.45">
      <c r="B3454" s="103"/>
      <c r="C3454" s="104"/>
      <c r="D3454" s="104"/>
      <c r="E3454" s="104"/>
    </row>
    <row r="3455" spans="2:5" x14ac:dyDescent="0.45">
      <c r="B3455" s="103"/>
      <c r="C3455" s="104"/>
      <c r="D3455" s="104"/>
      <c r="E3455" s="104"/>
    </row>
    <row r="3456" spans="2:5" x14ac:dyDescent="0.45">
      <c r="B3456" s="103"/>
      <c r="C3456" s="104"/>
      <c r="D3456" s="104"/>
      <c r="E3456" s="104"/>
    </row>
    <row r="3457" spans="2:5" x14ac:dyDescent="0.45">
      <c r="B3457" s="103"/>
      <c r="C3457" s="104"/>
      <c r="D3457" s="104"/>
      <c r="E3457" s="104"/>
    </row>
    <row r="3458" spans="2:5" x14ac:dyDescent="0.45">
      <c r="B3458" s="103"/>
      <c r="C3458" s="104"/>
      <c r="D3458" s="104"/>
      <c r="E3458" s="104"/>
    </row>
    <row r="3459" spans="2:5" x14ac:dyDescent="0.45">
      <c r="B3459" s="103"/>
      <c r="C3459" s="104"/>
      <c r="D3459" s="104"/>
      <c r="E3459" s="104"/>
    </row>
    <row r="3460" spans="2:5" x14ac:dyDescent="0.45">
      <c r="B3460" s="103"/>
      <c r="C3460" s="104"/>
      <c r="D3460" s="104"/>
      <c r="E3460" s="104"/>
    </row>
    <row r="3461" spans="2:5" x14ac:dyDescent="0.45">
      <c r="B3461" s="103"/>
      <c r="C3461" s="104"/>
      <c r="D3461" s="104"/>
      <c r="E3461" s="104"/>
    </row>
    <row r="3462" spans="2:5" x14ac:dyDescent="0.45">
      <c r="B3462" s="103"/>
      <c r="C3462" s="104"/>
      <c r="D3462" s="104"/>
      <c r="E3462" s="104"/>
    </row>
    <row r="3463" spans="2:5" x14ac:dyDescent="0.45">
      <c r="B3463" s="103"/>
      <c r="C3463" s="104"/>
      <c r="D3463" s="104"/>
      <c r="E3463" s="104"/>
    </row>
    <row r="3464" spans="2:5" x14ac:dyDescent="0.45">
      <c r="B3464" s="103"/>
      <c r="C3464" s="104"/>
      <c r="D3464" s="104"/>
      <c r="E3464" s="104"/>
    </row>
    <row r="3465" spans="2:5" x14ac:dyDescent="0.45">
      <c r="B3465" s="103"/>
      <c r="C3465" s="104"/>
      <c r="D3465" s="104"/>
      <c r="E3465" s="104"/>
    </row>
    <row r="3466" spans="2:5" x14ac:dyDescent="0.45">
      <c r="B3466" s="103"/>
      <c r="C3466" s="104"/>
      <c r="D3466" s="104"/>
      <c r="E3466" s="104"/>
    </row>
    <row r="3467" spans="2:5" x14ac:dyDescent="0.45">
      <c r="B3467" s="103"/>
      <c r="C3467" s="104"/>
      <c r="D3467" s="104"/>
      <c r="E3467" s="104"/>
    </row>
    <row r="3468" spans="2:5" x14ac:dyDescent="0.45">
      <c r="B3468" s="103"/>
      <c r="C3468" s="104"/>
      <c r="D3468" s="104"/>
      <c r="E3468" s="104"/>
    </row>
    <row r="3469" spans="2:5" x14ac:dyDescent="0.45">
      <c r="B3469" s="103"/>
      <c r="C3469" s="104"/>
      <c r="D3469" s="104"/>
      <c r="E3469" s="104"/>
    </row>
    <row r="3470" spans="2:5" x14ac:dyDescent="0.45">
      <c r="B3470" s="103"/>
      <c r="C3470" s="104"/>
      <c r="D3470" s="104"/>
      <c r="E3470" s="104"/>
    </row>
    <row r="3471" spans="2:5" x14ac:dyDescent="0.45">
      <c r="B3471" s="103"/>
      <c r="C3471" s="104"/>
      <c r="D3471" s="104"/>
      <c r="E3471" s="104"/>
    </row>
    <row r="3472" spans="2:5" x14ac:dyDescent="0.45">
      <c r="B3472" s="103"/>
      <c r="C3472" s="104"/>
      <c r="D3472" s="104"/>
      <c r="E3472" s="104"/>
    </row>
    <row r="3473" spans="2:5" x14ac:dyDescent="0.45">
      <c r="B3473" s="103"/>
      <c r="C3473" s="104"/>
      <c r="D3473" s="104"/>
      <c r="E3473" s="104"/>
    </row>
    <row r="3474" spans="2:5" x14ac:dyDescent="0.45">
      <c r="B3474" s="103"/>
      <c r="C3474" s="104"/>
      <c r="D3474" s="104"/>
      <c r="E3474" s="104"/>
    </row>
    <row r="3475" spans="2:5" x14ac:dyDescent="0.45">
      <c r="B3475" s="103"/>
      <c r="C3475" s="104"/>
      <c r="D3475" s="104"/>
      <c r="E3475" s="104"/>
    </row>
    <row r="3476" spans="2:5" x14ac:dyDescent="0.45">
      <c r="B3476" s="103"/>
      <c r="C3476" s="104"/>
      <c r="D3476" s="104"/>
      <c r="E3476" s="104"/>
    </row>
    <row r="3477" spans="2:5" x14ac:dyDescent="0.45">
      <c r="B3477" s="103"/>
      <c r="C3477" s="104"/>
      <c r="D3477" s="104"/>
      <c r="E3477" s="104"/>
    </row>
    <row r="3478" spans="2:5" x14ac:dyDescent="0.45">
      <c r="B3478" s="103"/>
      <c r="C3478" s="104"/>
      <c r="D3478" s="104"/>
      <c r="E3478" s="104"/>
    </row>
    <row r="3479" spans="2:5" x14ac:dyDescent="0.45">
      <c r="B3479" s="103"/>
      <c r="C3479" s="104"/>
      <c r="D3479" s="104"/>
      <c r="E3479" s="104"/>
    </row>
    <row r="3480" spans="2:5" x14ac:dyDescent="0.45">
      <c r="B3480" s="103"/>
      <c r="C3480" s="104"/>
      <c r="D3480" s="104"/>
      <c r="E3480" s="104"/>
    </row>
    <row r="3481" spans="2:5" x14ac:dyDescent="0.45">
      <c r="B3481" s="103"/>
      <c r="C3481" s="104"/>
      <c r="D3481" s="104"/>
      <c r="E3481" s="104"/>
    </row>
    <row r="3482" spans="2:5" x14ac:dyDescent="0.45">
      <c r="B3482" s="103"/>
      <c r="C3482" s="104"/>
      <c r="D3482" s="104"/>
      <c r="E3482" s="104"/>
    </row>
    <row r="3483" spans="2:5" x14ac:dyDescent="0.45">
      <c r="B3483" s="103"/>
      <c r="C3483" s="104"/>
      <c r="D3483" s="104"/>
      <c r="E3483" s="104"/>
    </row>
    <row r="3484" spans="2:5" x14ac:dyDescent="0.45">
      <c r="B3484" s="103"/>
      <c r="C3484" s="104"/>
      <c r="D3484" s="104"/>
      <c r="E3484" s="104"/>
    </row>
    <row r="3485" spans="2:5" x14ac:dyDescent="0.45">
      <c r="B3485" s="103"/>
      <c r="C3485" s="104"/>
      <c r="D3485" s="104"/>
      <c r="E3485" s="104"/>
    </row>
    <row r="3486" spans="2:5" x14ac:dyDescent="0.45">
      <c r="B3486" s="103"/>
      <c r="C3486" s="104"/>
      <c r="D3486" s="104"/>
      <c r="E3486" s="104"/>
    </row>
    <row r="3487" spans="2:5" x14ac:dyDescent="0.45">
      <c r="B3487" s="103"/>
      <c r="C3487" s="104"/>
      <c r="D3487" s="104"/>
      <c r="E3487" s="104"/>
    </row>
    <row r="3488" spans="2:5" x14ac:dyDescent="0.45">
      <c r="B3488" s="103"/>
      <c r="C3488" s="104"/>
      <c r="D3488" s="104"/>
      <c r="E3488" s="104"/>
    </row>
    <row r="3489" spans="2:5" x14ac:dyDescent="0.45">
      <c r="B3489" s="103"/>
      <c r="C3489" s="104"/>
      <c r="D3489" s="104"/>
      <c r="E3489" s="104"/>
    </row>
    <row r="3490" spans="2:5" x14ac:dyDescent="0.45">
      <c r="B3490" s="103"/>
      <c r="C3490" s="104"/>
      <c r="D3490" s="104"/>
      <c r="E3490" s="104"/>
    </row>
    <row r="3491" spans="2:5" x14ac:dyDescent="0.45">
      <c r="B3491" s="103"/>
      <c r="C3491" s="104"/>
      <c r="D3491" s="104"/>
      <c r="E3491" s="104"/>
    </row>
    <row r="3492" spans="2:5" x14ac:dyDescent="0.45">
      <c r="B3492" s="103"/>
      <c r="C3492" s="104"/>
      <c r="D3492" s="104"/>
      <c r="E3492" s="104"/>
    </row>
    <row r="3493" spans="2:5" x14ac:dyDescent="0.45">
      <c r="B3493" s="103"/>
      <c r="C3493" s="104"/>
      <c r="D3493" s="104"/>
      <c r="E3493" s="104"/>
    </row>
    <row r="3494" spans="2:5" x14ac:dyDescent="0.45">
      <c r="B3494" s="103"/>
      <c r="C3494" s="104"/>
      <c r="D3494" s="104"/>
      <c r="E3494" s="104"/>
    </row>
    <row r="3495" spans="2:5" x14ac:dyDescent="0.45">
      <c r="B3495" s="103"/>
      <c r="C3495" s="104"/>
      <c r="D3495" s="104"/>
      <c r="E3495" s="104"/>
    </row>
    <row r="3496" spans="2:5" x14ac:dyDescent="0.45">
      <c r="B3496" s="103"/>
      <c r="C3496" s="104"/>
      <c r="D3496" s="104"/>
      <c r="E3496" s="104"/>
    </row>
    <row r="3497" spans="2:5" x14ac:dyDescent="0.45">
      <c r="B3497" s="103"/>
      <c r="C3497" s="104"/>
      <c r="D3497" s="104"/>
      <c r="E3497" s="104"/>
    </row>
    <row r="3498" spans="2:5" x14ac:dyDescent="0.45">
      <c r="B3498" s="103"/>
      <c r="C3498" s="104"/>
      <c r="D3498" s="104"/>
      <c r="E3498" s="104"/>
    </row>
    <row r="3499" spans="2:5" x14ac:dyDescent="0.45">
      <c r="B3499" s="103"/>
      <c r="C3499" s="104"/>
      <c r="D3499" s="104"/>
      <c r="E3499" s="104"/>
    </row>
    <row r="3500" spans="2:5" x14ac:dyDescent="0.45">
      <c r="B3500" s="103"/>
      <c r="C3500" s="104"/>
      <c r="D3500" s="104"/>
      <c r="E3500" s="104"/>
    </row>
    <row r="3501" spans="2:5" x14ac:dyDescent="0.45">
      <c r="B3501" s="103"/>
      <c r="C3501" s="104"/>
      <c r="D3501" s="104"/>
      <c r="E3501" s="104"/>
    </row>
    <row r="3502" spans="2:5" x14ac:dyDescent="0.45">
      <c r="B3502" s="103"/>
      <c r="C3502" s="104"/>
      <c r="D3502" s="104"/>
      <c r="E3502" s="104"/>
    </row>
    <row r="3503" spans="2:5" x14ac:dyDescent="0.45">
      <c r="B3503" s="103"/>
      <c r="C3503" s="104"/>
      <c r="D3503" s="104"/>
      <c r="E3503" s="104"/>
    </row>
    <row r="3504" spans="2:5" x14ac:dyDescent="0.45">
      <c r="B3504" s="103"/>
      <c r="C3504" s="104"/>
      <c r="D3504" s="104"/>
      <c r="E3504" s="104"/>
    </row>
    <row r="3505" spans="2:5" x14ac:dyDescent="0.45">
      <c r="B3505" s="103"/>
      <c r="C3505" s="104"/>
      <c r="D3505" s="104"/>
      <c r="E3505" s="104"/>
    </row>
    <row r="3506" spans="2:5" x14ac:dyDescent="0.45">
      <c r="B3506" s="103"/>
      <c r="C3506" s="104"/>
      <c r="D3506" s="104"/>
      <c r="E3506" s="104"/>
    </row>
    <row r="3507" spans="2:5" x14ac:dyDescent="0.45">
      <c r="B3507" s="103"/>
      <c r="C3507" s="104"/>
      <c r="D3507" s="104"/>
      <c r="E3507" s="104"/>
    </row>
    <row r="3508" spans="2:5" x14ac:dyDescent="0.45">
      <c r="B3508" s="103"/>
      <c r="C3508" s="104"/>
      <c r="D3508" s="104"/>
      <c r="E3508" s="104"/>
    </row>
    <row r="3509" spans="2:5" x14ac:dyDescent="0.45">
      <c r="B3509" s="103"/>
      <c r="C3509" s="104"/>
      <c r="D3509" s="104"/>
      <c r="E3509" s="104"/>
    </row>
    <row r="3510" spans="2:5" x14ac:dyDescent="0.45">
      <c r="B3510" s="103"/>
      <c r="C3510" s="104"/>
      <c r="D3510" s="104"/>
      <c r="E3510" s="104"/>
    </row>
    <row r="3511" spans="2:5" x14ac:dyDescent="0.45">
      <c r="B3511" s="103"/>
      <c r="C3511" s="104"/>
      <c r="D3511" s="104"/>
      <c r="E3511" s="104"/>
    </row>
    <row r="3512" spans="2:5" x14ac:dyDescent="0.45">
      <c r="B3512" s="103"/>
      <c r="C3512" s="104"/>
      <c r="D3512" s="104"/>
      <c r="E3512" s="104"/>
    </row>
    <row r="3513" spans="2:5" x14ac:dyDescent="0.45">
      <c r="B3513" s="103"/>
      <c r="C3513" s="104"/>
      <c r="D3513" s="104"/>
      <c r="E3513" s="104"/>
    </row>
    <row r="3514" spans="2:5" x14ac:dyDescent="0.45">
      <c r="B3514" s="103"/>
      <c r="C3514" s="104"/>
      <c r="D3514" s="104"/>
      <c r="E3514" s="104"/>
    </row>
    <row r="3515" spans="2:5" x14ac:dyDescent="0.45">
      <c r="B3515" s="103"/>
      <c r="C3515" s="104"/>
      <c r="D3515" s="104"/>
      <c r="E3515" s="104"/>
    </row>
    <row r="3516" spans="2:5" x14ac:dyDescent="0.45">
      <c r="B3516" s="103"/>
      <c r="C3516" s="104"/>
      <c r="D3516" s="104"/>
      <c r="E3516" s="104"/>
    </row>
    <row r="3517" spans="2:5" x14ac:dyDescent="0.45">
      <c r="B3517" s="103"/>
      <c r="C3517" s="104"/>
      <c r="D3517" s="104"/>
      <c r="E3517" s="104"/>
    </row>
    <row r="3518" spans="2:5" x14ac:dyDescent="0.45">
      <c r="B3518" s="103"/>
      <c r="C3518" s="104"/>
      <c r="D3518" s="104"/>
      <c r="E3518" s="104"/>
    </row>
    <row r="3519" spans="2:5" x14ac:dyDescent="0.45">
      <c r="B3519" s="103"/>
      <c r="C3519" s="104"/>
      <c r="D3519" s="104"/>
      <c r="E3519" s="104"/>
    </row>
    <row r="3520" spans="2:5" x14ac:dyDescent="0.45">
      <c r="B3520" s="103"/>
      <c r="C3520" s="104"/>
      <c r="D3520" s="104"/>
      <c r="E3520" s="104"/>
    </row>
    <row r="3521" spans="2:5" x14ac:dyDescent="0.45">
      <c r="B3521" s="103"/>
      <c r="C3521" s="104"/>
      <c r="D3521" s="104"/>
      <c r="E3521" s="104"/>
    </row>
    <row r="3522" spans="2:5" x14ac:dyDescent="0.45">
      <c r="B3522" s="103"/>
      <c r="C3522" s="104"/>
      <c r="D3522" s="104"/>
      <c r="E3522" s="104"/>
    </row>
    <row r="3523" spans="2:5" x14ac:dyDescent="0.45">
      <c r="B3523" s="103"/>
      <c r="C3523" s="104"/>
      <c r="D3523" s="104"/>
      <c r="E3523" s="104"/>
    </row>
    <row r="3524" spans="2:5" x14ac:dyDescent="0.45">
      <c r="B3524" s="103"/>
      <c r="C3524" s="104"/>
      <c r="D3524" s="104"/>
      <c r="E3524" s="104"/>
    </row>
    <row r="3525" spans="2:5" x14ac:dyDescent="0.45">
      <c r="B3525" s="103"/>
      <c r="C3525" s="104"/>
      <c r="D3525" s="104"/>
      <c r="E3525" s="104"/>
    </row>
    <row r="3526" spans="2:5" x14ac:dyDescent="0.45">
      <c r="B3526" s="103"/>
      <c r="C3526" s="104"/>
      <c r="D3526" s="104"/>
      <c r="E3526" s="104"/>
    </row>
    <row r="3527" spans="2:5" x14ac:dyDescent="0.45">
      <c r="B3527" s="103"/>
      <c r="C3527" s="104"/>
      <c r="D3527" s="104"/>
      <c r="E3527" s="104"/>
    </row>
    <row r="3528" spans="2:5" x14ac:dyDescent="0.45">
      <c r="B3528" s="103"/>
      <c r="C3528" s="104"/>
      <c r="D3528" s="104"/>
      <c r="E3528" s="104"/>
    </row>
    <row r="3529" spans="2:5" x14ac:dyDescent="0.45">
      <c r="B3529" s="103"/>
      <c r="C3529" s="104"/>
      <c r="D3529" s="104"/>
      <c r="E3529" s="104"/>
    </row>
    <row r="3530" spans="2:5" x14ac:dyDescent="0.45">
      <c r="B3530" s="103"/>
      <c r="C3530" s="104"/>
      <c r="D3530" s="104"/>
      <c r="E3530" s="104"/>
    </row>
    <row r="3531" spans="2:5" x14ac:dyDescent="0.45">
      <c r="B3531" s="103"/>
      <c r="C3531" s="104"/>
      <c r="D3531" s="104"/>
      <c r="E3531" s="104"/>
    </row>
    <row r="3532" spans="2:5" x14ac:dyDescent="0.45">
      <c r="B3532" s="103"/>
      <c r="C3532" s="104"/>
      <c r="D3532" s="104"/>
      <c r="E3532" s="104"/>
    </row>
    <row r="3533" spans="2:5" x14ac:dyDescent="0.45">
      <c r="B3533" s="103"/>
      <c r="C3533" s="104"/>
      <c r="D3533" s="104"/>
      <c r="E3533" s="104"/>
    </row>
    <row r="3534" spans="2:5" x14ac:dyDescent="0.45">
      <c r="B3534" s="103"/>
      <c r="C3534" s="104"/>
      <c r="D3534" s="104"/>
      <c r="E3534" s="104"/>
    </row>
    <row r="3535" spans="2:5" x14ac:dyDescent="0.45">
      <c r="B3535" s="103"/>
      <c r="C3535" s="104"/>
      <c r="D3535" s="104"/>
      <c r="E3535" s="104"/>
    </row>
    <row r="3536" spans="2:5" x14ac:dyDescent="0.45">
      <c r="B3536" s="103"/>
      <c r="C3536" s="104"/>
      <c r="D3536" s="104"/>
      <c r="E3536" s="104"/>
    </row>
    <row r="3537" spans="2:5" x14ac:dyDescent="0.45">
      <c r="B3537" s="103"/>
      <c r="C3537" s="104"/>
      <c r="D3537" s="104"/>
      <c r="E3537" s="104"/>
    </row>
    <row r="3538" spans="2:5" x14ac:dyDescent="0.45">
      <c r="B3538" s="103"/>
      <c r="C3538" s="104"/>
      <c r="D3538" s="104"/>
      <c r="E3538" s="104"/>
    </row>
    <row r="3539" spans="2:5" x14ac:dyDescent="0.45">
      <c r="B3539" s="103"/>
      <c r="C3539" s="104"/>
      <c r="D3539" s="104"/>
      <c r="E3539" s="104"/>
    </row>
    <row r="3540" spans="2:5" x14ac:dyDescent="0.45">
      <c r="B3540" s="103"/>
      <c r="C3540" s="104"/>
      <c r="D3540" s="104"/>
      <c r="E3540" s="104"/>
    </row>
    <row r="3541" spans="2:5" x14ac:dyDescent="0.45">
      <c r="B3541" s="103"/>
      <c r="C3541" s="104"/>
      <c r="D3541" s="104"/>
      <c r="E3541" s="104"/>
    </row>
    <row r="3542" spans="2:5" x14ac:dyDescent="0.45">
      <c r="B3542" s="103"/>
      <c r="C3542" s="104"/>
      <c r="D3542" s="104"/>
      <c r="E3542" s="104"/>
    </row>
    <row r="3543" spans="2:5" x14ac:dyDescent="0.45">
      <c r="B3543" s="103"/>
      <c r="C3543" s="104"/>
      <c r="D3543" s="104"/>
      <c r="E3543" s="104"/>
    </row>
    <row r="3544" spans="2:5" x14ac:dyDescent="0.45">
      <c r="B3544" s="103"/>
      <c r="C3544" s="104"/>
      <c r="D3544" s="104"/>
      <c r="E3544" s="104"/>
    </row>
    <row r="3545" spans="2:5" x14ac:dyDescent="0.45">
      <c r="B3545" s="103"/>
      <c r="C3545" s="104"/>
      <c r="D3545" s="104"/>
      <c r="E3545" s="104"/>
    </row>
    <row r="3546" spans="2:5" x14ac:dyDescent="0.45">
      <c r="B3546" s="103"/>
      <c r="C3546" s="104"/>
      <c r="D3546" s="104"/>
      <c r="E3546" s="104"/>
    </row>
    <row r="3547" spans="2:5" x14ac:dyDescent="0.45">
      <c r="B3547" s="103"/>
      <c r="C3547" s="104"/>
      <c r="D3547" s="104"/>
      <c r="E3547" s="104"/>
    </row>
    <row r="3548" spans="2:5" x14ac:dyDescent="0.45">
      <c r="B3548" s="103"/>
      <c r="C3548" s="104"/>
      <c r="D3548" s="104"/>
      <c r="E3548" s="104"/>
    </row>
    <row r="3549" spans="2:5" x14ac:dyDescent="0.45">
      <c r="B3549" s="103"/>
      <c r="C3549" s="104"/>
      <c r="D3549" s="104"/>
      <c r="E3549" s="104"/>
    </row>
    <row r="3550" spans="2:5" x14ac:dyDescent="0.45">
      <c r="B3550" s="103"/>
      <c r="C3550" s="104"/>
      <c r="D3550" s="104"/>
      <c r="E3550" s="104"/>
    </row>
    <row r="3551" spans="2:5" x14ac:dyDescent="0.45">
      <c r="B3551" s="103"/>
      <c r="C3551" s="104"/>
      <c r="D3551" s="104"/>
      <c r="E3551" s="104"/>
    </row>
    <row r="3552" spans="2:5" x14ac:dyDescent="0.45">
      <c r="B3552" s="103"/>
      <c r="C3552" s="104"/>
      <c r="D3552" s="104"/>
      <c r="E3552" s="104"/>
    </row>
    <row r="3553" spans="2:5" x14ac:dyDescent="0.45">
      <c r="B3553" s="103"/>
      <c r="C3553" s="104"/>
      <c r="D3553" s="104"/>
      <c r="E3553" s="104"/>
    </row>
    <row r="3554" spans="2:5" x14ac:dyDescent="0.45">
      <c r="B3554" s="103"/>
      <c r="C3554" s="104"/>
      <c r="D3554" s="104"/>
      <c r="E3554" s="104"/>
    </row>
    <row r="3555" spans="2:5" x14ac:dyDescent="0.45">
      <c r="B3555" s="103"/>
      <c r="C3555" s="104"/>
      <c r="D3555" s="104"/>
      <c r="E3555" s="104"/>
    </row>
    <row r="3556" spans="2:5" x14ac:dyDescent="0.45">
      <c r="B3556" s="103"/>
      <c r="C3556" s="104"/>
      <c r="D3556" s="104"/>
      <c r="E3556" s="104"/>
    </row>
    <row r="3557" spans="2:5" x14ac:dyDescent="0.45">
      <c r="B3557" s="103"/>
      <c r="C3557" s="104"/>
      <c r="D3557" s="104"/>
      <c r="E3557" s="104"/>
    </row>
    <row r="3558" spans="2:5" x14ac:dyDescent="0.45">
      <c r="B3558" s="103"/>
      <c r="C3558" s="104"/>
      <c r="D3558" s="104"/>
      <c r="E3558" s="104"/>
    </row>
    <row r="3559" spans="2:5" x14ac:dyDescent="0.45">
      <c r="B3559" s="103"/>
      <c r="C3559" s="104"/>
      <c r="D3559" s="104"/>
      <c r="E3559" s="104"/>
    </row>
    <row r="3560" spans="2:5" x14ac:dyDescent="0.45">
      <c r="B3560" s="103"/>
      <c r="C3560" s="104"/>
      <c r="D3560" s="104"/>
      <c r="E3560" s="104"/>
    </row>
    <row r="3561" spans="2:5" x14ac:dyDescent="0.45">
      <c r="B3561" s="103"/>
      <c r="C3561" s="104"/>
      <c r="D3561" s="104"/>
      <c r="E3561" s="104"/>
    </row>
    <row r="3562" spans="2:5" x14ac:dyDescent="0.45">
      <c r="B3562" s="103"/>
      <c r="C3562" s="104"/>
      <c r="D3562" s="104"/>
      <c r="E3562" s="104"/>
    </row>
    <row r="3563" spans="2:5" x14ac:dyDescent="0.45">
      <c r="B3563" s="103"/>
      <c r="C3563" s="104"/>
      <c r="D3563" s="104"/>
      <c r="E3563" s="104"/>
    </row>
    <row r="3564" spans="2:5" x14ac:dyDescent="0.45">
      <c r="B3564" s="103"/>
      <c r="C3564" s="104"/>
      <c r="D3564" s="104"/>
      <c r="E3564" s="104"/>
    </row>
    <row r="3565" spans="2:5" x14ac:dyDescent="0.45">
      <c r="B3565" s="103"/>
      <c r="C3565" s="104"/>
      <c r="D3565" s="104"/>
      <c r="E3565" s="104"/>
    </row>
    <row r="3566" spans="2:5" x14ac:dyDescent="0.45">
      <c r="B3566" s="103"/>
      <c r="C3566" s="104"/>
      <c r="D3566" s="104"/>
      <c r="E3566" s="104"/>
    </row>
    <row r="3567" spans="2:5" x14ac:dyDescent="0.45">
      <c r="B3567" s="103"/>
      <c r="C3567" s="104"/>
      <c r="D3567" s="104"/>
      <c r="E3567" s="104"/>
    </row>
    <row r="3568" spans="2:5" x14ac:dyDescent="0.45">
      <c r="B3568" s="103"/>
      <c r="C3568" s="104"/>
      <c r="D3568" s="104"/>
      <c r="E3568" s="104"/>
    </row>
    <row r="3569" spans="2:5" x14ac:dyDescent="0.45">
      <c r="B3569" s="103"/>
      <c r="C3569" s="104"/>
      <c r="D3569" s="104"/>
      <c r="E3569" s="104"/>
    </row>
    <row r="3570" spans="2:5" x14ac:dyDescent="0.45">
      <c r="B3570" s="103"/>
      <c r="C3570" s="104"/>
      <c r="D3570" s="104"/>
      <c r="E3570" s="104"/>
    </row>
    <row r="3571" spans="2:5" x14ac:dyDescent="0.45">
      <c r="B3571" s="103"/>
      <c r="C3571" s="104"/>
      <c r="D3571" s="104"/>
      <c r="E3571" s="104"/>
    </row>
    <row r="3572" spans="2:5" x14ac:dyDescent="0.45">
      <c r="B3572" s="103"/>
      <c r="C3572" s="104"/>
      <c r="D3572" s="104"/>
      <c r="E3572" s="104"/>
    </row>
    <row r="3573" spans="2:5" x14ac:dyDescent="0.45">
      <c r="B3573" s="103"/>
      <c r="C3573" s="104"/>
      <c r="D3573" s="104"/>
      <c r="E3573" s="104"/>
    </row>
    <row r="3574" spans="2:5" x14ac:dyDescent="0.45">
      <c r="B3574" s="103"/>
      <c r="C3574" s="104"/>
      <c r="D3574" s="104"/>
      <c r="E3574" s="104"/>
    </row>
    <row r="3575" spans="2:5" x14ac:dyDescent="0.45">
      <c r="B3575" s="103"/>
      <c r="C3575" s="104"/>
      <c r="D3575" s="104"/>
      <c r="E3575" s="104"/>
    </row>
    <row r="3576" spans="2:5" x14ac:dyDescent="0.45">
      <c r="B3576" s="103"/>
      <c r="C3576" s="104"/>
      <c r="D3576" s="104"/>
      <c r="E3576" s="104"/>
    </row>
    <row r="3577" spans="2:5" x14ac:dyDescent="0.45">
      <c r="B3577" s="103"/>
      <c r="C3577" s="104"/>
      <c r="D3577" s="104"/>
      <c r="E3577" s="104"/>
    </row>
    <row r="3578" spans="2:5" x14ac:dyDescent="0.45">
      <c r="B3578" s="103"/>
      <c r="C3578" s="104"/>
      <c r="D3578" s="104"/>
      <c r="E3578" s="104"/>
    </row>
    <row r="3579" spans="2:5" x14ac:dyDescent="0.45">
      <c r="B3579" s="103"/>
      <c r="C3579" s="104"/>
      <c r="D3579" s="104"/>
      <c r="E3579" s="104"/>
    </row>
    <row r="3580" spans="2:5" x14ac:dyDescent="0.45">
      <c r="B3580" s="103"/>
      <c r="C3580" s="104"/>
      <c r="D3580" s="104"/>
      <c r="E3580" s="104"/>
    </row>
    <row r="3581" spans="2:5" x14ac:dyDescent="0.45">
      <c r="B3581" s="103"/>
      <c r="C3581" s="104"/>
      <c r="D3581" s="104"/>
      <c r="E3581" s="104"/>
    </row>
    <row r="3582" spans="2:5" x14ac:dyDescent="0.45">
      <c r="B3582" s="103"/>
      <c r="C3582" s="104"/>
      <c r="D3582" s="104"/>
      <c r="E3582" s="104"/>
    </row>
    <row r="3583" spans="2:5" x14ac:dyDescent="0.45">
      <c r="B3583" s="103"/>
      <c r="C3583" s="104"/>
      <c r="D3583" s="104"/>
      <c r="E3583" s="104"/>
    </row>
    <row r="3584" spans="2:5" x14ac:dyDescent="0.45">
      <c r="B3584" s="103"/>
      <c r="C3584" s="104"/>
      <c r="D3584" s="104"/>
      <c r="E3584" s="104"/>
    </row>
    <row r="3585" spans="2:5" x14ac:dyDescent="0.45">
      <c r="B3585" s="103"/>
      <c r="C3585" s="104"/>
      <c r="D3585" s="104"/>
      <c r="E3585" s="104"/>
    </row>
    <row r="3586" spans="2:5" x14ac:dyDescent="0.45">
      <c r="B3586" s="103"/>
      <c r="C3586" s="104"/>
      <c r="D3586" s="104"/>
      <c r="E3586" s="104"/>
    </row>
    <row r="3587" spans="2:5" x14ac:dyDescent="0.45">
      <c r="B3587" s="103"/>
      <c r="C3587" s="104"/>
      <c r="D3587" s="104"/>
      <c r="E3587" s="104"/>
    </row>
    <row r="3588" spans="2:5" x14ac:dyDescent="0.45">
      <c r="B3588" s="103"/>
      <c r="C3588" s="104"/>
      <c r="D3588" s="104"/>
      <c r="E3588" s="104"/>
    </row>
    <row r="3589" spans="2:5" x14ac:dyDescent="0.45">
      <c r="B3589" s="103"/>
      <c r="C3589" s="104"/>
      <c r="D3589" s="104"/>
      <c r="E3589" s="104"/>
    </row>
    <row r="3590" spans="2:5" x14ac:dyDescent="0.45">
      <c r="B3590" s="103"/>
      <c r="C3590" s="104"/>
      <c r="D3590" s="104"/>
      <c r="E3590" s="104"/>
    </row>
    <row r="3591" spans="2:5" x14ac:dyDescent="0.45">
      <c r="B3591" s="103"/>
      <c r="C3591" s="104"/>
      <c r="D3591" s="104"/>
      <c r="E3591" s="104"/>
    </row>
    <row r="3592" spans="2:5" x14ac:dyDescent="0.45">
      <c r="B3592" s="103"/>
      <c r="C3592" s="104"/>
      <c r="D3592" s="104"/>
      <c r="E3592" s="104"/>
    </row>
    <row r="3593" spans="2:5" x14ac:dyDescent="0.45">
      <c r="B3593" s="103"/>
      <c r="C3593" s="104"/>
      <c r="D3593" s="104"/>
      <c r="E3593" s="104"/>
    </row>
    <row r="3594" spans="2:5" x14ac:dyDescent="0.45">
      <c r="B3594" s="103"/>
      <c r="C3594" s="104"/>
      <c r="D3594" s="104"/>
      <c r="E3594" s="104"/>
    </row>
    <row r="3595" spans="2:5" x14ac:dyDescent="0.45">
      <c r="B3595" s="103"/>
      <c r="C3595" s="104"/>
      <c r="D3595" s="104"/>
      <c r="E3595" s="104"/>
    </row>
    <row r="3596" spans="2:5" x14ac:dyDescent="0.45">
      <c r="B3596" s="103"/>
      <c r="C3596" s="104"/>
      <c r="D3596" s="104"/>
      <c r="E3596" s="104"/>
    </row>
    <row r="3597" spans="2:5" x14ac:dyDescent="0.45">
      <c r="B3597" s="103"/>
      <c r="C3597" s="104"/>
      <c r="D3597" s="104"/>
      <c r="E3597" s="104"/>
    </row>
    <row r="3598" spans="2:5" x14ac:dyDescent="0.45">
      <c r="B3598" s="103"/>
      <c r="C3598" s="104"/>
      <c r="D3598" s="104"/>
      <c r="E3598" s="104"/>
    </row>
    <row r="3599" spans="2:5" x14ac:dyDescent="0.45">
      <c r="B3599" s="103"/>
      <c r="C3599" s="104"/>
      <c r="D3599" s="104"/>
      <c r="E3599" s="104"/>
    </row>
    <row r="3600" spans="2:5" x14ac:dyDescent="0.45">
      <c r="B3600" s="103"/>
      <c r="C3600" s="104"/>
      <c r="D3600" s="104"/>
      <c r="E3600" s="104"/>
    </row>
    <row r="3601" spans="2:5" x14ac:dyDescent="0.45">
      <c r="B3601" s="103"/>
      <c r="C3601" s="104"/>
      <c r="D3601" s="104"/>
      <c r="E3601" s="104"/>
    </row>
    <row r="3602" spans="2:5" x14ac:dyDescent="0.45">
      <c r="B3602" s="103"/>
      <c r="C3602" s="104"/>
      <c r="D3602" s="104"/>
      <c r="E3602" s="104"/>
    </row>
    <row r="3603" spans="2:5" x14ac:dyDescent="0.45">
      <c r="B3603" s="103"/>
      <c r="C3603" s="104"/>
      <c r="D3603" s="104"/>
      <c r="E3603" s="104"/>
    </row>
    <row r="3604" spans="2:5" x14ac:dyDescent="0.45">
      <c r="B3604" s="103"/>
      <c r="C3604" s="104"/>
      <c r="D3604" s="104"/>
      <c r="E3604" s="104"/>
    </row>
    <row r="3605" spans="2:5" x14ac:dyDescent="0.45">
      <c r="B3605" s="103"/>
      <c r="C3605" s="104"/>
      <c r="D3605" s="104"/>
      <c r="E3605" s="104"/>
    </row>
    <row r="3606" spans="2:5" x14ac:dyDescent="0.45">
      <c r="B3606" s="103"/>
      <c r="C3606" s="104"/>
      <c r="D3606" s="104"/>
      <c r="E3606" s="104"/>
    </row>
    <row r="3607" spans="2:5" x14ac:dyDescent="0.45">
      <c r="B3607" s="103"/>
      <c r="C3607" s="104"/>
      <c r="D3607" s="104"/>
      <c r="E3607" s="104"/>
    </row>
    <row r="3608" spans="2:5" x14ac:dyDescent="0.45">
      <c r="B3608" s="103"/>
      <c r="C3608" s="104"/>
      <c r="D3608" s="104"/>
      <c r="E3608" s="104"/>
    </row>
    <row r="3609" spans="2:5" x14ac:dyDescent="0.45">
      <c r="B3609" s="103"/>
      <c r="C3609" s="104"/>
      <c r="D3609" s="104"/>
      <c r="E3609" s="104"/>
    </row>
    <row r="3610" spans="2:5" x14ac:dyDescent="0.45">
      <c r="B3610" s="103"/>
      <c r="C3610" s="104"/>
      <c r="D3610" s="104"/>
      <c r="E3610" s="104"/>
    </row>
    <row r="3611" spans="2:5" x14ac:dyDescent="0.45">
      <c r="B3611" s="103"/>
      <c r="C3611" s="104"/>
      <c r="D3611" s="104"/>
      <c r="E3611" s="104"/>
    </row>
    <row r="3612" spans="2:5" x14ac:dyDescent="0.45">
      <c r="B3612" s="103"/>
      <c r="C3612" s="104"/>
      <c r="D3612" s="104"/>
      <c r="E3612" s="104"/>
    </row>
    <row r="3613" spans="2:5" x14ac:dyDescent="0.45">
      <c r="B3613" s="103"/>
      <c r="C3613" s="104"/>
      <c r="D3613" s="104"/>
      <c r="E3613" s="104"/>
    </row>
    <row r="3614" spans="2:5" x14ac:dyDescent="0.45">
      <c r="B3614" s="103"/>
      <c r="C3614" s="104"/>
      <c r="D3614" s="104"/>
      <c r="E3614" s="104"/>
    </row>
    <row r="3615" spans="2:5" x14ac:dyDescent="0.45">
      <c r="B3615" s="103"/>
      <c r="C3615" s="104"/>
      <c r="D3615" s="104"/>
      <c r="E3615" s="104"/>
    </row>
    <row r="3616" spans="2:5" x14ac:dyDescent="0.45">
      <c r="B3616" s="103"/>
      <c r="C3616" s="104"/>
      <c r="D3616" s="104"/>
      <c r="E3616" s="104"/>
    </row>
    <row r="3617" spans="2:5" x14ac:dyDescent="0.45">
      <c r="B3617" s="103"/>
      <c r="C3617" s="104"/>
      <c r="D3617" s="104"/>
      <c r="E3617" s="104"/>
    </row>
    <row r="3618" spans="2:5" x14ac:dyDescent="0.45">
      <c r="B3618" s="103"/>
      <c r="C3618" s="104"/>
      <c r="D3618" s="104"/>
      <c r="E3618" s="104"/>
    </row>
    <row r="3619" spans="2:5" x14ac:dyDescent="0.45">
      <c r="B3619" s="103"/>
      <c r="C3619" s="104"/>
      <c r="D3619" s="104"/>
      <c r="E3619" s="104"/>
    </row>
    <row r="3620" spans="2:5" x14ac:dyDescent="0.45">
      <c r="B3620" s="103"/>
      <c r="C3620" s="104"/>
      <c r="D3620" s="104"/>
      <c r="E3620" s="104"/>
    </row>
    <row r="3621" spans="2:5" x14ac:dyDescent="0.45">
      <c r="B3621" s="103"/>
      <c r="C3621" s="104"/>
      <c r="D3621" s="104"/>
      <c r="E3621" s="104"/>
    </row>
    <row r="3622" spans="2:5" x14ac:dyDescent="0.45">
      <c r="B3622" s="103"/>
      <c r="C3622" s="104"/>
      <c r="D3622" s="104"/>
      <c r="E3622" s="104"/>
    </row>
    <row r="3623" spans="2:5" x14ac:dyDescent="0.45">
      <c r="B3623" s="103"/>
      <c r="C3623" s="104"/>
      <c r="D3623" s="104"/>
      <c r="E3623" s="104"/>
    </row>
    <row r="3624" spans="2:5" x14ac:dyDescent="0.45">
      <c r="B3624" s="103"/>
      <c r="C3624" s="104"/>
      <c r="D3624" s="104"/>
      <c r="E3624" s="104"/>
    </row>
    <row r="3625" spans="2:5" x14ac:dyDescent="0.45">
      <c r="B3625" s="103"/>
      <c r="C3625" s="104"/>
      <c r="D3625" s="104"/>
      <c r="E3625" s="104"/>
    </row>
    <row r="3626" spans="2:5" x14ac:dyDescent="0.45">
      <c r="B3626" s="103"/>
      <c r="C3626" s="104"/>
      <c r="D3626" s="104"/>
      <c r="E3626" s="104"/>
    </row>
    <row r="3627" spans="2:5" x14ac:dyDescent="0.45">
      <c r="B3627" s="103"/>
      <c r="C3627" s="104"/>
      <c r="D3627" s="104"/>
      <c r="E3627" s="104"/>
    </row>
    <row r="3628" spans="2:5" x14ac:dyDescent="0.45">
      <c r="B3628" s="103"/>
      <c r="C3628" s="104"/>
      <c r="D3628" s="104"/>
      <c r="E3628" s="104"/>
    </row>
    <row r="3629" spans="2:5" x14ac:dyDescent="0.45">
      <c r="B3629" s="103"/>
      <c r="C3629" s="104"/>
      <c r="D3629" s="104"/>
      <c r="E3629" s="104"/>
    </row>
    <row r="3630" spans="2:5" x14ac:dyDescent="0.45">
      <c r="B3630" s="103"/>
      <c r="C3630" s="104"/>
      <c r="D3630" s="104"/>
      <c r="E3630" s="104"/>
    </row>
    <row r="3631" spans="2:5" x14ac:dyDescent="0.45">
      <c r="B3631" s="103"/>
      <c r="C3631" s="104"/>
      <c r="D3631" s="104"/>
      <c r="E3631" s="104"/>
    </row>
    <row r="3632" spans="2:5" x14ac:dyDescent="0.45">
      <c r="B3632" s="103"/>
      <c r="C3632" s="104"/>
      <c r="D3632" s="104"/>
      <c r="E3632" s="104"/>
    </row>
    <row r="3633" spans="2:5" x14ac:dyDescent="0.45">
      <c r="B3633" s="103"/>
      <c r="C3633" s="104"/>
      <c r="D3633" s="104"/>
      <c r="E3633" s="104"/>
    </row>
    <row r="3634" spans="2:5" x14ac:dyDescent="0.45">
      <c r="B3634" s="103"/>
      <c r="C3634" s="104"/>
      <c r="D3634" s="104"/>
      <c r="E3634" s="104"/>
    </row>
    <row r="3635" spans="2:5" x14ac:dyDescent="0.45">
      <c r="B3635" s="103"/>
      <c r="C3635" s="104"/>
      <c r="D3635" s="104"/>
      <c r="E3635" s="104"/>
    </row>
    <row r="3636" spans="2:5" x14ac:dyDescent="0.45">
      <c r="B3636" s="103"/>
      <c r="C3636" s="104"/>
      <c r="D3636" s="104"/>
      <c r="E3636" s="104"/>
    </row>
    <row r="3637" spans="2:5" x14ac:dyDescent="0.45">
      <c r="B3637" s="103"/>
      <c r="C3637" s="104"/>
      <c r="D3637" s="104"/>
      <c r="E3637" s="104"/>
    </row>
    <row r="3638" spans="2:5" x14ac:dyDescent="0.45">
      <c r="B3638" s="103"/>
      <c r="C3638" s="104"/>
      <c r="D3638" s="104"/>
      <c r="E3638" s="104"/>
    </row>
    <row r="3639" spans="2:5" x14ac:dyDescent="0.45">
      <c r="B3639" s="103"/>
      <c r="C3639" s="104"/>
      <c r="D3639" s="104"/>
      <c r="E3639" s="104"/>
    </row>
    <row r="3640" spans="2:5" x14ac:dyDescent="0.45">
      <c r="B3640" s="103"/>
      <c r="C3640" s="104"/>
      <c r="D3640" s="104"/>
      <c r="E3640" s="104"/>
    </row>
    <row r="3641" spans="2:5" x14ac:dyDescent="0.45">
      <c r="B3641" s="103"/>
      <c r="C3641" s="104"/>
      <c r="D3641" s="104"/>
      <c r="E3641" s="104"/>
    </row>
    <row r="3642" spans="2:5" x14ac:dyDescent="0.45">
      <c r="B3642" s="103"/>
      <c r="C3642" s="104"/>
      <c r="D3642" s="104"/>
      <c r="E3642" s="104"/>
    </row>
    <row r="3643" spans="2:5" x14ac:dyDescent="0.45">
      <c r="B3643" s="103"/>
      <c r="C3643" s="104"/>
      <c r="D3643" s="104"/>
      <c r="E3643" s="104"/>
    </row>
    <row r="3644" spans="2:5" x14ac:dyDescent="0.45">
      <c r="B3644" s="103"/>
      <c r="C3644" s="104"/>
      <c r="D3644" s="104"/>
      <c r="E3644" s="104"/>
    </row>
    <row r="3645" spans="2:5" x14ac:dyDescent="0.45">
      <c r="B3645" s="103"/>
      <c r="C3645" s="104"/>
      <c r="D3645" s="104"/>
      <c r="E3645" s="104"/>
    </row>
    <row r="3646" spans="2:5" x14ac:dyDescent="0.45">
      <c r="B3646" s="103"/>
      <c r="C3646" s="104"/>
      <c r="D3646" s="104"/>
      <c r="E3646" s="104"/>
    </row>
    <row r="3647" spans="2:5" x14ac:dyDescent="0.45">
      <c r="B3647" s="103"/>
      <c r="C3647" s="104"/>
      <c r="D3647" s="104"/>
      <c r="E3647" s="104"/>
    </row>
    <row r="3648" spans="2:5" x14ac:dyDescent="0.45">
      <c r="B3648" s="103"/>
      <c r="C3648" s="104"/>
      <c r="D3648" s="104"/>
      <c r="E3648" s="104"/>
    </row>
    <row r="3649" spans="2:5" x14ac:dyDescent="0.45">
      <c r="B3649" s="103"/>
      <c r="C3649" s="104"/>
      <c r="D3649" s="104"/>
      <c r="E3649" s="104"/>
    </row>
    <row r="3650" spans="2:5" x14ac:dyDescent="0.45">
      <c r="B3650" s="103"/>
      <c r="C3650" s="104"/>
      <c r="D3650" s="104"/>
      <c r="E3650" s="104"/>
    </row>
    <row r="3651" spans="2:5" x14ac:dyDescent="0.45">
      <c r="B3651" s="103"/>
      <c r="C3651" s="104"/>
      <c r="D3651" s="104"/>
      <c r="E3651" s="104"/>
    </row>
    <row r="3652" spans="2:5" x14ac:dyDescent="0.45">
      <c r="B3652" s="103"/>
      <c r="C3652" s="104"/>
      <c r="D3652" s="104"/>
      <c r="E3652" s="104"/>
    </row>
    <row r="3653" spans="2:5" x14ac:dyDescent="0.45">
      <c r="B3653" s="103"/>
      <c r="C3653" s="104"/>
      <c r="D3653" s="104"/>
      <c r="E3653" s="104"/>
    </row>
    <row r="3654" spans="2:5" x14ac:dyDescent="0.45">
      <c r="B3654" s="103"/>
      <c r="C3654" s="104"/>
      <c r="D3654" s="104"/>
      <c r="E3654" s="104"/>
    </row>
    <row r="3655" spans="2:5" x14ac:dyDescent="0.45">
      <c r="B3655" s="103"/>
      <c r="C3655" s="104"/>
      <c r="D3655" s="104"/>
      <c r="E3655" s="104"/>
    </row>
    <row r="3656" spans="2:5" x14ac:dyDescent="0.45">
      <c r="B3656" s="103"/>
      <c r="C3656" s="104"/>
      <c r="D3656" s="104"/>
      <c r="E3656" s="104"/>
    </row>
    <row r="3657" spans="2:5" x14ac:dyDescent="0.45">
      <c r="B3657" s="103"/>
      <c r="C3657" s="104"/>
      <c r="D3657" s="104"/>
      <c r="E3657" s="104"/>
    </row>
    <row r="3658" spans="2:5" x14ac:dyDescent="0.45">
      <c r="B3658" s="103"/>
      <c r="C3658" s="104"/>
      <c r="D3658" s="104"/>
      <c r="E3658" s="104"/>
    </row>
    <row r="3659" spans="2:5" x14ac:dyDescent="0.45">
      <c r="B3659" s="103"/>
      <c r="C3659" s="104"/>
      <c r="D3659" s="104"/>
      <c r="E3659" s="104"/>
    </row>
    <row r="3660" spans="2:5" x14ac:dyDescent="0.45">
      <c r="B3660" s="103"/>
      <c r="C3660" s="104"/>
      <c r="D3660" s="104"/>
      <c r="E3660" s="104"/>
    </row>
    <row r="3661" spans="2:5" x14ac:dyDescent="0.45">
      <c r="B3661" s="103"/>
      <c r="C3661" s="104"/>
      <c r="D3661" s="104"/>
      <c r="E3661" s="104"/>
    </row>
    <row r="3662" spans="2:5" x14ac:dyDescent="0.45">
      <c r="B3662" s="103"/>
      <c r="C3662" s="104"/>
      <c r="D3662" s="104"/>
      <c r="E3662" s="104"/>
    </row>
    <row r="3663" spans="2:5" x14ac:dyDescent="0.45">
      <c r="B3663" s="103"/>
      <c r="C3663" s="104"/>
      <c r="D3663" s="104"/>
      <c r="E3663" s="104"/>
    </row>
    <row r="3664" spans="2:5" x14ac:dyDescent="0.45">
      <c r="B3664" s="103"/>
      <c r="C3664" s="104"/>
      <c r="D3664" s="104"/>
      <c r="E3664" s="104"/>
    </row>
    <row r="3665" spans="2:5" x14ac:dyDescent="0.45">
      <c r="B3665" s="103"/>
      <c r="C3665" s="104"/>
      <c r="D3665" s="104"/>
      <c r="E3665" s="104"/>
    </row>
    <row r="3666" spans="2:5" x14ac:dyDescent="0.45">
      <c r="B3666" s="103"/>
      <c r="C3666" s="104"/>
      <c r="D3666" s="104"/>
      <c r="E3666" s="104"/>
    </row>
    <row r="3667" spans="2:5" x14ac:dyDescent="0.45">
      <c r="B3667" s="103"/>
      <c r="C3667" s="104"/>
      <c r="D3667" s="104"/>
      <c r="E3667" s="104"/>
    </row>
    <row r="3668" spans="2:5" x14ac:dyDescent="0.45">
      <c r="B3668" s="103"/>
      <c r="C3668" s="104"/>
      <c r="D3668" s="104"/>
      <c r="E3668" s="104"/>
    </row>
    <row r="3669" spans="2:5" x14ac:dyDescent="0.45">
      <c r="B3669" s="103"/>
      <c r="C3669" s="104"/>
      <c r="D3669" s="104"/>
      <c r="E3669" s="104"/>
    </row>
    <row r="3670" spans="2:5" x14ac:dyDescent="0.45">
      <c r="B3670" s="103"/>
      <c r="C3670" s="104"/>
      <c r="D3670" s="104"/>
      <c r="E3670" s="104"/>
    </row>
    <row r="3671" spans="2:5" x14ac:dyDescent="0.45">
      <c r="B3671" s="103"/>
      <c r="C3671" s="104"/>
      <c r="D3671" s="104"/>
      <c r="E3671" s="104"/>
    </row>
    <row r="3672" spans="2:5" x14ac:dyDescent="0.45">
      <c r="B3672" s="103"/>
      <c r="C3672" s="104"/>
      <c r="D3672" s="104"/>
      <c r="E3672" s="104"/>
    </row>
    <row r="3673" spans="2:5" x14ac:dyDescent="0.45">
      <c r="B3673" s="103"/>
      <c r="C3673" s="104"/>
      <c r="D3673" s="104"/>
      <c r="E3673" s="104"/>
    </row>
    <row r="3674" spans="2:5" x14ac:dyDescent="0.45">
      <c r="B3674" s="103"/>
      <c r="C3674" s="104"/>
      <c r="D3674" s="104"/>
      <c r="E3674" s="104"/>
    </row>
    <row r="3675" spans="2:5" x14ac:dyDescent="0.45">
      <c r="B3675" s="103"/>
      <c r="C3675" s="104"/>
      <c r="D3675" s="104"/>
      <c r="E3675" s="104"/>
    </row>
    <row r="3676" spans="2:5" x14ac:dyDescent="0.45">
      <c r="B3676" s="103"/>
      <c r="C3676" s="104"/>
      <c r="D3676" s="104"/>
      <c r="E3676" s="104"/>
    </row>
    <row r="3677" spans="2:5" x14ac:dyDescent="0.45">
      <c r="B3677" s="103"/>
      <c r="C3677" s="104"/>
      <c r="D3677" s="104"/>
      <c r="E3677" s="104"/>
    </row>
    <row r="3678" spans="2:5" x14ac:dyDescent="0.45">
      <c r="B3678" s="103"/>
      <c r="C3678" s="104"/>
      <c r="D3678" s="104"/>
      <c r="E3678" s="104"/>
    </row>
    <row r="3679" spans="2:5" x14ac:dyDescent="0.45">
      <c r="B3679" s="103"/>
      <c r="C3679" s="104"/>
      <c r="D3679" s="104"/>
      <c r="E3679" s="104"/>
    </row>
    <row r="3680" spans="2:5" x14ac:dyDescent="0.45">
      <c r="B3680" s="103"/>
      <c r="C3680" s="104"/>
      <c r="D3680" s="104"/>
      <c r="E3680" s="104"/>
    </row>
    <row r="3681" spans="2:5" x14ac:dyDescent="0.45">
      <c r="B3681" s="103"/>
      <c r="C3681" s="104"/>
      <c r="D3681" s="104"/>
      <c r="E3681" s="104"/>
    </row>
    <row r="3682" spans="2:5" x14ac:dyDescent="0.45">
      <c r="B3682" s="103"/>
      <c r="C3682" s="104"/>
      <c r="D3682" s="104"/>
      <c r="E3682" s="104"/>
    </row>
    <row r="3683" spans="2:5" x14ac:dyDescent="0.45">
      <c r="B3683" s="103"/>
      <c r="C3683" s="104"/>
      <c r="D3683" s="104"/>
      <c r="E3683" s="104"/>
    </row>
    <row r="3684" spans="2:5" x14ac:dyDescent="0.45">
      <c r="B3684" s="103"/>
      <c r="C3684" s="104"/>
      <c r="D3684" s="104"/>
      <c r="E3684" s="104"/>
    </row>
    <row r="3685" spans="2:5" x14ac:dyDescent="0.45">
      <c r="B3685" s="103"/>
      <c r="C3685" s="104"/>
      <c r="D3685" s="104"/>
      <c r="E3685" s="104"/>
    </row>
    <row r="3686" spans="2:5" x14ac:dyDescent="0.45">
      <c r="B3686" s="103"/>
      <c r="C3686" s="104"/>
      <c r="D3686" s="104"/>
      <c r="E3686" s="104"/>
    </row>
    <row r="3687" spans="2:5" x14ac:dyDescent="0.45">
      <c r="B3687" s="103"/>
      <c r="C3687" s="104"/>
      <c r="D3687" s="104"/>
      <c r="E3687" s="104"/>
    </row>
    <row r="3688" spans="2:5" x14ac:dyDescent="0.45">
      <c r="B3688" s="103"/>
      <c r="C3688" s="104"/>
      <c r="D3688" s="104"/>
      <c r="E3688" s="104"/>
    </row>
    <row r="3689" spans="2:5" x14ac:dyDescent="0.45">
      <c r="B3689" s="103"/>
      <c r="C3689" s="104"/>
      <c r="D3689" s="104"/>
      <c r="E3689" s="104"/>
    </row>
    <row r="3690" spans="2:5" x14ac:dyDescent="0.45">
      <c r="B3690" s="103"/>
      <c r="C3690" s="104"/>
      <c r="D3690" s="104"/>
      <c r="E3690" s="104"/>
    </row>
    <row r="3691" spans="2:5" x14ac:dyDescent="0.45">
      <c r="B3691" s="103"/>
      <c r="C3691" s="104"/>
      <c r="D3691" s="104"/>
      <c r="E3691" s="104"/>
    </row>
    <row r="3692" spans="2:5" x14ac:dyDescent="0.45">
      <c r="B3692" s="103"/>
      <c r="C3692" s="104"/>
      <c r="D3692" s="104"/>
      <c r="E3692" s="104"/>
    </row>
    <row r="3693" spans="2:5" x14ac:dyDescent="0.45">
      <c r="B3693" s="103"/>
      <c r="C3693" s="104"/>
      <c r="D3693" s="104"/>
      <c r="E3693" s="104"/>
    </row>
    <row r="3694" spans="2:5" x14ac:dyDescent="0.45">
      <c r="B3694" s="103"/>
      <c r="C3694" s="104"/>
      <c r="D3694" s="104"/>
      <c r="E3694" s="104"/>
    </row>
    <row r="3695" spans="2:5" x14ac:dyDescent="0.45">
      <c r="B3695" s="103"/>
      <c r="C3695" s="104"/>
      <c r="D3695" s="104"/>
      <c r="E3695" s="104"/>
    </row>
    <row r="3696" spans="2:5" x14ac:dyDescent="0.45">
      <c r="B3696" s="103"/>
      <c r="C3696" s="104"/>
      <c r="D3696" s="104"/>
      <c r="E3696" s="104"/>
    </row>
    <row r="3697" spans="2:5" x14ac:dyDescent="0.45">
      <c r="B3697" s="103"/>
      <c r="C3697" s="104"/>
      <c r="D3697" s="104"/>
      <c r="E3697" s="104"/>
    </row>
    <row r="3698" spans="2:5" x14ac:dyDescent="0.45">
      <c r="B3698" s="103"/>
      <c r="C3698" s="104"/>
      <c r="D3698" s="104"/>
      <c r="E3698" s="104"/>
    </row>
    <row r="3699" spans="2:5" x14ac:dyDescent="0.45">
      <c r="B3699" s="103"/>
      <c r="C3699" s="104"/>
      <c r="D3699" s="104"/>
      <c r="E3699" s="104"/>
    </row>
    <row r="3700" spans="2:5" x14ac:dyDescent="0.45">
      <c r="B3700" s="103"/>
      <c r="C3700" s="104"/>
      <c r="D3700" s="104"/>
      <c r="E3700" s="104"/>
    </row>
    <row r="3701" spans="2:5" x14ac:dyDescent="0.45">
      <c r="B3701" s="103"/>
      <c r="C3701" s="104"/>
      <c r="D3701" s="104"/>
      <c r="E3701" s="104"/>
    </row>
    <row r="3702" spans="2:5" x14ac:dyDescent="0.45">
      <c r="B3702" s="103"/>
      <c r="C3702" s="104"/>
      <c r="D3702" s="104"/>
      <c r="E3702" s="104"/>
    </row>
    <row r="3703" spans="2:5" x14ac:dyDescent="0.45">
      <c r="B3703" s="103"/>
      <c r="C3703" s="104"/>
      <c r="D3703" s="104"/>
      <c r="E3703" s="104"/>
    </row>
    <row r="3704" spans="2:5" x14ac:dyDescent="0.45">
      <c r="B3704" s="103"/>
      <c r="C3704" s="104"/>
      <c r="D3704" s="104"/>
      <c r="E3704" s="104"/>
    </row>
    <row r="3705" spans="2:5" x14ac:dyDescent="0.45">
      <c r="B3705" s="103"/>
      <c r="C3705" s="104"/>
      <c r="D3705" s="104"/>
      <c r="E3705" s="104"/>
    </row>
    <row r="3706" spans="2:5" x14ac:dyDescent="0.45">
      <c r="B3706" s="103"/>
      <c r="C3706" s="104"/>
      <c r="D3706" s="104"/>
      <c r="E3706" s="104"/>
    </row>
    <row r="3707" spans="2:5" x14ac:dyDescent="0.45">
      <c r="B3707" s="103"/>
      <c r="C3707" s="104"/>
      <c r="D3707" s="104"/>
      <c r="E3707" s="104"/>
    </row>
    <row r="3708" spans="2:5" x14ac:dyDescent="0.45">
      <c r="B3708" s="103"/>
      <c r="C3708" s="104"/>
      <c r="D3708" s="104"/>
      <c r="E3708" s="104"/>
    </row>
    <row r="3709" spans="2:5" x14ac:dyDescent="0.45">
      <c r="B3709" s="103"/>
      <c r="C3709" s="104"/>
      <c r="D3709" s="104"/>
      <c r="E3709" s="104"/>
    </row>
    <row r="3710" spans="2:5" x14ac:dyDescent="0.45">
      <c r="B3710" s="103"/>
      <c r="C3710" s="104"/>
      <c r="D3710" s="104"/>
      <c r="E3710" s="104"/>
    </row>
    <row r="3711" spans="2:5" x14ac:dyDescent="0.45">
      <c r="B3711" s="103"/>
      <c r="C3711" s="104"/>
      <c r="D3711" s="104"/>
      <c r="E3711" s="104"/>
    </row>
    <row r="3712" spans="2:5" x14ac:dyDescent="0.45">
      <c r="B3712" s="103"/>
      <c r="C3712" s="104"/>
      <c r="D3712" s="104"/>
      <c r="E3712" s="104"/>
    </row>
    <row r="3713" spans="2:5" x14ac:dyDescent="0.45">
      <c r="B3713" s="103"/>
      <c r="C3713" s="104"/>
      <c r="D3713" s="104"/>
      <c r="E3713" s="104"/>
    </row>
    <row r="3714" spans="2:5" x14ac:dyDescent="0.45">
      <c r="B3714" s="103"/>
      <c r="C3714" s="104"/>
      <c r="D3714" s="104"/>
      <c r="E3714" s="104"/>
    </row>
    <row r="3715" spans="2:5" x14ac:dyDescent="0.45">
      <c r="B3715" s="103"/>
      <c r="C3715" s="104"/>
      <c r="D3715" s="104"/>
      <c r="E3715" s="104"/>
    </row>
    <row r="3716" spans="2:5" x14ac:dyDescent="0.45">
      <c r="B3716" s="103"/>
      <c r="C3716" s="104"/>
      <c r="D3716" s="104"/>
      <c r="E3716" s="104"/>
    </row>
    <row r="3717" spans="2:5" x14ac:dyDescent="0.45">
      <c r="B3717" s="103"/>
      <c r="C3717" s="104"/>
      <c r="D3717" s="104"/>
      <c r="E3717" s="104"/>
    </row>
    <row r="3718" spans="2:5" x14ac:dyDescent="0.45">
      <c r="B3718" s="103"/>
      <c r="C3718" s="104"/>
      <c r="D3718" s="104"/>
      <c r="E3718" s="104"/>
    </row>
    <row r="3719" spans="2:5" x14ac:dyDescent="0.45">
      <c r="B3719" s="103"/>
      <c r="C3719" s="104"/>
      <c r="D3719" s="104"/>
      <c r="E3719" s="104"/>
    </row>
    <row r="3720" spans="2:5" x14ac:dyDescent="0.45">
      <c r="B3720" s="103"/>
      <c r="C3720" s="104"/>
      <c r="D3720" s="104"/>
      <c r="E3720" s="104"/>
    </row>
    <row r="3721" spans="2:5" x14ac:dyDescent="0.45">
      <c r="B3721" s="103"/>
      <c r="C3721" s="104"/>
      <c r="D3721" s="104"/>
      <c r="E3721" s="104"/>
    </row>
    <row r="3722" spans="2:5" x14ac:dyDescent="0.45">
      <c r="B3722" s="103"/>
      <c r="C3722" s="104"/>
      <c r="D3722" s="104"/>
      <c r="E3722" s="104"/>
    </row>
    <row r="3723" spans="2:5" x14ac:dyDescent="0.45">
      <c r="B3723" s="103"/>
      <c r="C3723" s="104"/>
      <c r="D3723" s="104"/>
      <c r="E3723" s="104"/>
    </row>
    <row r="3724" spans="2:5" x14ac:dyDescent="0.45">
      <c r="B3724" s="103"/>
      <c r="C3724" s="104"/>
      <c r="D3724" s="104"/>
      <c r="E3724" s="104"/>
    </row>
    <row r="3725" spans="2:5" x14ac:dyDescent="0.45">
      <c r="B3725" s="103"/>
      <c r="C3725" s="104"/>
      <c r="D3725" s="104"/>
      <c r="E3725" s="104"/>
    </row>
    <row r="3726" spans="2:5" x14ac:dyDescent="0.45">
      <c r="B3726" s="103"/>
      <c r="C3726" s="104"/>
      <c r="D3726" s="104"/>
      <c r="E3726" s="104"/>
    </row>
    <row r="3727" spans="2:5" x14ac:dyDescent="0.45">
      <c r="B3727" s="103"/>
      <c r="C3727" s="104"/>
      <c r="D3727" s="104"/>
      <c r="E3727" s="104"/>
    </row>
    <row r="3728" spans="2:5" x14ac:dyDescent="0.45">
      <c r="B3728" s="103"/>
      <c r="C3728" s="104"/>
      <c r="D3728" s="104"/>
      <c r="E3728" s="104"/>
    </row>
    <row r="3729" spans="2:5" x14ac:dyDescent="0.45">
      <c r="B3729" s="103"/>
      <c r="C3729" s="104"/>
      <c r="D3729" s="104"/>
      <c r="E3729" s="104"/>
    </row>
    <row r="3730" spans="2:5" x14ac:dyDescent="0.45">
      <c r="B3730" s="103"/>
      <c r="C3730" s="104"/>
      <c r="D3730" s="104"/>
      <c r="E3730" s="104"/>
    </row>
    <row r="3731" spans="2:5" x14ac:dyDescent="0.45">
      <c r="B3731" s="103"/>
      <c r="C3731" s="104"/>
      <c r="D3731" s="104"/>
      <c r="E3731" s="104"/>
    </row>
    <row r="3732" spans="2:5" x14ac:dyDescent="0.45">
      <c r="B3732" s="103"/>
      <c r="C3732" s="104"/>
      <c r="D3732" s="104"/>
      <c r="E3732" s="104"/>
    </row>
    <row r="3733" spans="2:5" x14ac:dyDescent="0.45">
      <c r="B3733" s="103"/>
      <c r="C3733" s="104"/>
      <c r="D3733" s="104"/>
      <c r="E3733" s="104"/>
    </row>
    <row r="3734" spans="2:5" x14ac:dyDescent="0.45">
      <c r="B3734" s="103"/>
      <c r="C3734" s="104"/>
      <c r="D3734" s="104"/>
      <c r="E3734" s="104"/>
    </row>
    <row r="3735" spans="2:5" x14ac:dyDescent="0.45">
      <c r="B3735" s="103"/>
      <c r="C3735" s="104"/>
      <c r="D3735" s="104"/>
      <c r="E3735" s="104"/>
    </row>
    <row r="3736" spans="2:5" x14ac:dyDescent="0.45">
      <c r="B3736" s="103"/>
      <c r="C3736" s="104"/>
      <c r="D3736" s="104"/>
      <c r="E3736" s="104"/>
    </row>
    <row r="3737" spans="2:5" x14ac:dyDescent="0.45">
      <c r="B3737" s="103"/>
      <c r="C3737" s="104"/>
      <c r="D3737" s="104"/>
      <c r="E3737" s="104"/>
    </row>
    <row r="3738" spans="2:5" x14ac:dyDescent="0.45">
      <c r="B3738" s="103"/>
      <c r="C3738" s="104"/>
      <c r="D3738" s="104"/>
      <c r="E3738" s="104"/>
    </row>
    <row r="3739" spans="2:5" x14ac:dyDescent="0.45">
      <c r="B3739" s="103"/>
      <c r="C3739" s="104"/>
      <c r="D3739" s="104"/>
      <c r="E3739" s="104"/>
    </row>
    <row r="3740" spans="2:5" x14ac:dyDescent="0.45">
      <c r="B3740" s="103"/>
      <c r="C3740" s="104"/>
      <c r="D3740" s="104"/>
      <c r="E3740" s="104"/>
    </row>
    <row r="3741" spans="2:5" x14ac:dyDescent="0.45">
      <c r="B3741" s="103"/>
      <c r="C3741" s="104"/>
      <c r="D3741" s="104"/>
      <c r="E3741" s="104"/>
    </row>
    <row r="3742" spans="2:5" x14ac:dyDescent="0.45">
      <c r="B3742" s="103"/>
      <c r="C3742" s="104"/>
      <c r="D3742" s="104"/>
      <c r="E3742" s="104"/>
    </row>
    <row r="3743" spans="2:5" x14ac:dyDescent="0.45">
      <c r="B3743" s="103"/>
      <c r="C3743" s="104"/>
      <c r="D3743" s="104"/>
      <c r="E3743" s="104"/>
    </row>
    <row r="3744" spans="2:5" x14ac:dyDescent="0.45">
      <c r="B3744" s="103"/>
      <c r="C3744" s="104"/>
      <c r="D3744" s="104"/>
      <c r="E3744" s="104"/>
    </row>
    <row r="3745" spans="2:5" x14ac:dyDescent="0.45">
      <c r="B3745" s="103"/>
      <c r="C3745" s="104"/>
      <c r="D3745" s="104"/>
      <c r="E3745" s="104"/>
    </row>
    <row r="3746" spans="2:5" x14ac:dyDescent="0.45">
      <c r="B3746" s="103"/>
      <c r="C3746" s="104"/>
      <c r="D3746" s="104"/>
      <c r="E3746" s="104"/>
    </row>
    <row r="3747" spans="2:5" x14ac:dyDescent="0.45">
      <c r="B3747" s="103"/>
      <c r="C3747" s="104"/>
      <c r="D3747" s="104"/>
      <c r="E3747" s="104"/>
    </row>
    <row r="3748" spans="2:5" x14ac:dyDescent="0.45">
      <c r="B3748" s="103"/>
      <c r="C3748" s="104"/>
      <c r="D3748" s="104"/>
      <c r="E3748" s="104"/>
    </row>
    <row r="3749" spans="2:5" x14ac:dyDescent="0.45">
      <c r="B3749" s="103"/>
      <c r="C3749" s="104"/>
      <c r="D3749" s="104"/>
      <c r="E3749" s="104"/>
    </row>
    <row r="3750" spans="2:5" x14ac:dyDescent="0.45">
      <c r="B3750" s="103"/>
      <c r="C3750" s="104"/>
      <c r="D3750" s="104"/>
      <c r="E3750" s="104"/>
    </row>
    <row r="3751" spans="2:5" x14ac:dyDescent="0.45">
      <c r="B3751" s="103"/>
      <c r="C3751" s="104"/>
      <c r="D3751" s="104"/>
      <c r="E3751" s="104"/>
    </row>
    <row r="3752" spans="2:5" x14ac:dyDescent="0.45">
      <c r="B3752" s="103"/>
      <c r="C3752" s="104"/>
      <c r="D3752" s="104"/>
      <c r="E3752" s="104"/>
    </row>
    <row r="3753" spans="2:5" x14ac:dyDescent="0.45">
      <c r="B3753" s="103"/>
      <c r="C3753" s="104"/>
      <c r="D3753" s="104"/>
      <c r="E3753" s="104"/>
    </row>
    <row r="3754" spans="2:5" x14ac:dyDescent="0.45">
      <c r="B3754" s="103"/>
      <c r="C3754" s="104"/>
      <c r="D3754" s="104"/>
      <c r="E3754" s="104"/>
    </row>
    <row r="3755" spans="2:5" x14ac:dyDescent="0.45">
      <c r="B3755" s="103"/>
      <c r="C3755" s="104"/>
      <c r="D3755" s="104"/>
      <c r="E3755" s="104"/>
    </row>
    <row r="3756" spans="2:5" x14ac:dyDescent="0.45">
      <c r="B3756" s="103"/>
      <c r="C3756" s="104"/>
      <c r="D3756" s="104"/>
      <c r="E3756" s="104"/>
    </row>
    <row r="3757" spans="2:5" x14ac:dyDescent="0.45">
      <c r="B3757" s="103"/>
      <c r="C3757" s="104"/>
      <c r="D3757" s="104"/>
      <c r="E3757" s="104"/>
    </row>
    <row r="3758" spans="2:5" x14ac:dyDescent="0.45">
      <c r="B3758" s="103"/>
      <c r="C3758" s="104"/>
      <c r="D3758" s="104"/>
      <c r="E3758" s="104"/>
    </row>
    <row r="3759" spans="2:5" x14ac:dyDescent="0.45">
      <c r="B3759" s="103"/>
      <c r="C3759" s="104"/>
      <c r="D3759" s="104"/>
      <c r="E3759" s="104"/>
    </row>
    <row r="3760" spans="2:5" x14ac:dyDescent="0.45">
      <c r="B3760" s="103"/>
      <c r="C3760" s="104"/>
      <c r="D3760" s="104"/>
      <c r="E3760" s="104"/>
    </row>
    <row r="3761" spans="2:5" x14ac:dyDescent="0.45">
      <c r="B3761" s="103"/>
      <c r="C3761" s="104"/>
      <c r="D3761" s="104"/>
      <c r="E3761" s="104"/>
    </row>
    <row r="3762" spans="2:5" x14ac:dyDescent="0.45">
      <c r="B3762" s="103"/>
      <c r="C3762" s="104"/>
      <c r="D3762" s="104"/>
      <c r="E3762" s="104"/>
    </row>
    <row r="3763" spans="2:5" x14ac:dyDescent="0.45">
      <c r="B3763" s="103"/>
      <c r="C3763" s="104"/>
      <c r="D3763" s="104"/>
      <c r="E3763" s="104"/>
    </row>
    <row r="3764" spans="2:5" x14ac:dyDescent="0.45">
      <c r="B3764" s="103"/>
      <c r="C3764" s="104"/>
      <c r="D3764" s="104"/>
      <c r="E3764" s="104"/>
    </row>
    <row r="3765" spans="2:5" x14ac:dyDescent="0.45">
      <c r="B3765" s="103"/>
      <c r="C3765" s="104"/>
      <c r="D3765" s="104"/>
      <c r="E3765" s="104"/>
    </row>
    <row r="3766" spans="2:5" x14ac:dyDescent="0.45">
      <c r="B3766" s="103"/>
      <c r="C3766" s="104"/>
      <c r="D3766" s="104"/>
      <c r="E3766" s="104"/>
    </row>
    <row r="3767" spans="2:5" x14ac:dyDescent="0.45">
      <c r="B3767" s="103"/>
      <c r="C3767" s="104"/>
      <c r="D3767" s="104"/>
      <c r="E3767" s="104"/>
    </row>
    <row r="3768" spans="2:5" x14ac:dyDescent="0.45">
      <c r="B3768" s="103"/>
      <c r="C3768" s="104"/>
      <c r="D3768" s="104"/>
      <c r="E3768" s="104"/>
    </row>
    <row r="3769" spans="2:5" x14ac:dyDescent="0.45">
      <c r="B3769" s="103"/>
      <c r="C3769" s="104"/>
      <c r="D3769" s="104"/>
      <c r="E3769" s="104"/>
    </row>
    <row r="3770" spans="2:5" x14ac:dyDescent="0.45">
      <c r="B3770" s="103"/>
      <c r="C3770" s="104"/>
      <c r="D3770" s="104"/>
      <c r="E3770" s="104"/>
    </row>
    <row r="3771" spans="2:5" x14ac:dyDescent="0.45">
      <c r="B3771" s="103"/>
      <c r="C3771" s="104"/>
      <c r="D3771" s="104"/>
      <c r="E3771" s="104"/>
    </row>
    <row r="3772" spans="2:5" x14ac:dyDescent="0.45">
      <c r="B3772" s="103"/>
      <c r="C3772" s="104"/>
      <c r="D3772" s="104"/>
      <c r="E3772" s="104"/>
    </row>
    <row r="3773" spans="2:5" x14ac:dyDescent="0.45">
      <c r="B3773" s="103"/>
      <c r="C3773" s="104"/>
      <c r="D3773" s="104"/>
      <c r="E3773" s="104"/>
    </row>
    <row r="3774" spans="2:5" x14ac:dyDescent="0.45">
      <c r="B3774" s="103"/>
      <c r="C3774" s="104"/>
      <c r="D3774" s="104"/>
      <c r="E3774" s="104"/>
    </row>
    <row r="3775" spans="2:5" x14ac:dyDescent="0.45">
      <c r="B3775" s="103"/>
      <c r="C3775" s="104"/>
      <c r="D3775" s="104"/>
      <c r="E3775" s="104"/>
    </row>
    <row r="3776" spans="2:5" x14ac:dyDescent="0.45">
      <c r="B3776" s="103"/>
      <c r="C3776" s="104"/>
      <c r="D3776" s="104"/>
      <c r="E3776" s="104"/>
    </row>
    <row r="3777" spans="2:5" x14ac:dyDescent="0.45">
      <c r="B3777" s="103"/>
      <c r="C3777" s="104"/>
      <c r="D3777" s="104"/>
      <c r="E3777" s="104"/>
    </row>
    <row r="3778" spans="2:5" x14ac:dyDescent="0.45">
      <c r="B3778" s="103"/>
      <c r="C3778" s="104"/>
      <c r="D3778" s="104"/>
      <c r="E3778" s="104"/>
    </row>
    <row r="3779" spans="2:5" x14ac:dyDescent="0.45">
      <c r="B3779" s="103"/>
      <c r="C3779" s="104"/>
      <c r="D3779" s="104"/>
      <c r="E3779" s="104"/>
    </row>
    <row r="3780" spans="2:5" x14ac:dyDescent="0.45">
      <c r="B3780" s="103"/>
      <c r="C3780" s="104"/>
      <c r="D3780" s="104"/>
      <c r="E3780" s="104"/>
    </row>
    <row r="3781" spans="2:5" x14ac:dyDescent="0.45">
      <c r="B3781" s="103"/>
      <c r="C3781" s="104"/>
      <c r="D3781" s="104"/>
      <c r="E3781" s="104"/>
    </row>
    <row r="3782" spans="2:5" x14ac:dyDescent="0.45">
      <c r="B3782" s="103"/>
      <c r="C3782" s="104"/>
      <c r="D3782" s="104"/>
      <c r="E3782" s="104"/>
    </row>
    <row r="3783" spans="2:5" x14ac:dyDescent="0.45">
      <c r="B3783" s="103"/>
      <c r="C3783" s="104"/>
      <c r="D3783" s="104"/>
      <c r="E3783" s="104"/>
    </row>
    <row r="3784" spans="2:5" x14ac:dyDescent="0.45">
      <c r="B3784" s="103"/>
      <c r="C3784" s="104"/>
      <c r="D3784" s="104"/>
      <c r="E3784" s="104"/>
    </row>
    <row r="3785" spans="2:5" x14ac:dyDescent="0.45">
      <c r="B3785" s="103"/>
      <c r="C3785" s="104"/>
      <c r="D3785" s="104"/>
      <c r="E3785" s="104"/>
    </row>
    <row r="3786" spans="2:5" x14ac:dyDescent="0.45">
      <c r="B3786" s="103"/>
      <c r="C3786" s="104"/>
      <c r="D3786" s="104"/>
      <c r="E3786" s="104"/>
    </row>
    <row r="3787" spans="2:5" x14ac:dyDescent="0.45">
      <c r="B3787" s="103"/>
      <c r="C3787" s="104"/>
      <c r="D3787" s="104"/>
      <c r="E3787" s="104"/>
    </row>
    <row r="3788" spans="2:5" x14ac:dyDescent="0.45">
      <c r="B3788" s="103"/>
      <c r="C3788" s="104"/>
      <c r="D3788" s="104"/>
      <c r="E3788" s="104"/>
    </row>
    <row r="3789" spans="2:5" x14ac:dyDescent="0.45">
      <c r="B3789" s="103"/>
      <c r="C3789" s="104"/>
      <c r="D3789" s="104"/>
      <c r="E3789" s="104"/>
    </row>
    <row r="3790" spans="2:5" x14ac:dyDescent="0.45">
      <c r="B3790" s="103"/>
      <c r="C3790" s="104"/>
      <c r="D3790" s="104"/>
      <c r="E3790" s="104"/>
    </row>
    <row r="3791" spans="2:5" x14ac:dyDescent="0.45">
      <c r="B3791" s="103"/>
      <c r="C3791" s="104"/>
      <c r="D3791" s="104"/>
      <c r="E3791" s="104"/>
    </row>
    <row r="3792" spans="2:5" x14ac:dyDescent="0.45">
      <c r="B3792" s="103"/>
      <c r="C3792" s="104"/>
      <c r="D3792" s="104"/>
      <c r="E3792" s="104"/>
    </row>
    <row r="3793" spans="2:5" x14ac:dyDescent="0.45">
      <c r="B3793" s="103"/>
      <c r="C3793" s="104"/>
      <c r="D3793" s="104"/>
      <c r="E3793" s="104"/>
    </row>
    <row r="3794" spans="2:5" x14ac:dyDescent="0.45">
      <c r="B3794" s="103"/>
      <c r="C3794" s="104"/>
      <c r="D3794" s="104"/>
      <c r="E3794" s="104"/>
    </row>
    <row r="3795" spans="2:5" x14ac:dyDescent="0.45">
      <c r="B3795" s="103"/>
      <c r="C3795" s="104"/>
      <c r="D3795" s="104"/>
      <c r="E3795" s="104"/>
    </row>
    <row r="3796" spans="2:5" x14ac:dyDescent="0.45">
      <c r="B3796" s="103"/>
      <c r="C3796" s="104"/>
      <c r="D3796" s="104"/>
      <c r="E3796" s="104"/>
    </row>
    <row r="3797" spans="2:5" x14ac:dyDescent="0.45">
      <c r="B3797" s="103"/>
      <c r="C3797" s="104"/>
      <c r="D3797" s="104"/>
      <c r="E3797" s="104"/>
    </row>
    <row r="3798" spans="2:5" x14ac:dyDescent="0.45">
      <c r="B3798" s="103"/>
      <c r="C3798" s="104"/>
      <c r="D3798" s="104"/>
      <c r="E3798" s="104"/>
    </row>
    <row r="3799" spans="2:5" x14ac:dyDescent="0.45">
      <c r="B3799" s="103"/>
      <c r="C3799" s="104"/>
      <c r="D3799" s="104"/>
      <c r="E3799" s="104"/>
    </row>
    <row r="3800" spans="2:5" x14ac:dyDescent="0.45">
      <c r="B3800" s="103"/>
      <c r="C3800" s="104"/>
      <c r="D3800" s="104"/>
      <c r="E3800" s="104"/>
    </row>
    <row r="3801" spans="2:5" x14ac:dyDescent="0.45">
      <c r="B3801" s="103"/>
      <c r="C3801" s="104"/>
      <c r="D3801" s="104"/>
      <c r="E3801" s="104"/>
    </row>
    <row r="3802" spans="2:5" x14ac:dyDescent="0.45">
      <c r="B3802" s="103"/>
      <c r="C3802" s="104"/>
      <c r="D3802" s="104"/>
      <c r="E3802" s="104"/>
    </row>
    <row r="3803" spans="2:5" x14ac:dyDescent="0.45">
      <c r="B3803" s="103"/>
      <c r="C3803" s="104"/>
      <c r="D3803" s="104"/>
      <c r="E3803" s="104"/>
    </row>
    <row r="3804" spans="2:5" x14ac:dyDescent="0.45">
      <c r="B3804" s="103"/>
      <c r="C3804" s="104"/>
      <c r="D3804" s="104"/>
      <c r="E3804" s="104"/>
    </row>
    <row r="3805" spans="2:5" x14ac:dyDescent="0.45">
      <c r="B3805" s="103"/>
      <c r="C3805" s="104"/>
      <c r="D3805" s="104"/>
      <c r="E3805" s="104"/>
    </row>
    <row r="3806" spans="2:5" x14ac:dyDescent="0.45">
      <c r="B3806" s="103"/>
      <c r="C3806" s="104"/>
      <c r="D3806" s="104"/>
      <c r="E3806" s="104"/>
    </row>
    <row r="3807" spans="2:5" x14ac:dyDescent="0.45">
      <c r="B3807" s="103"/>
      <c r="C3807" s="104"/>
      <c r="D3807" s="104"/>
      <c r="E3807" s="104"/>
    </row>
    <row r="3808" spans="2:5" x14ac:dyDescent="0.45">
      <c r="B3808" s="103"/>
      <c r="C3808" s="104"/>
      <c r="D3808" s="104"/>
      <c r="E3808" s="104"/>
    </row>
    <row r="3809" spans="2:5" x14ac:dyDescent="0.45">
      <c r="B3809" s="103"/>
      <c r="C3809" s="104"/>
      <c r="D3809" s="104"/>
      <c r="E3809" s="104"/>
    </row>
    <row r="3810" spans="2:5" x14ac:dyDescent="0.45">
      <c r="B3810" s="103"/>
      <c r="C3810" s="104"/>
      <c r="D3810" s="104"/>
      <c r="E3810" s="104"/>
    </row>
    <row r="3811" spans="2:5" x14ac:dyDescent="0.45">
      <c r="B3811" s="103"/>
      <c r="C3811" s="104"/>
      <c r="D3811" s="104"/>
      <c r="E3811" s="104"/>
    </row>
    <row r="3812" spans="2:5" x14ac:dyDescent="0.45">
      <c r="B3812" s="103"/>
      <c r="C3812" s="104"/>
      <c r="D3812" s="104"/>
      <c r="E3812" s="104"/>
    </row>
    <row r="3813" spans="2:5" x14ac:dyDescent="0.45">
      <c r="B3813" s="103"/>
      <c r="C3813" s="104"/>
      <c r="D3813" s="104"/>
      <c r="E3813" s="104"/>
    </row>
    <row r="3814" spans="2:5" x14ac:dyDescent="0.45">
      <c r="B3814" s="103"/>
      <c r="C3814" s="104"/>
      <c r="D3814" s="104"/>
      <c r="E3814" s="104"/>
    </row>
    <row r="3815" spans="2:5" x14ac:dyDescent="0.45">
      <c r="B3815" s="103"/>
      <c r="C3815" s="104"/>
      <c r="D3815" s="104"/>
      <c r="E3815" s="104"/>
    </row>
    <row r="3816" spans="2:5" x14ac:dyDescent="0.45">
      <c r="B3816" s="103"/>
      <c r="C3816" s="104"/>
      <c r="D3816" s="104"/>
      <c r="E3816" s="104"/>
    </row>
    <row r="3817" spans="2:5" x14ac:dyDescent="0.45">
      <c r="B3817" s="103"/>
      <c r="C3817" s="104"/>
      <c r="D3817" s="104"/>
      <c r="E3817" s="104"/>
    </row>
    <row r="3818" spans="2:5" x14ac:dyDescent="0.45">
      <c r="B3818" s="103"/>
      <c r="C3818" s="104"/>
      <c r="D3818" s="104"/>
      <c r="E3818" s="104"/>
    </row>
    <row r="3819" spans="2:5" x14ac:dyDescent="0.45">
      <c r="B3819" s="103"/>
      <c r="C3819" s="104"/>
      <c r="D3819" s="104"/>
      <c r="E3819" s="104"/>
    </row>
    <row r="3820" spans="2:5" x14ac:dyDescent="0.45">
      <c r="B3820" s="103"/>
      <c r="C3820" s="104"/>
      <c r="D3820" s="104"/>
      <c r="E3820" s="104"/>
    </row>
    <row r="3821" spans="2:5" x14ac:dyDescent="0.45">
      <c r="B3821" s="103"/>
      <c r="C3821" s="104"/>
      <c r="D3821" s="104"/>
      <c r="E3821" s="104"/>
    </row>
    <row r="3822" spans="2:5" x14ac:dyDescent="0.45">
      <c r="B3822" s="103"/>
      <c r="C3822" s="104"/>
      <c r="D3822" s="104"/>
      <c r="E3822" s="104"/>
    </row>
    <row r="3823" spans="2:5" x14ac:dyDescent="0.45">
      <c r="B3823" s="103"/>
      <c r="C3823" s="104"/>
      <c r="D3823" s="104"/>
      <c r="E3823" s="104"/>
    </row>
    <row r="3824" spans="2:5" x14ac:dyDescent="0.45">
      <c r="B3824" s="103"/>
      <c r="C3824" s="104"/>
      <c r="D3824" s="104"/>
      <c r="E3824" s="104"/>
    </row>
    <row r="3825" spans="2:5" x14ac:dyDescent="0.45">
      <c r="B3825" s="103"/>
      <c r="C3825" s="104"/>
      <c r="D3825" s="104"/>
      <c r="E3825" s="104"/>
    </row>
    <row r="3826" spans="2:5" x14ac:dyDescent="0.45">
      <c r="B3826" s="103"/>
      <c r="C3826" s="104"/>
      <c r="D3826" s="104"/>
      <c r="E3826" s="104"/>
    </row>
    <row r="3827" spans="2:5" x14ac:dyDescent="0.45">
      <c r="B3827" s="103"/>
      <c r="C3827" s="104"/>
      <c r="D3827" s="104"/>
      <c r="E3827" s="104"/>
    </row>
    <row r="3828" spans="2:5" x14ac:dyDescent="0.45">
      <c r="B3828" s="103"/>
      <c r="C3828" s="104"/>
      <c r="D3828" s="104"/>
      <c r="E3828" s="104"/>
    </row>
    <row r="3829" spans="2:5" x14ac:dyDescent="0.45">
      <c r="B3829" s="103"/>
      <c r="C3829" s="104"/>
      <c r="D3829" s="104"/>
      <c r="E3829" s="104"/>
    </row>
    <row r="3830" spans="2:5" x14ac:dyDescent="0.45">
      <c r="B3830" s="103"/>
      <c r="C3830" s="104"/>
      <c r="D3830" s="104"/>
      <c r="E3830" s="104"/>
    </row>
    <row r="3831" spans="2:5" x14ac:dyDescent="0.45">
      <c r="B3831" s="103"/>
      <c r="C3831" s="104"/>
      <c r="D3831" s="104"/>
      <c r="E3831" s="104"/>
    </row>
    <row r="3832" spans="2:5" x14ac:dyDescent="0.45">
      <c r="B3832" s="103"/>
      <c r="C3832" s="104"/>
      <c r="D3832" s="104"/>
      <c r="E3832" s="104"/>
    </row>
    <row r="3833" spans="2:5" x14ac:dyDescent="0.45">
      <c r="B3833" s="103"/>
      <c r="C3833" s="104"/>
      <c r="D3833" s="104"/>
      <c r="E3833" s="104"/>
    </row>
    <row r="3834" spans="2:5" x14ac:dyDescent="0.45">
      <c r="B3834" s="103"/>
      <c r="C3834" s="104"/>
      <c r="D3834" s="104"/>
      <c r="E3834" s="104"/>
    </row>
    <row r="3835" spans="2:5" x14ac:dyDescent="0.45">
      <c r="B3835" s="103"/>
      <c r="C3835" s="104"/>
      <c r="D3835" s="104"/>
      <c r="E3835" s="104"/>
    </row>
    <row r="3836" spans="2:5" x14ac:dyDescent="0.45">
      <c r="B3836" s="103"/>
      <c r="C3836" s="104"/>
      <c r="D3836" s="104"/>
      <c r="E3836" s="104"/>
    </row>
    <row r="3837" spans="2:5" x14ac:dyDescent="0.45">
      <c r="B3837" s="103"/>
      <c r="C3837" s="104"/>
      <c r="D3837" s="104"/>
      <c r="E3837" s="104"/>
    </row>
    <row r="3838" spans="2:5" x14ac:dyDescent="0.45">
      <c r="B3838" s="103"/>
      <c r="C3838" s="104"/>
      <c r="D3838" s="104"/>
      <c r="E3838" s="104"/>
    </row>
    <row r="3839" spans="2:5" x14ac:dyDescent="0.45">
      <c r="B3839" s="103"/>
      <c r="C3839" s="104"/>
      <c r="D3839" s="104"/>
      <c r="E3839" s="104"/>
    </row>
    <row r="3840" spans="2:5" x14ac:dyDescent="0.45">
      <c r="B3840" s="103"/>
      <c r="C3840" s="104"/>
      <c r="D3840" s="104"/>
      <c r="E3840" s="104"/>
    </row>
    <row r="3841" spans="2:5" x14ac:dyDescent="0.45">
      <c r="B3841" s="103"/>
      <c r="C3841" s="104"/>
      <c r="D3841" s="104"/>
      <c r="E3841" s="104"/>
    </row>
    <row r="3842" spans="2:5" x14ac:dyDescent="0.45">
      <c r="B3842" s="103"/>
      <c r="C3842" s="104"/>
      <c r="D3842" s="104"/>
      <c r="E3842" s="104"/>
    </row>
    <row r="3843" spans="2:5" x14ac:dyDescent="0.45">
      <c r="B3843" s="103"/>
      <c r="C3843" s="104"/>
      <c r="D3843" s="104"/>
      <c r="E3843" s="104"/>
    </row>
    <row r="3844" spans="2:5" x14ac:dyDescent="0.45">
      <c r="B3844" s="103"/>
      <c r="C3844" s="104"/>
      <c r="D3844" s="104"/>
      <c r="E3844" s="104"/>
    </row>
    <row r="3845" spans="2:5" x14ac:dyDescent="0.45">
      <c r="B3845" s="103"/>
      <c r="C3845" s="104"/>
      <c r="D3845" s="104"/>
      <c r="E3845" s="104"/>
    </row>
    <row r="3846" spans="2:5" x14ac:dyDescent="0.45">
      <c r="B3846" s="103"/>
      <c r="C3846" s="104"/>
      <c r="D3846" s="104"/>
      <c r="E3846" s="104"/>
    </row>
    <row r="3847" spans="2:5" x14ac:dyDescent="0.45">
      <c r="B3847" s="103"/>
      <c r="C3847" s="104"/>
      <c r="D3847" s="104"/>
      <c r="E3847" s="104"/>
    </row>
    <row r="3848" spans="2:5" x14ac:dyDescent="0.45">
      <c r="B3848" s="103"/>
      <c r="C3848" s="104"/>
      <c r="D3848" s="104"/>
      <c r="E3848" s="104"/>
    </row>
    <row r="3849" spans="2:5" x14ac:dyDescent="0.45">
      <c r="B3849" s="103"/>
      <c r="C3849" s="104"/>
      <c r="D3849" s="104"/>
      <c r="E3849" s="104"/>
    </row>
    <row r="3850" spans="2:5" x14ac:dyDescent="0.45">
      <c r="B3850" s="103"/>
      <c r="C3850" s="104"/>
      <c r="D3850" s="104"/>
      <c r="E3850" s="104"/>
    </row>
    <row r="3851" spans="2:5" x14ac:dyDescent="0.45">
      <c r="B3851" s="103"/>
      <c r="C3851" s="104"/>
      <c r="D3851" s="104"/>
      <c r="E3851" s="104"/>
    </row>
    <row r="3852" spans="2:5" x14ac:dyDescent="0.45">
      <c r="B3852" s="103"/>
      <c r="C3852" s="104"/>
      <c r="D3852" s="104"/>
      <c r="E3852" s="104"/>
    </row>
    <row r="3853" spans="2:5" x14ac:dyDescent="0.45">
      <c r="B3853" s="103"/>
      <c r="C3853" s="104"/>
      <c r="D3853" s="104"/>
      <c r="E3853" s="104"/>
    </row>
    <row r="3854" spans="2:5" x14ac:dyDescent="0.45">
      <c r="B3854" s="103"/>
      <c r="C3854" s="104"/>
      <c r="D3854" s="104"/>
      <c r="E3854" s="104"/>
    </row>
    <row r="3855" spans="2:5" x14ac:dyDescent="0.45">
      <c r="B3855" s="103"/>
      <c r="C3855" s="104"/>
      <c r="D3855" s="104"/>
      <c r="E3855" s="104"/>
    </row>
    <row r="3856" spans="2:5" x14ac:dyDescent="0.45">
      <c r="B3856" s="103"/>
      <c r="C3856" s="104"/>
      <c r="D3856" s="104"/>
      <c r="E3856" s="104"/>
    </row>
    <row r="3857" spans="2:5" x14ac:dyDescent="0.45">
      <c r="B3857" s="103"/>
      <c r="C3857" s="104"/>
      <c r="D3857" s="104"/>
      <c r="E3857" s="104"/>
    </row>
    <row r="3858" spans="2:5" x14ac:dyDescent="0.45">
      <c r="B3858" s="103"/>
      <c r="C3858" s="104"/>
      <c r="D3858" s="104"/>
      <c r="E3858" s="104"/>
    </row>
    <row r="3859" spans="2:5" x14ac:dyDescent="0.45">
      <c r="B3859" s="103"/>
      <c r="C3859" s="104"/>
      <c r="D3859" s="104"/>
      <c r="E3859" s="104"/>
    </row>
    <row r="3860" spans="2:5" x14ac:dyDescent="0.45">
      <c r="B3860" s="103"/>
      <c r="C3860" s="104"/>
      <c r="D3860" s="104"/>
      <c r="E3860" s="104"/>
    </row>
    <row r="3861" spans="2:5" x14ac:dyDescent="0.45">
      <c r="B3861" s="103"/>
      <c r="C3861" s="104"/>
      <c r="D3861" s="104"/>
      <c r="E3861" s="104"/>
    </row>
    <row r="3862" spans="2:5" x14ac:dyDescent="0.45">
      <c r="B3862" s="103"/>
      <c r="C3862" s="104"/>
      <c r="D3862" s="104"/>
      <c r="E3862" s="104"/>
    </row>
    <row r="3863" spans="2:5" x14ac:dyDescent="0.45">
      <c r="B3863" s="103"/>
      <c r="C3863" s="104"/>
      <c r="D3863" s="104"/>
      <c r="E3863" s="104"/>
    </row>
    <row r="3864" spans="2:5" x14ac:dyDescent="0.45">
      <c r="B3864" s="103"/>
      <c r="C3864" s="104"/>
      <c r="D3864" s="104"/>
      <c r="E3864" s="104"/>
    </row>
    <row r="3865" spans="2:5" x14ac:dyDescent="0.45">
      <c r="B3865" s="103"/>
      <c r="C3865" s="104"/>
      <c r="D3865" s="104"/>
      <c r="E3865" s="104"/>
    </row>
    <row r="3866" spans="2:5" x14ac:dyDescent="0.45">
      <c r="B3866" s="103"/>
      <c r="C3866" s="104"/>
      <c r="D3866" s="104"/>
      <c r="E3866" s="104"/>
    </row>
    <row r="3867" spans="2:5" x14ac:dyDescent="0.45">
      <c r="B3867" s="103"/>
      <c r="C3867" s="104"/>
      <c r="D3867" s="104"/>
      <c r="E3867" s="104"/>
    </row>
    <row r="3868" spans="2:5" x14ac:dyDescent="0.45">
      <c r="B3868" s="103"/>
      <c r="C3868" s="104"/>
      <c r="D3868" s="104"/>
      <c r="E3868" s="104"/>
    </row>
    <row r="3869" spans="2:5" x14ac:dyDescent="0.45">
      <c r="B3869" s="103"/>
      <c r="C3869" s="104"/>
      <c r="D3869" s="104"/>
      <c r="E3869" s="104"/>
    </row>
    <row r="3870" spans="2:5" x14ac:dyDescent="0.45">
      <c r="B3870" s="103"/>
      <c r="C3870" s="104"/>
      <c r="D3870" s="104"/>
      <c r="E3870" s="104"/>
    </row>
    <row r="3871" spans="2:5" x14ac:dyDescent="0.45">
      <c r="B3871" s="103"/>
      <c r="C3871" s="104"/>
      <c r="D3871" s="104"/>
      <c r="E3871" s="104"/>
    </row>
    <row r="3872" spans="2:5" x14ac:dyDescent="0.45">
      <c r="B3872" s="103"/>
      <c r="C3872" s="104"/>
      <c r="D3872" s="104"/>
      <c r="E3872" s="104"/>
    </row>
    <row r="3873" spans="2:5" x14ac:dyDescent="0.45">
      <c r="B3873" s="103"/>
      <c r="C3873" s="104"/>
      <c r="D3873" s="104"/>
      <c r="E3873" s="104"/>
    </row>
    <row r="3874" spans="2:5" x14ac:dyDescent="0.45">
      <c r="B3874" s="103"/>
      <c r="C3874" s="104"/>
      <c r="D3874" s="104"/>
      <c r="E3874" s="104"/>
    </row>
    <row r="3875" spans="2:5" x14ac:dyDescent="0.45">
      <c r="B3875" s="103"/>
      <c r="C3875" s="104"/>
      <c r="D3875" s="104"/>
      <c r="E3875" s="104"/>
    </row>
    <row r="3876" spans="2:5" x14ac:dyDescent="0.45">
      <c r="B3876" s="103"/>
      <c r="C3876" s="104"/>
      <c r="D3876" s="104"/>
      <c r="E3876" s="104"/>
    </row>
    <row r="3877" spans="2:5" x14ac:dyDescent="0.45">
      <c r="B3877" s="103"/>
      <c r="C3877" s="104"/>
      <c r="D3877" s="104"/>
      <c r="E3877" s="104"/>
    </row>
    <row r="3878" spans="2:5" x14ac:dyDescent="0.45">
      <c r="B3878" s="103"/>
      <c r="C3878" s="104"/>
      <c r="D3878" s="104"/>
      <c r="E3878" s="104"/>
    </row>
    <row r="3879" spans="2:5" x14ac:dyDescent="0.45">
      <c r="B3879" s="103"/>
      <c r="C3879" s="104"/>
      <c r="D3879" s="104"/>
      <c r="E3879" s="104"/>
    </row>
    <row r="3880" spans="2:5" x14ac:dyDescent="0.45">
      <c r="B3880" s="103"/>
      <c r="C3880" s="104"/>
      <c r="D3880" s="104"/>
      <c r="E3880" s="104"/>
    </row>
    <row r="3881" spans="2:5" x14ac:dyDescent="0.45">
      <c r="B3881" s="103"/>
      <c r="C3881" s="104"/>
      <c r="D3881" s="104"/>
      <c r="E3881" s="104"/>
    </row>
    <row r="3882" spans="2:5" x14ac:dyDescent="0.45">
      <c r="B3882" s="103"/>
      <c r="C3882" s="104"/>
      <c r="D3882" s="104"/>
      <c r="E3882" s="104"/>
    </row>
    <row r="3883" spans="2:5" x14ac:dyDescent="0.45">
      <c r="B3883" s="103"/>
      <c r="C3883" s="104"/>
      <c r="D3883" s="104"/>
      <c r="E3883" s="104"/>
    </row>
    <row r="3884" spans="2:5" x14ac:dyDescent="0.45">
      <c r="B3884" s="103"/>
      <c r="C3884" s="104"/>
      <c r="D3884" s="104"/>
      <c r="E3884" s="104"/>
    </row>
    <row r="3885" spans="2:5" x14ac:dyDescent="0.45">
      <c r="B3885" s="103"/>
      <c r="C3885" s="104"/>
      <c r="D3885" s="104"/>
      <c r="E3885" s="104"/>
    </row>
    <row r="3886" spans="2:5" x14ac:dyDescent="0.45">
      <c r="B3886" s="103"/>
      <c r="C3886" s="104"/>
      <c r="D3886" s="104"/>
      <c r="E3886" s="104"/>
    </row>
    <row r="3887" spans="2:5" x14ac:dyDescent="0.45">
      <c r="B3887" s="103"/>
      <c r="C3887" s="104"/>
      <c r="D3887" s="104"/>
      <c r="E3887" s="104"/>
    </row>
    <row r="3888" spans="2:5" x14ac:dyDescent="0.45">
      <c r="B3888" s="103"/>
      <c r="C3888" s="104"/>
      <c r="D3888" s="104"/>
      <c r="E3888" s="104"/>
    </row>
    <row r="3889" spans="2:5" x14ac:dyDescent="0.45">
      <c r="B3889" s="103"/>
      <c r="C3889" s="104"/>
      <c r="D3889" s="104"/>
      <c r="E3889" s="104"/>
    </row>
    <row r="3890" spans="2:5" x14ac:dyDescent="0.45">
      <c r="B3890" s="103"/>
      <c r="C3890" s="104"/>
      <c r="D3890" s="104"/>
      <c r="E3890" s="104"/>
    </row>
    <row r="3891" spans="2:5" x14ac:dyDescent="0.45">
      <c r="B3891" s="103"/>
      <c r="C3891" s="104"/>
      <c r="D3891" s="104"/>
      <c r="E3891" s="104"/>
    </row>
    <row r="3892" spans="2:5" x14ac:dyDescent="0.45">
      <c r="B3892" s="103"/>
      <c r="C3892" s="104"/>
      <c r="D3892" s="104"/>
      <c r="E3892" s="104"/>
    </row>
    <row r="3893" spans="2:5" x14ac:dyDescent="0.45">
      <c r="B3893" s="103"/>
      <c r="C3893" s="104"/>
      <c r="D3893" s="104"/>
      <c r="E3893" s="104"/>
    </row>
    <row r="3894" spans="2:5" x14ac:dyDescent="0.45">
      <c r="B3894" s="103"/>
      <c r="C3894" s="104"/>
      <c r="D3894" s="104"/>
      <c r="E3894" s="104"/>
    </row>
    <row r="3895" spans="2:5" x14ac:dyDescent="0.45">
      <c r="B3895" s="103"/>
      <c r="C3895" s="104"/>
      <c r="D3895" s="104"/>
      <c r="E3895" s="104"/>
    </row>
    <row r="3896" spans="2:5" x14ac:dyDescent="0.45">
      <c r="B3896" s="103"/>
      <c r="C3896" s="104"/>
      <c r="D3896" s="104"/>
      <c r="E3896" s="104"/>
    </row>
    <row r="3897" spans="2:5" x14ac:dyDescent="0.45">
      <c r="B3897" s="103"/>
      <c r="C3897" s="104"/>
      <c r="D3897" s="104"/>
      <c r="E3897" s="104"/>
    </row>
    <row r="3898" spans="2:5" x14ac:dyDescent="0.45">
      <c r="B3898" s="103"/>
      <c r="C3898" s="104"/>
      <c r="D3898" s="104"/>
      <c r="E3898" s="104"/>
    </row>
    <row r="3899" spans="2:5" x14ac:dyDescent="0.45">
      <c r="B3899" s="103"/>
      <c r="C3899" s="104"/>
      <c r="D3899" s="104"/>
      <c r="E3899" s="104"/>
    </row>
    <row r="3900" spans="2:5" x14ac:dyDescent="0.45">
      <c r="B3900" s="103"/>
      <c r="C3900" s="104"/>
      <c r="D3900" s="104"/>
      <c r="E3900" s="104"/>
    </row>
    <row r="3901" spans="2:5" x14ac:dyDescent="0.45">
      <c r="B3901" s="103"/>
      <c r="C3901" s="104"/>
      <c r="D3901" s="104"/>
      <c r="E3901" s="104"/>
    </row>
    <row r="3902" spans="2:5" x14ac:dyDescent="0.45">
      <c r="B3902" s="103"/>
      <c r="C3902" s="104"/>
      <c r="D3902" s="104"/>
      <c r="E3902" s="104"/>
    </row>
    <row r="3903" spans="2:5" x14ac:dyDescent="0.45">
      <c r="B3903" s="103"/>
      <c r="C3903" s="104"/>
      <c r="D3903" s="104"/>
      <c r="E3903" s="104"/>
    </row>
    <row r="3904" spans="2:5" x14ac:dyDescent="0.45">
      <c r="B3904" s="103"/>
      <c r="C3904" s="104"/>
      <c r="D3904" s="104"/>
      <c r="E3904" s="104"/>
    </row>
    <row r="3905" spans="2:5" x14ac:dyDescent="0.45">
      <c r="B3905" s="103"/>
      <c r="C3905" s="104"/>
      <c r="D3905" s="104"/>
      <c r="E3905" s="104"/>
    </row>
    <row r="3906" spans="2:5" x14ac:dyDescent="0.45">
      <c r="B3906" s="103"/>
      <c r="C3906" s="104"/>
      <c r="D3906" s="104"/>
      <c r="E3906" s="104"/>
    </row>
    <row r="3907" spans="2:5" x14ac:dyDescent="0.45">
      <c r="B3907" s="103"/>
      <c r="C3907" s="104"/>
      <c r="D3907" s="104"/>
      <c r="E3907" s="104"/>
    </row>
    <row r="3908" spans="2:5" x14ac:dyDescent="0.45">
      <c r="B3908" s="103"/>
      <c r="C3908" s="104"/>
      <c r="D3908" s="104"/>
      <c r="E3908" s="104"/>
    </row>
    <row r="3909" spans="2:5" x14ac:dyDescent="0.45">
      <c r="B3909" s="103"/>
      <c r="C3909" s="104"/>
      <c r="D3909" s="104"/>
      <c r="E3909" s="104"/>
    </row>
    <row r="3910" spans="2:5" x14ac:dyDescent="0.45">
      <c r="B3910" s="103"/>
      <c r="C3910" s="104"/>
      <c r="D3910" s="104"/>
      <c r="E3910" s="104"/>
    </row>
    <row r="3911" spans="2:5" x14ac:dyDescent="0.45">
      <c r="B3911" s="103"/>
      <c r="C3911" s="104"/>
      <c r="D3911" s="104"/>
      <c r="E3911" s="104"/>
    </row>
    <row r="3912" spans="2:5" x14ac:dyDescent="0.45">
      <c r="B3912" s="103"/>
      <c r="C3912" s="104"/>
      <c r="D3912" s="104"/>
      <c r="E3912" s="104"/>
    </row>
    <row r="3913" spans="2:5" x14ac:dyDescent="0.45">
      <c r="B3913" s="103"/>
      <c r="C3913" s="104"/>
      <c r="D3913" s="104"/>
      <c r="E3913" s="104"/>
    </row>
    <row r="3914" spans="2:5" x14ac:dyDescent="0.45">
      <c r="B3914" s="103"/>
      <c r="C3914" s="104"/>
      <c r="D3914" s="104"/>
      <c r="E3914" s="104"/>
    </row>
    <row r="3915" spans="2:5" x14ac:dyDescent="0.45">
      <c r="B3915" s="103"/>
      <c r="C3915" s="104"/>
      <c r="D3915" s="104"/>
      <c r="E3915" s="104"/>
    </row>
    <row r="3916" spans="2:5" x14ac:dyDescent="0.45">
      <c r="B3916" s="103"/>
      <c r="C3916" s="104"/>
      <c r="D3916" s="104"/>
      <c r="E3916" s="104"/>
    </row>
    <row r="3917" spans="2:5" x14ac:dyDescent="0.45">
      <c r="B3917" s="103"/>
      <c r="C3917" s="104"/>
      <c r="D3917" s="104"/>
      <c r="E3917" s="104"/>
    </row>
    <row r="3918" spans="2:5" x14ac:dyDescent="0.45">
      <c r="B3918" s="103"/>
      <c r="C3918" s="104"/>
      <c r="D3918" s="104"/>
      <c r="E3918" s="104"/>
    </row>
    <row r="3919" spans="2:5" x14ac:dyDescent="0.45">
      <c r="B3919" s="103"/>
      <c r="C3919" s="104"/>
      <c r="D3919" s="104"/>
      <c r="E3919" s="104"/>
    </row>
    <row r="3920" spans="2:5" x14ac:dyDescent="0.45">
      <c r="B3920" s="103"/>
      <c r="C3920" s="104"/>
      <c r="D3920" s="104"/>
      <c r="E3920" s="104"/>
    </row>
    <row r="3921" spans="2:5" x14ac:dyDescent="0.45">
      <c r="B3921" s="103"/>
      <c r="C3921" s="104"/>
      <c r="D3921" s="104"/>
      <c r="E3921" s="104"/>
    </row>
    <row r="3922" spans="2:5" x14ac:dyDescent="0.45">
      <c r="B3922" s="103"/>
      <c r="C3922" s="104"/>
      <c r="D3922" s="104"/>
      <c r="E3922" s="104"/>
    </row>
    <row r="3923" spans="2:5" x14ac:dyDescent="0.45">
      <c r="B3923" s="103"/>
      <c r="C3923" s="104"/>
      <c r="D3923" s="104"/>
      <c r="E3923" s="104"/>
    </row>
    <row r="3924" spans="2:5" x14ac:dyDescent="0.45">
      <c r="B3924" s="103"/>
      <c r="C3924" s="104"/>
      <c r="D3924" s="104"/>
      <c r="E3924" s="104"/>
    </row>
    <row r="3925" spans="2:5" x14ac:dyDescent="0.45">
      <c r="B3925" s="103"/>
      <c r="C3925" s="104"/>
      <c r="D3925" s="104"/>
      <c r="E3925" s="104"/>
    </row>
    <row r="3926" spans="2:5" x14ac:dyDescent="0.45">
      <c r="B3926" s="103"/>
      <c r="C3926" s="104"/>
      <c r="D3926" s="104"/>
      <c r="E3926" s="104"/>
    </row>
    <row r="3927" spans="2:5" x14ac:dyDescent="0.45">
      <c r="B3927" s="103"/>
      <c r="C3927" s="104"/>
      <c r="D3927" s="104"/>
      <c r="E3927" s="104"/>
    </row>
    <row r="3928" spans="2:5" x14ac:dyDescent="0.45">
      <c r="B3928" s="103"/>
      <c r="C3928" s="104"/>
      <c r="D3928" s="104"/>
      <c r="E3928" s="104"/>
    </row>
    <row r="3929" spans="2:5" x14ac:dyDescent="0.45">
      <c r="B3929" s="103"/>
      <c r="C3929" s="104"/>
      <c r="D3929" s="104"/>
      <c r="E3929" s="104"/>
    </row>
    <row r="3930" spans="2:5" x14ac:dyDescent="0.45">
      <c r="B3930" s="103"/>
      <c r="C3930" s="104"/>
      <c r="D3930" s="104"/>
      <c r="E3930" s="104"/>
    </row>
    <row r="3931" spans="2:5" x14ac:dyDescent="0.45">
      <c r="B3931" s="103"/>
      <c r="C3931" s="104"/>
      <c r="D3931" s="104"/>
      <c r="E3931" s="104"/>
    </row>
    <row r="3932" spans="2:5" x14ac:dyDescent="0.45">
      <c r="B3932" s="103"/>
      <c r="C3932" s="104"/>
      <c r="D3932" s="104"/>
      <c r="E3932" s="104"/>
    </row>
    <row r="3933" spans="2:5" x14ac:dyDescent="0.45">
      <c r="B3933" s="103"/>
      <c r="C3933" s="104"/>
      <c r="D3933" s="104"/>
      <c r="E3933" s="104"/>
    </row>
    <row r="3934" spans="2:5" x14ac:dyDescent="0.45">
      <c r="B3934" s="103"/>
      <c r="C3934" s="104"/>
      <c r="D3934" s="104"/>
      <c r="E3934" s="104"/>
    </row>
    <row r="3935" spans="2:5" x14ac:dyDescent="0.45">
      <c r="B3935" s="103"/>
      <c r="C3935" s="104"/>
      <c r="D3935" s="104"/>
      <c r="E3935" s="104"/>
    </row>
    <row r="3936" spans="2:5" x14ac:dyDescent="0.45">
      <c r="B3936" s="103"/>
      <c r="C3936" s="104"/>
      <c r="D3936" s="104"/>
      <c r="E3936" s="104"/>
    </row>
    <row r="3937" spans="2:5" x14ac:dyDescent="0.45">
      <c r="B3937" s="103"/>
      <c r="C3937" s="104"/>
      <c r="D3937" s="104"/>
      <c r="E3937" s="104"/>
    </row>
    <row r="3938" spans="2:5" x14ac:dyDescent="0.45">
      <c r="B3938" s="103"/>
      <c r="C3938" s="104"/>
      <c r="D3938" s="104"/>
      <c r="E3938" s="104"/>
    </row>
    <row r="3939" spans="2:5" x14ac:dyDescent="0.45">
      <c r="B3939" s="103"/>
      <c r="C3939" s="104"/>
      <c r="D3939" s="104"/>
      <c r="E3939" s="104"/>
    </row>
    <row r="3940" spans="2:5" x14ac:dyDescent="0.45">
      <c r="B3940" s="103"/>
      <c r="C3940" s="104"/>
      <c r="D3940" s="104"/>
      <c r="E3940" s="104"/>
    </row>
    <row r="3941" spans="2:5" x14ac:dyDescent="0.45">
      <c r="B3941" s="103"/>
      <c r="C3941" s="104"/>
      <c r="D3941" s="104"/>
      <c r="E3941" s="104"/>
    </row>
    <row r="3942" spans="2:5" x14ac:dyDescent="0.45">
      <c r="B3942" s="103"/>
      <c r="C3942" s="104"/>
      <c r="D3942" s="104"/>
      <c r="E3942" s="104"/>
    </row>
    <row r="3943" spans="2:5" x14ac:dyDescent="0.45">
      <c r="B3943" s="103"/>
      <c r="C3943" s="104"/>
      <c r="D3943" s="104"/>
      <c r="E3943" s="104"/>
    </row>
    <row r="3944" spans="2:5" x14ac:dyDescent="0.45">
      <c r="B3944" s="103"/>
      <c r="C3944" s="104"/>
      <c r="D3944" s="104"/>
      <c r="E3944" s="104"/>
    </row>
    <row r="3945" spans="2:5" x14ac:dyDescent="0.45">
      <c r="B3945" s="103"/>
      <c r="C3945" s="104"/>
      <c r="D3945" s="104"/>
      <c r="E3945" s="104"/>
    </row>
    <row r="3946" spans="2:5" x14ac:dyDescent="0.45">
      <c r="B3946" s="103"/>
      <c r="C3946" s="104"/>
      <c r="D3946" s="104"/>
      <c r="E3946" s="104"/>
    </row>
    <row r="3947" spans="2:5" x14ac:dyDescent="0.45">
      <c r="B3947" s="103"/>
      <c r="C3947" s="104"/>
      <c r="D3947" s="104"/>
      <c r="E3947" s="104"/>
    </row>
    <row r="3948" spans="2:5" x14ac:dyDescent="0.45">
      <c r="B3948" s="103"/>
      <c r="C3948" s="104"/>
      <c r="D3948" s="104"/>
      <c r="E3948" s="104"/>
    </row>
    <row r="3949" spans="2:5" x14ac:dyDescent="0.45">
      <c r="B3949" s="103"/>
      <c r="C3949" s="104"/>
      <c r="D3949" s="104"/>
      <c r="E3949" s="104"/>
    </row>
    <row r="3950" spans="2:5" x14ac:dyDescent="0.45">
      <c r="B3950" s="103"/>
      <c r="C3950" s="104"/>
      <c r="D3950" s="104"/>
      <c r="E3950" s="104"/>
    </row>
    <row r="3951" spans="2:5" x14ac:dyDescent="0.45">
      <c r="B3951" s="103"/>
      <c r="C3951" s="104"/>
      <c r="D3951" s="104"/>
      <c r="E3951" s="104"/>
    </row>
    <row r="3952" spans="2:5" x14ac:dyDescent="0.45">
      <c r="B3952" s="103"/>
      <c r="C3952" s="104"/>
      <c r="D3952" s="104"/>
      <c r="E3952" s="104"/>
    </row>
    <row r="3953" spans="2:5" x14ac:dyDescent="0.45">
      <c r="B3953" s="103"/>
      <c r="C3953" s="104"/>
      <c r="D3953" s="104"/>
      <c r="E3953" s="104"/>
    </row>
    <row r="3954" spans="2:5" x14ac:dyDescent="0.45">
      <c r="B3954" s="103"/>
      <c r="C3954" s="104"/>
      <c r="D3954" s="104"/>
      <c r="E3954" s="104"/>
    </row>
    <row r="3955" spans="2:5" x14ac:dyDescent="0.45">
      <c r="B3955" s="103"/>
      <c r="C3955" s="104"/>
      <c r="D3955" s="104"/>
      <c r="E3955" s="104"/>
    </row>
    <row r="3956" spans="2:5" x14ac:dyDescent="0.45">
      <c r="B3956" s="103"/>
      <c r="C3956" s="104"/>
      <c r="D3956" s="104"/>
      <c r="E3956" s="104"/>
    </row>
    <row r="3957" spans="2:5" x14ac:dyDescent="0.45">
      <c r="B3957" s="103"/>
      <c r="C3957" s="104"/>
      <c r="D3957" s="104"/>
      <c r="E3957" s="104"/>
    </row>
    <row r="3958" spans="2:5" x14ac:dyDescent="0.45">
      <c r="B3958" s="103"/>
      <c r="C3958" s="104"/>
      <c r="D3958" s="104"/>
      <c r="E3958" s="104"/>
    </row>
    <row r="3959" spans="2:5" x14ac:dyDescent="0.45">
      <c r="B3959" s="103"/>
      <c r="C3959" s="104"/>
      <c r="D3959" s="104"/>
      <c r="E3959" s="104"/>
    </row>
    <row r="3960" spans="2:5" x14ac:dyDescent="0.45">
      <c r="B3960" s="103"/>
      <c r="C3960" s="104"/>
      <c r="D3960" s="104"/>
      <c r="E3960" s="104"/>
    </row>
    <row r="3961" spans="2:5" x14ac:dyDescent="0.45">
      <c r="B3961" s="103"/>
      <c r="C3961" s="104"/>
      <c r="D3961" s="104"/>
      <c r="E3961" s="104"/>
    </row>
    <row r="3962" spans="2:5" x14ac:dyDescent="0.45">
      <c r="B3962" s="103"/>
      <c r="C3962" s="104"/>
      <c r="D3962" s="104"/>
      <c r="E3962" s="104"/>
    </row>
    <row r="3963" spans="2:5" x14ac:dyDescent="0.45">
      <c r="B3963" s="103"/>
      <c r="C3963" s="104"/>
      <c r="D3963" s="104"/>
      <c r="E3963" s="104"/>
    </row>
    <row r="3964" spans="2:5" x14ac:dyDescent="0.45">
      <c r="B3964" s="103"/>
      <c r="C3964" s="104"/>
      <c r="D3964" s="104"/>
      <c r="E3964" s="104"/>
    </row>
    <row r="3965" spans="2:5" x14ac:dyDescent="0.45">
      <c r="B3965" s="103"/>
      <c r="C3965" s="104"/>
      <c r="D3965" s="104"/>
      <c r="E3965" s="104"/>
    </row>
    <row r="3966" spans="2:5" x14ac:dyDescent="0.45">
      <c r="B3966" s="103"/>
      <c r="C3966" s="104"/>
      <c r="D3966" s="104"/>
      <c r="E3966" s="104"/>
    </row>
    <row r="3967" spans="2:5" x14ac:dyDescent="0.45">
      <c r="B3967" s="103"/>
      <c r="C3967" s="104"/>
      <c r="D3967" s="104"/>
      <c r="E3967" s="104"/>
    </row>
    <row r="3968" spans="2:5" x14ac:dyDescent="0.45">
      <c r="B3968" s="103"/>
      <c r="C3968" s="104"/>
      <c r="D3968" s="104"/>
      <c r="E3968" s="104"/>
    </row>
    <row r="3969" spans="2:5" x14ac:dyDescent="0.45">
      <c r="B3969" s="103"/>
      <c r="C3969" s="104"/>
      <c r="D3969" s="104"/>
      <c r="E3969" s="104"/>
    </row>
    <row r="3970" spans="2:5" x14ac:dyDescent="0.45">
      <c r="B3970" s="103"/>
      <c r="C3970" s="104"/>
      <c r="D3970" s="104"/>
      <c r="E3970" s="104"/>
    </row>
    <row r="3971" spans="2:5" x14ac:dyDescent="0.45">
      <c r="B3971" s="103"/>
      <c r="C3971" s="104"/>
      <c r="D3971" s="104"/>
      <c r="E3971" s="104"/>
    </row>
    <row r="3972" spans="2:5" x14ac:dyDescent="0.45">
      <c r="B3972" s="103"/>
      <c r="C3972" s="104"/>
      <c r="D3972" s="104"/>
      <c r="E3972" s="104"/>
    </row>
    <row r="3973" spans="2:5" x14ac:dyDescent="0.45">
      <c r="B3973" s="103"/>
      <c r="C3973" s="104"/>
      <c r="D3973" s="104"/>
      <c r="E3973" s="104"/>
    </row>
    <row r="3974" spans="2:5" x14ac:dyDescent="0.45">
      <c r="B3974" s="103"/>
      <c r="C3974" s="104"/>
      <c r="D3974" s="104"/>
      <c r="E3974" s="104"/>
    </row>
    <row r="3975" spans="2:5" x14ac:dyDescent="0.45">
      <c r="B3975" s="103"/>
      <c r="C3975" s="104"/>
      <c r="D3975" s="104"/>
      <c r="E3975" s="104"/>
    </row>
    <row r="3976" spans="2:5" x14ac:dyDescent="0.45">
      <c r="B3976" s="103"/>
      <c r="C3976" s="104"/>
      <c r="D3976" s="104"/>
      <c r="E3976" s="104"/>
    </row>
    <row r="3977" spans="2:5" x14ac:dyDescent="0.45">
      <c r="B3977" s="103"/>
      <c r="C3977" s="104"/>
      <c r="D3977" s="104"/>
      <c r="E3977" s="104"/>
    </row>
    <row r="3978" spans="2:5" x14ac:dyDescent="0.45">
      <c r="B3978" s="103"/>
      <c r="C3978" s="104"/>
      <c r="D3978" s="104"/>
      <c r="E3978" s="104"/>
    </row>
    <row r="3979" spans="2:5" x14ac:dyDescent="0.45">
      <c r="B3979" s="103"/>
      <c r="C3979" s="104"/>
      <c r="D3979" s="104"/>
      <c r="E3979" s="104"/>
    </row>
    <row r="3980" spans="2:5" x14ac:dyDescent="0.45">
      <c r="B3980" s="103"/>
      <c r="C3980" s="104"/>
      <c r="D3980" s="104"/>
      <c r="E3980" s="104"/>
    </row>
    <row r="3981" spans="2:5" x14ac:dyDescent="0.45">
      <c r="B3981" s="103"/>
      <c r="C3981" s="104"/>
      <c r="D3981" s="104"/>
      <c r="E3981" s="104"/>
    </row>
    <row r="3982" spans="2:5" x14ac:dyDescent="0.45">
      <c r="B3982" s="103"/>
      <c r="C3982" s="104"/>
      <c r="D3982" s="104"/>
      <c r="E3982" s="104"/>
    </row>
    <row r="3983" spans="2:5" x14ac:dyDescent="0.45">
      <c r="B3983" s="103"/>
      <c r="C3983" s="104"/>
      <c r="D3983" s="104"/>
      <c r="E3983" s="104"/>
    </row>
    <row r="3984" spans="2:5" x14ac:dyDescent="0.45">
      <c r="B3984" s="103"/>
      <c r="C3984" s="104"/>
      <c r="D3984" s="104"/>
      <c r="E3984" s="104"/>
    </row>
    <row r="3985" spans="2:5" x14ac:dyDescent="0.45">
      <c r="B3985" s="103"/>
      <c r="C3985" s="104"/>
      <c r="D3985" s="104"/>
      <c r="E3985" s="104"/>
    </row>
    <row r="3986" spans="2:5" x14ac:dyDescent="0.45">
      <c r="B3986" s="103"/>
      <c r="C3986" s="104"/>
      <c r="D3986" s="104"/>
      <c r="E3986" s="104"/>
    </row>
    <row r="3987" spans="2:5" x14ac:dyDescent="0.45">
      <c r="B3987" s="103"/>
      <c r="C3987" s="104"/>
      <c r="D3987" s="104"/>
      <c r="E3987" s="104"/>
    </row>
    <row r="3988" spans="2:5" x14ac:dyDescent="0.45">
      <c r="B3988" s="103"/>
      <c r="C3988" s="104"/>
      <c r="D3988" s="104"/>
      <c r="E3988" s="104"/>
    </row>
    <row r="3989" spans="2:5" x14ac:dyDescent="0.45">
      <c r="B3989" s="103"/>
      <c r="C3989" s="104"/>
      <c r="D3989" s="104"/>
      <c r="E3989" s="104"/>
    </row>
    <row r="3990" spans="2:5" x14ac:dyDescent="0.45">
      <c r="B3990" s="103"/>
      <c r="C3990" s="104"/>
      <c r="D3990" s="104"/>
      <c r="E3990" s="104"/>
    </row>
    <row r="3991" spans="2:5" x14ac:dyDescent="0.45">
      <c r="B3991" s="103"/>
      <c r="C3991" s="104"/>
      <c r="D3991" s="104"/>
      <c r="E3991" s="104"/>
    </row>
    <row r="3992" spans="2:5" x14ac:dyDescent="0.45">
      <c r="B3992" s="103"/>
      <c r="C3992" s="104"/>
      <c r="D3992" s="104"/>
      <c r="E3992" s="104"/>
    </row>
    <row r="3993" spans="2:5" x14ac:dyDescent="0.45">
      <c r="B3993" s="103"/>
      <c r="C3993" s="104"/>
      <c r="D3993" s="104"/>
      <c r="E3993" s="104"/>
    </row>
    <row r="3994" spans="2:5" x14ac:dyDescent="0.45">
      <c r="B3994" s="103"/>
      <c r="C3994" s="104"/>
      <c r="D3994" s="104"/>
      <c r="E3994" s="104"/>
    </row>
    <row r="3995" spans="2:5" x14ac:dyDescent="0.45">
      <c r="B3995" s="103"/>
      <c r="C3995" s="104"/>
      <c r="D3995" s="104"/>
      <c r="E3995" s="104"/>
    </row>
    <row r="3996" spans="2:5" x14ac:dyDescent="0.45">
      <c r="B3996" s="103"/>
      <c r="C3996" s="104"/>
      <c r="D3996" s="104"/>
      <c r="E3996" s="104"/>
    </row>
    <row r="3997" spans="2:5" x14ac:dyDescent="0.45">
      <c r="B3997" s="103"/>
      <c r="C3997" s="104"/>
      <c r="D3997" s="104"/>
      <c r="E3997" s="104"/>
    </row>
    <row r="3998" spans="2:5" x14ac:dyDescent="0.45">
      <c r="B3998" s="103"/>
      <c r="C3998" s="104"/>
      <c r="D3998" s="104"/>
      <c r="E3998" s="104"/>
    </row>
    <row r="3999" spans="2:5" x14ac:dyDescent="0.45">
      <c r="B3999" s="103"/>
      <c r="C3999" s="104"/>
      <c r="D3999" s="104"/>
      <c r="E3999" s="104"/>
    </row>
    <row r="4000" spans="2:5" x14ac:dyDescent="0.45">
      <c r="B4000" s="103"/>
      <c r="C4000" s="104"/>
      <c r="D4000" s="104"/>
      <c r="E4000" s="104"/>
    </row>
    <row r="4001" spans="2:5" x14ac:dyDescent="0.45">
      <c r="B4001" s="103"/>
      <c r="C4001" s="104"/>
      <c r="D4001" s="104"/>
      <c r="E4001" s="104"/>
    </row>
    <row r="4002" spans="2:5" x14ac:dyDescent="0.45">
      <c r="B4002" s="103"/>
      <c r="C4002" s="104"/>
      <c r="D4002" s="104"/>
      <c r="E4002" s="104"/>
    </row>
    <row r="4003" spans="2:5" x14ac:dyDescent="0.45">
      <c r="B4003" s="103"/>
      <c r="C4003" s="104"/>
      <c r="D4003" s="104"/>
      <c r="E4003" s="104"/>
    </row>
    <row r="4004" spans="2:5" x14ac:dyDescent="0.45">
      <c r="B4004" s="103"/>
      <c r="C4004" s="104"/>
      <c r="D4004" s="104"/>
      <c r="E4004" s="104"/>
    </row>
    <row r="4005" spans="2:5" x14ac:dyDescent="0.45">
      <c r="B4005" s="103"/>
      <c r="C4005" s="104"/>
      <c r="D4005" s="104"/>
      <c r="E4005" s="104"/>
    </row>
    <row r="4006" spans="2:5" x14ac:dyDescent="0.45">
      <c r="B4006" s="103"/>
      <c r="C4006" s="104"/>
      <c r="D4006" s="104"/>
      <c r="E4006" s="104"/>
    </row>
    <row r="4007" spans="2:5" x14ac:dyDescent="0.45">
      <c r="B4007" s="103"/>
      <c r="C4007" s="104"/>
      <c r="D4007" s="104"/>
      <c r="E4007" s="104"/>
    </row>
    <row r="4008" spans="2:5" x14ac:dyDescent="0.45">
      <c r="B4008" s="103"/>
      <c r="C4008" s="104"/>
      <c r="D4008" s="104"/>
      <c r="E4008" s="104"/>
    </row>
    <row r="4009" spans="2:5" x14ac:dyDescent="0.45">
      <c r="B4009" s="103"/>
      <c r="C4009" s="104"/>
      <c r="D4009" s="104"/>
      <c r="E4009" s="104"/>
    </row>
    <row r="4010" spans="2:5" x14ac:dyDescent="0.45">
      <c r="B4010" s="103"/>
      <c r="C4010" s="104"/>
      <c r="D4010" s="104"/>
      <c r="E4010" s="104"/>
    </row>
    <row r="4011" spans="2:5" x14ac:dyDescent="0.45">
      <c r="B4011" s="103"/>
      <c r="C4011" s="104"/>
      <c r="D4011" s="104"/>
      <c r="E4011" s="104"/>
    </row>
    <row r="4012" spans="2:5" x14ac:dyDescent="0.45">
      <c r="B4012" s="103"/>
      <c r="C4012" s="104"/>
      <c r="D4012" s="104"/>
      <c r="E4012" s="104"/>
    </row>
    <row r="4013" spans="2:5" x14ac:dyDescent="0.45">
      <c r="B4013" s="103"/>
      <c r="C4013" s="104"/>
      <c r="D4013" s="104"/>
      <c r="E4013" s="104"/>
    </row>
    <row r="4014" spans="2:5" x14ac:dyDescent="0.45">
      <c r="B4014" s="103"/>
      <c r="C4014" s="104"/>
      <c r="D4014" s="104"/>
      <c r="E4014" s="104"/>
    </row>
    <row r="4015" spans="2:5" x14ac:dyDescent="0.45">
      <c r="B4015" s="103"/>
      <c r="C4015" s="104"/>
      <c r="D4015" s="104"/>
      <c r="E4015" s="104"/>
    </row>
    <row r="4016" spans="2:5" x14ac:dyDescent="0.45">
      <c r="B4016" s="103"/>
      <c r="C4016" s="104"/>
      <c r="D4016" s="104"/>
      <c r="E4016" s="104"/>
    </row>
    <row r="4017" spans="2:5" x14ac:dyDescent="0.45">
      <c r="B4017" s="103"/>
      <c r="C4017" s="104"/>
      <c r="D4017" s="104"/>
      <c r="E4017" s="104"/>
    </row>
    <row r="4018" spans="2:5" x14ac:dyDescent="0.45">
      <c r="B4018" s="103"/>
      <c r="C4018" s="104"/>
      <c r="D4018" s="104"/>
      <c r="E4018" s="104"/>
    </row>
    <row r="4019" spans="2:5" x14ac:dyDescent="0.45">
      <c r="B4019" s="103"/>
      <c r="C4019" s="104"/>
      <c r="D4019" s="104"/>
      <c r="E4019" s="104"/>
    </row>
    <row r="4020" spans="2:5" x14ac:dyDescent="0.45">
      <c r="B4020" s="103"/>
      <c r="C4020" s="104"/>
      <c r="D4020" s="104"/>
      <c r="E4020" s="104"/>
    </row>
    <row r="4021" spans="2:5" x14ac:dyDescent="0.45">
      <c r="B4021" s="103"/>
      <c r="C4021" s="104"/>
      <c r="D4021" s="104"/>
      <c r="E4021" s="104"/>
    </row>
    <row r="4022" spans="2:5" x14ac:dyDescent="0.45">
      <c r="B4022" s="103"/>
      <c r="C4022" s="104"/>
      <c r="D4022" s="104"/>
      <c r="E4022" s="104"/>
    </row>
    <row r="4023" spans="2:5" x14ac:dyDescent="0.45">
      <c r="B4023" s="103"/>
      <c r="C4023" s="104"/>
      <c r="D4023" s="104"/>
      <c r="E4023" s="104"/>
    </row>
    <row r="4024" spans="2:5" x14ac:dyDescent="0.45">
      <c r="B4024" s="103"/>
      <c r="C4024" s="104"/>
      <c r="D4024" s="104"/>
      <c r="E4024" s="104"/>
    </row>
    <row r="4025" spans="2:5" x14ac:dyDescent="0.45">
      <c r="B4025" s="103"/>
      <c r="C4025" s="104"/>
      <c r="D4025" s="104"/>
      <c r="E4025" s="104"/>
    </row>
    <row r="4026" spans="2:5" x14ac:dyDescent="0.45">
      <c r="B4026" s="103"/>
      <c r="C4026" s="104"/>
      <c r="D4026" s="104"/>
      <c r="E4026" s="104"/>
    </row>
    <row r="4027" spans="2:5" x14ac:dyDescent="0.45">
      <c r="B4027" s="103"/>
      <c r="C4027" s="104"/>
      <c r="D4027" s="104"/>
      <c r="E4027" s="104"/>
    </row>
    <row r="4028" spans="2:5" x14ac:dyDescent="0.45">
      <c r="B4028" s="103"/>
      <c r="C4028" s="104"/>
      <c r="D4028" s="104"/>
      <c r="E4028" s="104"/>
    </row>
    <row r="4029" spans="2:5" x14ac:dyDescent="0.45">
      <c r="B4029" s="103"/>
      <c r="C4029" s="104"/>
      <c r="D4029" s="104"/>
      <c r="E4029" s="104"/>
    </row>
    <row r="4030" spans="2:5" x14ac:dyDescent="0.45">
      <c r="B4030" s="103"/>
      <c r="C4030" s="104"/>
      <c r="D4030" s="104"/>
      <c r="E4030" s="104"/>
    </row>
    <row r="4031" spans="2:5" x14ac:dyDescent="0.45">
      <c r="B4031" s="103"/>
      <c r="C4031" s="104"/>
      <c r="D4031" s="104"/>
      <c r="E4031" s="104"/>
    </row>
    <row r="4032" spans="2:5" x14ac:dyDescent="0.45">
      <c r="B4032" s="103"/>
      <c r="C4032" s="104"/>
      <c r="D4032" s="104"/>
      <c r="E4032" s="104"/>
    </row>
    <row r="4033" spans="2:5" x14ac:dyDescent="0.45">
      <c r="B4033" s="103"/>
      <c r="C4033" s="104"/>
      <c r="D4033" s="104"/>
      <c r="E4033" s="104"/>
    </row>
    <row r="4034" spans="2:5" x14ac:dyDescent="0.45">
      <c r="B4034" s="103"/>
      <c r="C4034" s="104"/>
      <c r="D4034" s="104"/>
      <c r="E4034" s="104"/>
    </row>
    <row r="4035" spans="2:5" x14ac:dyDescent="0.45">
      <c r="B4035" s="103"/>
      <c r="C4035" s="104"/>
      <c r="D4035" s="104"/>
      <c r="E4035" s="104"/>
    </row>
    <row r="4036" spans="2:5" x14ac:dyDescent="0.45">
      <c r="B4036" s="103"/>
      <c r="C4036" s="104"/>
      <c r="D4036" s="104"/>
      <c r="E4036" s="104"/>
    </row>
    <row r="4037" spans="2:5" x14ac:dyDescent="0.45">
      <c r="B4037" s="103"/>
      <c r="C4037" s="104"/>
      <c r="D4037" s="104"/>
      <c r="E4037" s="104"/>
    </row>
    <row r="4038" spans="2:5" x14ac:dyDescent="0.45">
      <c r="B4038" s="103"/>
      <c r="C4038" s="104"/>
      <c r="D4038" s="104"/>
      <c r="E4038" s="104"/>
    </row>
    <row r="4039" spans="2:5" x14ac:dyDescent="0.45">
      <c r="B4039" s="103"/>
      <c r="C4039" s="104"/>
      <c r="D4039" s="104"/>
      <c r="E4039" s="104"/>
    </row>
    <row r="4040" spans="2:5" x14ac:dyDescent="0.45">
      <c r="B4040" s="103"/>
      <c r="C4040" s="104"/>
      <c r="D4040" s="104"/>
      <c r="E4040" s="104"/>
    </row>
    <row r="4041" spans="2:5" x14ac:dyDescent="0.45">
      <c r="B4041" s="103"/>
      <c r="C4041" s="104"/>
      <c r="D4041" s="104"/>
      <c r="E4041" s="104"/>
    </row>
    <row r="4042" spans="2:5" x14ac:dyDescent="0.45">
      <c r="B4042" s="103"/>
      <c r="C4042" s="104"/>
      <c r="D4042" s="104"/>
      <c r="E4042" s="104"/>
    </row>
    <row r="4043" spans="2:5" x14ac:dyDescent="0.45">
      <c r="B4043" s="103"/>
      <c r="C4043" s="104"/>
      <c r="D4043" s="104"/>
      <c r="E4043" s="104"/>
    </row>
    <row r="4044" spans="2:5" x14ac:dyDescent="0.45">
      <c r="B4044" s="103"/>
      <c r="C4044" s="104"/>
      <c r="D4044" s="104"/>
      <c r="E4044" s="104"/>
    </row>
    <row r="4045" spans="2:5" x14ac:dyDescent="0.45">
      <c r="B4045" s="103"/>
      <c r="C4045" s="104"/>
      <c r="D4045" s="104"/>
      <c r="E4045" s="104"/>
    </row>
    <row r="4046" spans="2:5" x14ac:dyDescent="0.45">
      <c r="B4046" s="103"/>
      <c r="C4046" s="104"/>
      <c r="D4046" s="104"/>
      <c r="E4046" s="104"/>
    </row>
    <row r="4047" spans="2:5" x14ac:dyDescent="0.45">
      <c r="B4047" s="103"/>
      <c r="C4047" s="104"/>
      <c r="D4047" s="104"/>
      <c r="E4047" s="104"/>
    </row>
    <row r="4048" spans="2:5" x14ac:dyDescent="0.45">
      <c r="B4048" s="103"/>
      <c r="C4048" s="104"/>
      <c r="D4048" s="104"/>
      <c r="E4048" s="104"/>
    </row>
    <row r="4049" spans="2:5" x14ac:dyDescent="0.45">
      <c r="B4049" s="103"/>
      <c r="C4049" s="104"/>
      <c r="D4049" s="104"/>
      <c r="E4049" s="104"/>
    </row>
    <row r="4050" spans="2:5" x14ac:dyDescent="0.45">
      <c r="B4050" s="103"/>
      <c r="C4050" s="104"/>
      <c r="D4050" s="104"/>
      <c r="E4050" s="104"/>
    </row>
    <row r="4051" spans="2:5" x14ac:dyDescent="0.45">
      <c r="B4051" s="103"/>
      <c r="C4051" s="104"/>
      <c r="D4051" s="104"/>
      <c r="E4051" s="104"/>
    </row>
    <row r="4052" spans="2:5" x14ac:dyDescent="0.45">
      <c r="B4052" s="103"/>
      <c r="C4052" s="104"/>
      <c r="D4052" s="104"/>
      <c r="E4052" s="104"/>
    </row>
    <row r="4053" spans="2:5" x14ac:dyDescent="0.45">
      <c r="B4053" s="103"/>
      <c r="C4053" s="104"/>
      <c r="D4053" s="104"/>
      <c r="E4053" s="104"/>
    </row>
    <row r="4054" spans="2:5" x14ac:dyDescent="0.45">
      <c r="B4054" s="103"/>
      <c r="C4054" s="104"/>
      <c r="D4054" s="104"/>
      <c r="E4054" s="104"/>
    </row>
    <row r="4055" spans="2:5" x14ac:dyDescent="0.45">
      <c r="B4055" s="103"/>
      <c r="C4055" s="104"/>
      <c r="D4055" s="104"/>
      <c r="E4055" s="104"/>
    </row>
    <row r="4056" spans="2:5" x14ac:dyDescent="0.45">
      <c r="B4056" s="103"/>
      <c r="C4056" s="104"/>
      <c r="D4056" s="104"/>
      <c r="E4056" s="104"/>
    </row>
    <row r="4057" spans="2:5" x14ac:dyDescent="0.45">
      <c r="B4057" s="103"/>
      <c r="C4057" s="104"/>
      <c r="D4057" s="104"/>
      <c r="E4057" s="104"/>
    </row>
    <row r="4058" spans="2:5" x14ac:dyDescent="0.45">
      <c r="B4058" s="103"/>
      <c r="C4058" s="104"/>
      <c r="D4058" s="104"/>
      <c r="E4058" s="104"/>
    </row>
    <row r="4059" spans="2:5" x14ac:dyDescent="0.45">
      <c r="B4059" s="103"/>
      <c r="C4059" s="104"/>
      <c r="D4059" s="104"/>
      <c r="E4059" s="104"/>
    </row>
    <row r="4060" spans="2:5" x14ac:dyDescent="0.45">
      <c r="B4060" s="103"/>
      <c r="C4060" s="104"/>
      <c r="D4060" s="104"/>
      <c r="E4060" s="104"/>
    </row>
    <row r="4061" spans="2:5" x14ac:dyDescent="0.45">
      <c r="B4061" s="103"/>
      <c r="C4061" s="104"/>
      <c r="D4061" s="104"/>
      <c r="E4061" s="104"/>
    </row>
    <row r="4062" spans="2:5" x14ac:dyDescent="0.45">
      <c r="B4062" s="103"/>
      <c r="C4062" s="104"/>
      <c r="D4062" s="104"/>
      <c r="E4062" s="104"/>
    </row>
    <row r="4063" spans="2:5" x14ac:dyDescent="0.45">
      <c r="B4063" s="103"/>
      <c r="C4063" s="104"/>
      <c r="D4063" s="104"/>
      <c r="E4063" s="104"/>
    </row>
    <row r="4064" spans="2:5" x14ac:dyDescent="0.45">
      <c r="B4064" s="103"/>
      <c r="C4064" s="104"/>
      <c r="D4064" s="104"/>
      <c r="E4064" s="104"/>
    </row>
    <row r="4065" spans="2:5" x14ac:dyDescent="0.45">
      <c r="B4065" s="103"/>
      <c r="C4065" s="104"/>
      <c r="D4065" s="104"/>
      <c r="E4065" s="104"/>
    </row>
    <row r="4066" spans="2:5" x14ac:dyDescent="0.45">
      <c r="B4066" s="103"/>
      <c r="C4066" s="104"/>
      <c r="D4066" s="104"/>
      <c r="E4066" s="104"/>
    </row>
    <row r="4067" spans="2:5" x14ac:dyDescent="0.45">
      <c r="B4067" s="103"/>
      <c r="C4067" s="104"/>
      <c r="D4067" s="104"/>
      <c r="E4067" s="104"/>
    </row>
    <row r="4068" spans="2:5" x14ac:dyDescent="0.45">
      <c r="B4068" s="103"/>
      <c r="C4068" s="104"/>
      <c r="D4068" s="104"/>
      <c r="E4068" s="104"/>
    </row>
    <row r="4069" spans="2:5" x14ac:dyDescent="0.45">
      <c r="B4069" s="103"/>
      <c r="C4069" s="104"/>
      <c r="D4069" s="104"/>
      <c r="E4069" s="104"/>
    </row>
    <row r="4070" spans="2:5" x14ac:dyDescent="0.45">
      <c r="B4070" s="103"/>
      <c r="C4070" s="104"/>
      <c r="D4070" s="104"/>
      <c r="E4070" s="104"/>
    </row>
    <row r="4071" spans="2:5" x14ac:dyDescent="0.45">
      <c r="B4071" s="103"/>
      <c r="C4071" s="104"/>
      <c r="D4071" s="104"/>
      <c r="E4071" s="104"/>
    </row>
    <row r="4072" spans="2:5" x14ac:dyDescent="0.45">
      <c r="B4072" s="103"/>
      <c r="C4072" s="104"/>
      <c r="D4072" s="104"/>
      <c r="E4072" s="104"/>
    </row>
    <row r="4073" spans="2:5" x14ac:dyDescent="0.45">
      <c r="B4073" s="103"/>
      <c r="C4073" s="104"/>
      <c r="D4073" s="104"/>
      <c r="E4073" s="104"/>
    </row>
    <row r="4074" spans="2:5" x14ac:dyDescent="0.45">
      <c r="B4074" s="103"/>
      <c r="C4074" s="104"/>
      <c r="D4074" s="104"/>
      <c r="E4074" s="104"/>
    </row>
    <row r="4075" spans="2:5" x14ac:dyDescent="0.45">
      <c r="B4075" s="103"/>
      <c r="C4075" s="104"/>
      <c r="D4075" s="104"/>
      <c r="E4075" s="104"/>
    </row>
    <row r="4076" spans="2:5" x14ac:dyDescent="0.45">
      <c r="B4076" s="103"/>
      <c r="C4076" s="104"/>
      <c r="D4076" s="104"/>
      <c r="E4076" s="104"/>
    </row>
    <row r="4077" spans="2:5" x14ac:dyDescent="0.45">
      <c r="B4077" s="103"/>
      <c r="C4077" s="104"/>
      <c r="D4077" s="104"/>
      <c r="E4077" s="104"/>
    </row>
    <row r="4078" spans="2:5" x14ac:dyDescent="0.45">
      <c r="B4078" s="103"/>
      <c r="C4078" s="104"/>
      <c r="D4078" s="104"/>
      <c r="E4078" s="104"/>
    </row>
    <row r="4079" spans="2:5" x14ac:dyDescent="0.45">
      <c r="B4079" s="103"/>
      <c r="C4079" s="104"/>
      <c r="D4079" s="104"/>
      <c r="E4079" s="104"/>
    </row>
    <row r="4080" spans="2:5" x14ac:dyDescent="0.45">
      <c r="B4080" s="103"/>
      <c r="C4080" s="104"/>
      <c r="D4080" s="104"/>
      <c r="E4080" s="104"/>
    </row>
    <row r="4081" spans="2:5" x14ac:dyDescent="0.45">
      <c r="B4081" s="103"/>
      <c r="C4081" s="104"/>
      <c r="D4081" s="104"/>
      <c r="E4081" s="104"/>
    </row>
    <row r="4082" spans="2:5" x14ac:dyDescent="0.45">
      <c r="B4082" s="103"/>
      <c r="C4082" s="104"/>
      <c r="D4082" s="104"/>
      <c r="E4082" s="104"/>
    </row>
    <row r="4083" spans="2:5" x14ac:dyDescent="0.45">
      <c r="B4083" s="103"/>
      <c r="C4083" s="104"/>
      <c r="D4083" s="104"/>
      <c r="E4083" s="104"/>
    </row>
    <row r="4084" spans="2:5" x14ac:dyDescent="0.45">
      <c r="B4084" s="103"/>
      <c r="C4084" s="104"/>
      <c r="D4084" s="104"/>
      <c r="E4084" s="104"/>
    </row>
    <row r="4085" spans="2:5" x14ac:dyDescent="0.45">
      <c r="B4085" s="103"/>
      <c r="C4085" s="104"/>
      <c r="D4085" s="104"/>
      <c r="E4085" s="104"/>
    </row>
    <row r="4086" spans="2:5" x14ac:dyDescent="0.45">
      <c r="B4086" s="103"/>
      <c r="C4086" s="104"/>
      <c r="D4086" s="104"/>
      <c r="E4086" s="104"/>
    </row>
    <row r="4087" spans="2:5" x14ac:dyDescent="0.45">
      <c r="B4087" s="103"/>
      <c r="C4087" s="104"/>
      <c r="D4087" s="104"/>
      <c r="E4087" s="104"/>
    </row>
    <row r="4088" spans="2:5" x14ac:dyDescent="0.45">
      <c r="B4088" s="103"/>
      <c r="C4088" s="104"/>
      <c r="D4088" s="104"/>
      <c r="E4088" s="104"/>
    </row>
    <row r="4089" spans="2:5" x14ac:dyDescent="0.45">
      <c r="B4089" s="103"/>
      <c r="C4089" s="104"/>
      <c r="D4089" s="104"/>
      <c r="E4089" s="104"/>
    </row>
    <row r="4090" spans="2:5" x14ac:dyDescent="0.45">
      <c r="B4090" s="103"/>
      <c r="C4090" s="104"/>
      <c r="D4090" s="104"/>
      <c r="E4090" s="104"/>
    </row>
    <row r="4091" spans="2:5" x14ac:dyDescent="0.45">
      <c r="B4091" s="103"/>
      <c r="C4091" s="104"/>
      <c r="D4091" s="104"/>
      <c r="E4091" s="104"/>
    </row>
    <row r="4092" spans="2:5" x14ac:dyDescent="0.45">
      <c r="B4092" s="103"/>
      <c r="C4092" s="104"/>
      <c r="D4092" s="104"/>
      <c r="E4092" s="104"/>
    </row>
    <row r="4093" spans="2:5" x14ac:dyDescent="0.45">
      <c r="B4093" s="103"/>
      <c r="C4093" s="104"/>
      <c r="D4093" s="104"/>
      <c r="E4093" s="104"/>
    </row>
    <row r="4094" spans="2:5" x14ac:dyDescent="0.45">
      <c r="B4094" s="103"/>
      <c r="C4094" s="104"/>
      <c r="D4094" s="104"/>
      <c r="E4094" s="104"/>
    </row>
    <row r="4095" spans="2:5" x14ac:dyDescent="0.45">
      <c r="B4095" s="103"/>
      <c r="C4095" s="104"/>
      <c r="D4095" s="104"/>
      <c r="E4095" s="104"/>
    </row>
    <row r="4096" spans="2:5" x14ac:dyDescent="0.45">
      <c r="B4096" s="103"/>
      <c r="C4096" s="104"/>
      <c r="D4096" s="104"/>
      <c r="E4096" s="104"/>
    </row>
    <row r="4097" spans="2:5" x14ac:dyDescent="0.45">
      <c r="B4097" s="103"/>
      <c r="C4097" s="104"/>
      <c r="D4097" s="104"/>
      <c r="E4097" s="104"/>
    </row>
    <row r="4098" spans="2:5" x14ac:dyDescent="0.45">
      <c r="B4098" s="103"/>
      <c r="C4098" s="104"/>
      <c r="D4098" s="104"/>
      <c r="E4098" s="104"/>
    </row>
    <row r="4099" spans="2:5" x14ac:dyDescent="0.45">
      <c r="B4099" s="103"/>
      <c r="C4099" s="104"/>
      <c r="D4099" s="104"/>
      <c r="E4099" s="104"/>
    </row>
    <row r="4100" spans="2:5" x14ac:dyDescent="0.45">
      <c r="B4100" s="103"/>
      <c r="C4100" s="104"/>
      <c r="D4100" s="104"/>
      <c r="E4100" s="104"/>
    </row>
    <row r="4101" spans="2:5" x14ac:dyDescent="0.45">
      <c r="B4101" s="103"/>
      <c r="C4101" s="104"/>
      <c r="D4101" s="104"/>
      <c r="E4101" s="104"/>
    </row>
    <row r="4102" spans="2:5" x14ac:dyDescent="0.45">
      <c r="B4102" s="103"/>
      <c r="C4102" s="104"/>
      <c r="D4102" s="104"/>
      <c r="E4102" s="104"/>
    </row>
    <row r="4103" spans="2:5" x14ac:dyDescent="0.45">
      <c r="B4103" s="103"/>
      <c r="C4103" s="104"/>
      <c r="D4103" s="104"/>
      <c r="E4103" s="104"/>
    </row>
    <row r="4104" spans="2:5" x14ac:dyDescent="0.45">
      <c r="B4104" s="103"/>
      <c r="C4104" s="104"/>
      <c r="D4104" s="104"/>
      <c r="E4104" s="104"/>
    </row>
    <row r="4105" spans="2:5" x14ac:dyDescent="0.45">
      <c r="B4105" s="103"/>
      <c r="C4105" s="104"/>
      <c r="D4105" s="104"/>
      <c r="E4105" s="104"/>
    </row>
    <row r="4106" spans="2:5" x14ac:dyDescent="0.45">
      <c r="B4106" s="103"/>
      <c r="C4106" s="104"/>
      <c r="D4106" s="104"/>
      <c r="E4106" s="104"/>
    </row>
    <row r="4107" spans="2:5" x14ac:dyDescent="0.45">
      <c r="B4107" s="103"/>
      <c r="C4107" s="104"/>
      <c r="D4107" s="104"/>
      <c r="E4107" s="104"/>
    </row>
    <row r="4108" spans="2:5" x14ac:dyDescent="0.45">
      <c r="B4108" s="103"/>
      <c r="C4108" s="104"/>
      <c r="D4108" s="104"/>
      <c r="E4108" s="104"/>
    </row>
    <row r="4109" spans="2:5" x14ac:dyDescent="0.45">
      <c r="B4109" s="103"/>
      <c r="C4109" s="104"/>
      <c r="D4109" s="104"/>
      <c r="E4109" s="104"/>
    </row>
    <row r="4110" spans="2:5" x14ac:dyDescent="0.45">
      <c r="B4110" s="103"/>
      <c r="C4110" s="104"/>
      <c r="D4110" s="104"/>
      <c r="E4110" s="104"/>
    </row>
    <row r="4111" spans="2:5" x14ac:dyDescent="0.45">
      <c r="B4111" s="103"/>
      <c r="C4111" s="104"/>
      <c r="D4111" s="104"/>
      <c r="E4111" s="104"/>
    </row>
    <row r="4112" spans="2:5" x14ac:dyDescent="0.45">
      <c r="B4112" s="103"/>
      <c r="C4112" s="104"/>
      <c r="D4112" s="104"/>
      <c r="E4112" s="104"/>
    </row>
    <row r="4113" spans="2:5" x14ac:dyDescent="0.45">
      <c r="B4113" s="103"/>
      <c r="C4113" s="104"/>
      <c r="D4113" s="104"/>
      <c r="E4113" s="104"/>
    </row>
    <row r="4114" spans="2:5" x14ac:dyDescent="0.45">
      <c r="B4114" s="103"/>
      <c r="C4114" s="104"/>
      <c r="D4114" s="104"/>
      <c r="E4114" s="104"/>
    </row>
    <row r="4115" spans="2:5" x14ac:dyDescent="0.45">
      <c r="B4115" s="103"/>
      <c r="C4115" s="104"/>
      <c r="D4115" s="104"/>
      <c r="E4115" s="104"/>
    </row>
    <row r="4116" spans="2:5" x14ac:dyDescent="0.45">
      <c r="B4116" s="103"/>
      <c r="C4116" s="104"/>
      <c r="D4116" s="104"/>
      <c r="E4116" s="104"/>
    </row>
    <row r="4117" spans="2:5" x14ac:dyDescent="0.45">
      <c r="B4117" s="103"/>
      <c r="C4117" s="104"/>
      <c r="D4117" s="104"/>
      <c r="E4117" s="104"/>
    </row>
    <row r="4118" spans="2:5" x14ac:dyDescent="0.45">
      <c r="B4118" s="103"/>
      <c r="C4118" s="104"/>
      <c r="D4118" s="104"/>
      <c r="E4118" s="104"/>
    </row>
    <row r="4119" spans="2:5" x14ac:dyDescent="0.45">
      <c r="B4119" s="103"/>
      <c r="C4119" s="104"/>
      <c r="D4119" s="104"/>
      <c r="E4119" s="104"/>
    </row>
    <row r="4120" spans="2:5" x14ac:dyDescent="0.45">
      <c r="B4120" s="103"/>
      <c r="C4120" s="104"/>
      <c r="D4120" s="104"/>
      <c r="E4120" s="104"/>
    </row>
    <row r="4121" spans="2:5" x14ac:dyDescent="0.45">
      <c r="B4121" s="103"/>
      <c r="C4121" s="104"/>
      <c r="D4121" s="104"/>
      <c r="E4121" s="104"/>
    </row>
    <row r="4122" spans="2:5" x14ac:dyDescent="0.45">
      <c r="B4122" s="103"/>
      <c r="C4122" s="104"/>
      <c r="D4122" s="104"/>
      <c r="E4122" s="104"/>
    </row>
    <row r="4123" spans="2:5" x14ac:dyDescent="0.45">
      <c r="B4123" s="103"/>
      <c r="C4123" s="104"/>
      <c r="D4123" s="104"/>
      <c r="E4123" s="104"/>
    </row>
    <row r="4124" spans="2:5" x14ac:dyDescent="0.45">
      <c r="B4124" s="103"/>
      <c r="C4124" s="104"/>
      <c r="D4124" s="104"/>
      <c r="E4124" s="104"/>
    </row>
    <row r="4125" spans="2:5" x14ac:dyDescent="0.45">
      <c r="B4125" s="103"/>
      <c r="C4125" s="104"/>
      <c r="D4125" s="104"/>
      <c r="E4125" s="104"/>
    </row>
    <row r="4126" spans="2:5" x14ac:dyDescent="0.45">
      <c r="B4126" s="103"/>
      <c r="C4126" s="104"/>
      <c r="D4126" s="104"/>
      <c r="E4126" s="104"/>
    </row>
    <row r="4127" spans="2:5" x14ac:dyDescent="0.45">
      <c r="B4127" s="103"/>
      <c r="C4127" s="104"/>
      <c r="D4127" s="104"/>
      <c r="E4127" s="104"/>
    </row>
    <row r="4128" spans="2:5" x14ac:dyDescent="0.45">
      <c r="B4128" s="103"/>
      <c r="C4128" s="104"/>
      <c r="D4128" s="104"/>
      <c r="E4128" s="104"/>
    </row>
    <row r="4129" spans="2:5" x14ac:dyDescent="0.45">
      <c r="B4129" s="103"/>
      <c r="C4129" s="104"/>
      <c r="D4129" s="104"/>
      <c r="E4129" s="104"/>
    </row>
    <row r="4130" spans="2:5" x14ac:dyDescent="0.45">
      <c r="B4130" s="103"/>
      <c r="C4130" s="104"/>
      <c r="D4130" s="104"/>
      <c r="E4130" s="104"/>
    </row>
    <row r="4131" spans="2:5" x14ac:dyDescent="0.45">
      <c r="B4131" s="103"/>
      <c r="C4131" s="104"/>
      <c r="D4131" s="104"/>
      <c r="E4131" s="104"/>
    </row>
    <row r="4132" spans="2:5" x14ac:dyDescent="0.45">
      <c r="B4132" s="103"/>
      <c r="C4132" s="104"/>
      <c r="D4132" s="104"/>
      <c r="E4132" s="104"/>
    </row>
    <row r="4133" spans="2:5" x14ac:dyDescent="0.45">
      <c r="B4133" s="103"/>
      <c r="C4133" s="104"/>
      <c r="D4133" s="104"/>
      <c r="E4133" s="104"/>
    </row>
    <row r="4134" spans="2:5" x14ac:dyDescent="0.45">
      <c r="B4134" s="103"/>
      <c r="C4134" s="104"/>
      <c r="D4134" s="104"/>
      <c r="E4134" s="104"/>
    </row>
    <row r="4135" spans="2:5" x14ac:dyDescent="0.45">
      <c r="B4135" s="103"/>
      <c r="C4135" s="104"/>
      <c r="D4135" s="104"/>
      <c r="E4135" s="104"/>
    </row>
    <row r="4136" spans="2:5" x14ac:dyDescent="0.45">
      <c r="B4136" s="103"/>
      <c r="C4136" s="104"/>
      <c r="D4136" s="104"/>
      <c r="E4136" s="104"/>
    </row>
    <row r="4137" spans="2:5" x14ac:dyDescent="0.45">
      <c r="B4137" s="103"/>
      <c r="C4137" s="104"/>
      <c r="D4137" s="104"/>
      <c r="E4137" s="104"/>
    </row>
    <row r="4138" spans="2:5" x14ac:dyDescent="0.45">
      <c r="B4138" s="103"/>
      <c r="C4138" s="104"/>
      <c r="D4138" s="104"/>
      <c r="E4138" s="104"/>
    </row>
    <row r="4139" spans="2:5" x14ac:dyDescent="0.45">
      <c r="B4139" s="103"/>
      <c r="C4139" s="104"/>
      <c r="D4139" s="104"/>
      <c r="E4139" s="104"/>
    </row>
    <row r="4140" spans="2:5" x14ac:dyDescent="0.45">
      <c r="B4140" s="103"/>
      <c r="C4140" s="104"/>
      <c r="D4140" s="104"/>
      <c r="E4140" s="104"/>
    </row>
    <row r="4141" spans="2:5" x14ac:dyDescent="0.45">
      <c r="B4141" s="103"/>
      <c r="C4141" s="104"/>
      <c r="D4141" s="104"/>
      <c r="E4141" s="104"/>
    </row>
    <row r="4142" spans="2:5" x14ac:dyDescent="0.45">
      <c r="B4142" s="103"/>
      <c r="C4142" s="104"/>
      <c r="D4142" s="104"/>
      <c r="E4142" s="104"/>
    </row>
    <row r="4143" spans="2:5" x14ac:dyDescent="0.45">
      <c r="B4143" s="103"/>
      <c r="C4143" s="104"/>
      <c r="D4143" s="104"/>
      <c r="E4143" s="104"/>
    </row>
    <row r="4144" spans="2:5" x14ac:dyDescent="0.45">
      <c r="B4144" s="103"/>
      <c r="C4144" s="104"/>
      <c r="D4144" s="104"/>
      <c r="E4144" s="104"/>
    </row>
    <row r="4145" spans="2:5" x14ac:dyDescent="0.45">
      <c r="B4145" s="103"/>
      <c r="C4145" s="104"/>
      <c r="D4145" s="104"/>
      <c r="E4145" s="104"/>
    </row>
    <row r="4146" spans="2:5" x14ac:dyDescent="0.45">
      <c r="B4146" s="103"/>
      <c r="C4146" s="104"/>
      <c r="D4146" s="104"/>
      <c r="E4146" s="104"/>
    </row>
    <row r="4147" spans="2:5" x14ac:dyDescent="0.45">
      <c r="B4147" s="103"/>
      <c r="C4147" s="104"/>
      <c r="D4147" s="104"/>
      <c r="E4147" s="104"/>
    </row>
    <row r="4148" spans="2:5" x14ac:dyDescent="0.45">
      <c r="B4148" s="103"/>
      <c r="C4148" s="104"/>
      <c r="D4148" s="104"/>
      <c r="E4148" s="104"/>
    </row>
    <row r="4149" spans="2:5" x14ac:dyDescent="0.45">
      <c r="B4149" s="103"/>
      <c r="C4149" s="104"/>
      <c r="D4149" s="104"/>
      <c r="E4149" s="104"/>
    </row>
    <row r="4150" spans="2:5" x14ac:dyDescent="0.45">
      <c r="B4150" s="103"/>
      <c r="C4150" s="104"/>
      <c r="D4150" s="104"/>
      <c r="E4150" s="104"/>
    </row>
    <row r="4151" spans="2:5" x14ac:dyDescent="0.45">
      <c r="B4151" s="103"/>
      <c r="C4151" s="104"/>
      <c r="D4151" s="104"/>
      <c r="E4151" s="104"/>
    </row>
    <row r="4152" spans="2:5" x14ac:dyDescent="0.45">
      <c r="B4152" s="103"/>
      <c r="C4152" s="104"/>
      <c r="D4152" s="104"/>
      <c r="E4152" s="104"/>
    </row>
    <row r="4153" spans="2:5" x14ac:dyDescent="0.45">
      <c r="B4153" s="103"/>
      <c r="C4153" s="104"/>
      <c r="D4153" s="104"/>
      <c r="E4153" s="104"/>
    </row>
    <row r="4154" spans="2:5" x14ac:dyDescent="0.45">
      <c r="B4154" s="103"/>
      <c r="C4154" s="104"/>
      <c r="D4154" s="104"/>
      <c r="E4154" s="104"/>
    </row>
    <row r="4155" spans="2:5" x14ac:dyDescent="0.45">
      <c r="B4155" s="103"/>
      <c r="C4155" s="104"/>
      <c r="D4155" s="104"/>
      <c r="E4155" s="104"/>
    </row>
    <row r="4156" spans="2:5" x14ac:dyDescent="0.45">
      <c r="B4156" s="103"/>
      <c r="C4156" s="104"/>
      <c r="D4156" s="104"/>
      <c r="E4156" s="104"/>
    </row>
    <row r="4157" spans="2:5" x14ac:dyDescent="0.45">
      <c r="B4157" s="103"/>
      <c r="C4157" s="104"/>
      <c r="D4157" s="104"/>
      <c r="E4157" s="104"/>
    </row>
    <row r="4158" spans="2:5" x14ac:dyDescent="0.45">
      <c r="B4158" s="103"/>
      <c r="C4158" s="104"/>
      <c r="D4158" s="104"/>
      <c r="E4158" s="104"/>
    </row>
    <row r="4159" spans="2:5" x14ac:dyDescent="0.45">
      <c r="B4159" s="103"/>
      <c r="C4159" s="104"/>
      <c r="D4159" s="104"/>
      <c r="E4159" s="104"/>
    </row>
    <row r="4160" spans="2:5" x14ac:dyDescent="0.45">
      <c r="B4160" s="103"/>
      <c r="C4160" s="104"/>
      <c r="D4160" s="104"/>
      <c r="E4160" s="104"/>
    </row>
    <row r="4161" spans="2:5" x14ac:dyDescent="0.45">
      <c r="B4161" s="103"/>
      <c r="C4161" s="104"/>
      <c r="D4161" s="104"/>
      <c r="E4161" s="104"/>
    </row>
    <row r="4162" spans="2:5" x14ac:dyDescent="0.45">
      <c r="B4162" s="103"/>
      <c r="C4162" s="104"/>
      <c r="D4162" s="104"/>
      <c r="E4162" s="104"/>
    </row>
    <row r="4163" spans="2:5" x14ac:dyDescent="0.45">
      <c r="B4163" s="103"/>
      <c r="C4163" s="104"/>
      <c r="D4163" s="104"/>
      <c r="E4163" s="104"/>
    </row>
    <row r="4164" spans="2:5" x14ac:dyDescent="0.45">
      <c r="B4164" s="103"/>
      <c r="C4164" s="104"/>
      <c r="D4164" s="104"/>
      <c r="E4164" s="104"/>
    </row>
    <row r="4165" spans="2:5" x14ac:dyDescent="0.45">
      <c r="B4165" s="103"/>
      <c r="C4165" s="104"/>
      <c r="D4165" s="104"/>
      <c r="E4165" s="104"/>
    </row>
    <row r="4166" spans="2:5" x14ac:dyDescent="0.45">
      <c r="B4166" s="103"/>
      <c r="C4166" s="104"/>
      <c r="D4166" s="104"/>
      <c r="E4166" s="104"/>
    </row>
    <row r="4167" spans="2:5" x14ac:dyDescent="0.45">
      <c r="B4167" s="103"/>
      <c r="C4167" s="104"/>
      <c r="D4167" s="104"/>
      <c r="E4167" s="104"/>
    </row>
    <row r="4168" spans="2:5" x14ac:dyDescent="0.45">
      <c r="B4168" s="103"/>
      <c r="C4168" s="104"/>
      <c r="D4168" s="104"/>
      <c r="E4168" s="104"/>
    </row>
    <row r="4169" spans="2:5" x14ac:dyDescent="0.45">
      <c r="B4169" s="103"/>
      <c r="C4169" s="104"/>
      <c r="D4169" s="104"/>
      <c r="E4169" s="104"/>
    </row>
    <row r="4170" spans="2:5" x14ac:dyDescent="0.45">
      <c r="B4170" s="103"/>
      <c r="C4170" s="104"/>
      <c r="D4170" s="104"/>
      <c r="E4170" s="104"/>
    </row>
    <row r="4171" spans="2:5" x14ac:dyDescent="0.45">
      <c r="B4171" s="103"/>
      <c r="C4171" s="104"/>
      <c r="D4171" s="104"/>
      <c r="E4171" s="104"/>
    </row>
    <row r="4172" spans="2:5" x14ac:dyDescent="0.45">
      <c r="B4172" s="103"/>
      <c r="C4172" s="104"/>
      <c r="D4172" s="104"/>
      <c r="E4172" s="104"/>
    </row>
    <row r="4173" spans="2:5" x14ac:dyDescent="0.45">
      <c r="B4173" s="103"/>
      <c r="C4173" s="104"/>
      <c r="D4173" s="104"/>
      <c r="E4173" s="104"/>
    </row>
    <row r="4174" spans="2:5" x14ac:dyDescent="0.45">
      <c r="B4174" s="103"/>
      <c r="C4174" s="104"/>
      <c r="D4174" s="104"/>
      <c r="E4174" s="104"/>
    </row>
    <row r="4175" spans="2:5" x14ac:dyDescent="0.45">
      <c r="B4175" s="103"/>
      <c r="C4175" s="104"/>
      <c r="D4175" s="104"/>
      <c r="E4175" s="104"/>
    </row>
    <row r="4176" spans="2:5" x14ac:dyDescent="0.45">
      <c r="B4176" s="103"/>
      <c r="C4176" s="104"/>
      <c r="D4176" s="104"/>
      <c r="E4176" s="104"/>
    </row>
    <row r="4177" spans="2:5" x14ac:dyDescent="0.45">
      <c r="B4177" s="103"/>
      <c r="C4177" s="104"/>
      <c r="D4177" s="104"/>
      <c r="E4177" s="104"/>
    </row>
    <row r="4178" spans="2:5" x14ac:dyDescent="0.45">
      <c r="B4178" s="103"/>
      <c r="C4178" s="104"/>
      <c r="D4178" s="104"/>
      <c r="E4178" s="104"/>
    </row>
    <row r="4179" spans="2:5" x14ac:dyDescent="0.45">
      <c r="B4179" s="103"/>
      <c r="C4179" s="104"/>
      <c r="D4179" s="104"/>
      <c r="E4179" s="104"/>
    </row>
    <row r="4180" spans="2:5" x14ac:dyDescent="0.45">
      <c r="B4180" s="103"/>
      <c r="C4180" s="104"/>
      <c r="D4180" s="104"/>
      <c r="E4180" s="104"/>
    </row>
    <row r="4181" spans="2:5" x14ac:dyDescent="0.45">
      <c r="B4181" s="103"/>
      <c r="C4181" s="104"/>
      <c r="D4181" s="104"/>
      <c r="E4181" s="104"/>
    </row>
    <row r="4182" spans="2:5" x14ac:dyDescent="0.45">
      <c r="B4182" s="103"/>
      <c r="C4182" s="104"/>
      <c r="D4182" s="104"/>
      <c r="E4182" s="104"/>
    </row>
    <row r="4183" spans="2:5" x14ac:dyDescent="0.45">
      <c r="B4183" s="103"/>
      <c r="C4183" s="104"/>
      <c r="D4183" s="104"/>
      <c r="E4183" s="104"/>
    </row>
    <row r="4184" spans="2:5" x14ac:dyDescent="0.45">
      <c r="B4184" s="103"/>
      <c r="C4184" s="104"/>
      <c r="D4184" s="104"/>
      <c r="E4184" s="104"/>
    </row>
    <row r="4185" spans="2:5" x14ac:dyDescent="0.45">
      <c r="B4185" s="103"/>
      <c r="C4185" s="104"/>
      <c r="D4185" s="104"/>
      <c r="E4185" s="104"/>
    </row>
    <row r="4186" spans="2:5" x14ac:dyDescent="0.45">
      <c r="B4186" s="103"/>
      <c r="C4186" s="104"/>
      <c r="D4186" s="104"/>
      <c r="E4186" s="104"/>
    </row>
    <row r="4187" spans="2:5" x14ac:dyDescent="0.45">
      <c r="B4187" s="103"/>
      <c r="C4187" s="104"/>
      <c r="D4187" s="104"/>
      <c r="E4187" s="104"/>
    </row>
    <row r="4188" spans="2:5" x14ac:dyDescent="0.45">
      <c r="B4188" s="103"/>
      <c r="C4188" s="104"/>
      <c r="D4188" s="104"/>
      <c r="E4188" s="104"/>
    </row>
    <row r="4189" spans="2:5" x14ac:dyDescent="0.45">
      <c r="B4189" s="103"/>
      <c r="C4189" s="104"/>
      <c r="D4189" s="104"/>
      <c r="E4189" s="104"/>
    </row>
    <row r="4190" spans="2:5" x14ac:dyDescent="0.45">
      <c r="B4190" s="103"/>
      <c r="C4190" s="104"/>
      <c r="D4190" s="104"/>
      <c r="E4190" s="104"/>
    </row>
    <row r="4191" spans="2:5" x14ac:dyDescent="0.45">
      <c r="B4191" s="103"/>
      <c r="C4191" s="104"/>
      <c r="D4191" s="104"/>
      <c r="E4191" s="104"/>
    </row>
    <row r="4192" spans="2:5" x14ac:dyDescent="0.45">
      <c r="B4192" s="103"/>
      <c r="C4192" s="104"/>
      <c r="D4192" s="104"/>
      <c r="E4192" s="104"/>
    </row>
    <row r="4193" spans="2:5" x14ac:dyDescent="0.45">
      <c r="B4193" s="103"/>
      <c r="C4193" s="104"/>
      <c r="D4193" s="104"/>
      <c r="E4193" s="104"/>
    </row>
    <row r="4194" spans="2:5" x14ac:dyDescent="0.45">
      <c r="B4194" s="103"/>
      <c r="C4194" s="104"/>
      <c r="D4194" s="104"/>
      <c r="E4194" s="104"/>
    </row>
    <row r="4195" spans="2:5" x14ac:dyDescent="0.45">
      <c r="B4195" s="103"/>
      <c r="C4195" s="104"/>
      <c r="D4195" s="104"/>
      <c r="E4195" s="104"/>
    </row>
    <row r="4196" spans="2:5" x14ac:dyDescent="0.45">
      <c r="B4196" s="103"/>
      <c r="C4196" s="104"/>
      <c r="D4196" s="104"/>
      <c r="E4196" s="104"/>
    </row>
    <row r="4197" spans="2:5" x14ac:dyDescent="0.45">
      <c r="B4197" s="103"/>
      <c r="C4197" s="104"/>
      <c r="D4197" s="104"/>
      <c r="E4197" s="104"/>
    </row>
    <row r="4198" spans="2:5" x14ac:dyDescent="0.45">
      <c r="B4198" s="103"/>
      <c r="C4198" s="104"/>
      <c r="D4198" s="104"/>
      <c r="E4198" s="104"/>
    </row>
    <row r="4199" spans="2:5" x14ac:dyDescent="0.45">
      <c r="B4199" s="103"/>
      <c r="C4199" s="104"/>
      <c r="D4199" s="104"/>
      <c r="E4199" s="104"/>
    </row>
    <row r="4200" spans="2:5" x14ac:dyDescent="0.45">
      <c r="B4200" s="103"/>
      <c r="C4200" s="104"/>
      <c r="D4200" s="104"/>
      <c r="E4200" s="104"/>
    </row>
    <row r="4201" spans="2:5" x14ac:dyDescent="0.45">
      <c r="B4201" s="103"/>
      <c r="C4201" s="104"/>
      <c r="D4201" s="104"/>
      <c r="E4201" s="104"/>
    </row>
    <row r="4202" spans="2:5" x14ac:dyDescent="0.45">
      <c r="B4202" s="103"/>
      <c r="C4202" s="104"/>
      <c r="D4202" s="104"/>
      <c r="E4202" s="104"/>
    </row>
    <row r="4203" spans="2:5" x14ac:dyDescent="0.45">
      <c r="B4203" s="103"/>
      <c r="C4203" s="104"/>
      <c r="D4203" s="104"/>
      <c r="E4203" s="104"/>
    </row>
    <row r="4204" spans="2:5" x14ac:dyDescent="0.45">
      <c r="B4204" s="103"/>
      <c r="C4204" s="104"/>
      <c r="D4204" s="104"/>
      <c r="E4204" s="104"/>
    </row>
    <row r="4205" spans="2:5" x14ac:dyDescent="0.45">
      <c r="B4205" s="103"/>
      <c r="C4205" s="104"/>
      <c r="D4205" s="104"/>
      <c r="E4205" s="104"/>
    </row>
    <row r="4206" spans="2:5" x14ac:dyDescent="0.45">
      <c r="B4206" s="103"/>
      <c r="C4206" s="104"/>
      <c r="D4206" s="104"/>
      <c r="E4206" s="104"/>
    </row>
    <row r="4207" spans="2:5" x14ac:dyDescent="0.45">
      <c r="B4207" s="103"/>
      <c r="C4207" s="104"/>
      <c r="D4207" s="104"/>
      <c r="E4207" s="104"/>
    </row>
    <row r="4208" spans="2:5" x14ac:dyDescent="0.45">
      <c r="B4208" s="103"/>
      <c r="C4208" s="104"/>
      <c r="D4208" s="104"/>
      <c r="E4208" s="104"/>
    </row>
    <row r="4209" spans="2:5" x14ac:dyDescent="0.45">
      <c r="B4209" s="103"/>
      <c r="C4209" s="104"/>
      <c r="D4209" s="104"/>
      <c r="E4209" s="104"/>
    </row>
    <row r="4210" spans="2:5" x14ac:dyDescent="0.45">
      <c r="B4210" s="103"/>
      <c r="C4210" s="104"/>
      <c r="D4210" s="104"/>
      <c r="E4210" s="104"/>
    </row>
    <row r="4211" spans="2:5" x14ac:dyDescent="0.45">
      <c r="B4211" s="103"/>
      <c r="C4211" s="104"/>
      <c r="D4211" s="104"/>
      <c r="E4211" s="104"/>
    </row>
    <row r="4212" spans="2:5" x14ac:dyDescent="0.45">
      <c r="B4212" s="103"/>
      <c r="C4212" s="104"/>
      <c r="D4212" s="104"/>
      <c r="E4212" s="104"/>
    </row>
    <row r="4213" spans="2:5" x14ac:dyDescent="0.45">
      <c r="B4213" s="103"/>
      <c r="C4213" s="104"/>
      <c r="D4213" s="104"/>
      <c r="E4213" s="104"/>
    </row>
    <row r="4214" spans="2:5" x14ac:dyDescent="0.45">
      <c r="B4214" s="103"/>
      <c r="C4214" s="104"/>
      <c r="D4214" s="104"/>
      <c r="E4214" s="104"/>
    </row>
    <row r="4215" spans="2:5" x14ac:dyDescent="0.45">
      <c r="B4215" s="103"/>
      <c r="C4215" s="104"/>
      <c r="D4215" s="104"/>
      <c r="E4215" s="104"/>
    </row>
    <row r="4216" spans="2:5" x14ac:dyDescent="0.45">
      <c r="B4216" s="103"/>
      <c r="C4216" s="104"/>
      <c r="D4216" s="104"/>
      <c r="E4216" s="104"/>
    </row>
    <row r="4217" spans="2:5" x14ac:dyDescent="0.45">
      <c r="B4217" s="103"/>
      <c r="C4217" s="104"/>
      <c r="D4217" s="104"/>
      <c r="E4217" s="104"/>
    </row>
    <row r="4218" spans="2:5" x14ac:dyDescent="0.45">
      <c r="B4218" s="103"/>
      <c r="C4218" s="104"/>
      <c r="D4218" s="104"/>
      <c r="E4218" s="104"/>
    </row>
    <row r="4219" spans="2:5" x14ac:dyDescent="0.45">
      <c r="B4219" s="103"/>
      <c r="C4219" s="104"/>
      <c r="D4219" s="104"/>
      <c r="E4219" s="104"/>
    </row>
    <row r="4220" spans="2:5" x14ac:dyDescent="0.45">
      <c r="B4220" s="103"/>
      <c r="C4220" s="104"/>
      <c r="D4220" s="104"/>
      <c r="E4220" s="104"/>
    </row>
    <row r="4221" spans="2:5" x14ac:dyDescent="0.45">
      <c r="B4221" s="103"/>
      <c r="C4221" s="104"/>
      <c r="D4221" s="104"/>
      <c r="E4221" s="104"/>
    </row>
    <row r="4222" spans="2:5" x14ac:dyDescent="0.45">
      <c r="B4222" s="103"/>
      <c r="C4222" s="104"/>
      <c r="D4222" s="104"/>
      <c r="E4222" s="104"/>
    </row>
    <row r="4223" spans="2:5" x14ac:dyDescent="0.45">
      <c r="B4223" s="103"/>
      <c r="C4223" s="104"/>
      <c r="D4223" s="104"/>
      <c r="E4223" s="104"/>
    </row>
    <row r="4224" spans="2:5" x14ac:dyDescent="0.45">
      <c r="B4224" s="103"/>
      <c r="C4224" s="104"/>
      <c r="D4224" s="104"/>
      <c r="E4224" s="104"/>
    </row>
    <row r="4225" spans="2:5" x14ac:dyDescent="0.45">
      <c r="B4225" s="103"/>
      <c r="C4225" s="104"/>
      <c r="D4225" s="104"/>
      <c r="E4225" s="104"/>
    </row>
    <row r="4226" spans="2:5" x14ac:dyDescent="0.45">
      <c r="B4226" s="103"/>
      <c r="C4226" s="104"/>
      <c r="D4226" s="104"/>
      <c r="E4226" s="104"/>
    </row>
    <row r="4227" spans="2:5" x14ac:dyDescent="0.45">
      <c r="B4227" s="103"/>
      <c r="C4227" s="104"/>
      <c r="D4227" s="104"/>
      <c r="E4227" s="104"/>
    </row>
    <row r="4228" spans="2:5" x14ac:dyDescent="0.45">
      <c r="B4228" s="103"/>
      <c r="C4228" s="104"/>
      <c r="D4228" s="104"/>
      <c r="E4228" s="104"/>
    </row>
    <row r="4229" spans="2:5" x14ac:dyDescent="0.45">
      <c r="B4229" s="103"/>
      <c r="C4229" s="104"/>
      <c r="D4229" s="104"/>
      <c r="E4229" s="104"/>
    </row>
    <row r="4230" spans="2:5" x14ac:dyDescent="0.45">
      <c r="B4230" s="103"/>
      <c r="C4230" s="104"/>
      <c r="D4230" s="104"/>
      <c r="E4230" s="104"/>
    </row>
    <row r="4231" spans="2:5" x14ac:dyDescent="0.45">
      <c r="B4231" s="103"/>
      <c r="C4231" s="104"/>
      <c r="D4231" s="104"/>
      <c r="E4231" s="104"/>
    </row>
    <row r="4232" spans="2:5" x14ac:dyDescent="0.45">
      <c r="B4232" s="103"/>
      <c r="C4232" s="104"/>
      <c r="D4232" s="104"/>
      <c r="E4232" s="104"/>
    </row>
    <row r="4233" spans="2:5" x14ac:dyDescent="0.45">
      <c r="B4233" s="103"/>
      <c r="C4233" s="104"/>
      <c r="D4233" s="104"/>
      <c r="E4233" s="104"/>
    </row>
    <row r="4234" spans="2:5" x14ac:dyDescent="0.45">
      <c r="B4234" s="103"/>
      <c r="C4234" s="104"/>
      <c r="D4234" s="104"/>
      <c r="E4234" s="104"/>
    </row>
    <row r="4235" spans="2:5" x14ac:dyDescent="0.45">
      <c r="B4235" s="103"/>
      <c r="C4235" s="104"/>
      <c r="D4235" s="104"/>
      <c r="E4235" s="104"/>
    </row>
    <row r="4236" spans="2:5" x14ac:dyDescent="0.45">
      <c r="B4236" s="103"/>
      <c r="C4236" s="104"/>
      <c r="D4236" s="104"/>
      <c r="E4236" s="104"/>
    </row>
    <row r="4237" spans="2:5" x14ac:dyDescent="0.45">
      <c r="B4237" s="103"/>
      <c r="C4237" s="104"/>
      <c r="D4237" s="104"/>
      <c r="E4237" s="104"/>
    </row>
    <row r="4238" spans="2:5" x14ac:dyDescent="0.45">
      <c r="B4238" s="103"/>
      <c r="C4238" s="104"/>
      <c r="D4238" s="104"/>
      <c r="E4238" s="104"/>
    </row>
    <row r="4239" spans="2:5" x14ac:dyDescent="0.45">
      <c r="B4239" s="103"/>
      <c r="C4239" s="104"/>
      <c r="D4239" s="104"/>
      <c r="E4239" s="104"/>
    </row>
    <row r="4240" spans="2:5" x14ac:dyDescent="0.45">
      <c r="B4240" s="103"/>
      <c r="C4240" s="104"/>
      <c r="D4240" s="104"/>
      <c r="E4240" s="104"/>
    </row>
    <row r="4241" spans="2:5" x14ac:dyDescent="0.45">
      <c r="B4241" s="103"/>
      <c r="C4241" s="104"/>
      <c r="D4241" s="104"/>
      <c r="E4241" s="104"/>
    </row>
    <row r="4242" spans="2:5" x14ac:dyDescent="0.45">
      <c r="B4242" s="103"/>
      <c r="C4242" s="104"/>
      <c r="D4242" s="104"/>
      <c r="E4242" s="104"/>
    </row>
    <row r="4243" spans="2:5" x14ac:dyDescent="0.45">
      <c r="B4243" s="103"/>
      <c r="C4243" s="104"/>
      <c r="D4243" s="104"/>
      <c r="E4243" s="104"/>
    </row>
    <row r="4244" spans="2:5" x14ac:dyDescent="0.45">
      <c r="B4244" s="103"/>
      <c r="C4244" s="104"/>
      <c r="D4244" s="104"/>
      <c r="E4244" s="104"/>
    </row>
    <row r="4245" spans="2:5" x14ac:dyDescent="0.45">
      <c r="B4245" s="103"/>
      <c r="C4245" s="104"/>
      <c r="D4245" s="104"/>
      <c r="E4245" s="104"/>
    </row>
    <row r="4246" spans="2:5" x14ac:dyDescent="0.45">
      <c r="B4246" s="103"/>
      <c r="C4246" s="104"/>
      <c r="D4246" s="104"/>
      <c r="E4246" s="104"/>
    </row>
    <row r="4247" spans="2:5" x14ac:dyDescent="0.45">
      <c r="B4247" s="103"/>
      <c r="C4247" s="104"/>
      <c r="D4247" s="104"/>
      <c r="E4247" s="104"/>
    </row>
    <row r="4248" spans="2:5" x14ac:dyDescent="0.45">
      <c r="B4248" s="103"/>
      <c r="C4248" s="104"/>
      <c r="D4248" s="104"/>
      <c r="E4248" s="104"/>
    </row>
    <row r="4249" spans="2:5" x14ac:dyDescent="0.45">
      <c r="B4249" s="103"/>
      <c r="C4249" s="104"/>
      <c r="D4249" s="104"/>
      <c r="E4249" s="104"/>
    </row>
    <row r="4250" spans="2:5" x14ac:dyDescent="0.45">
      <c r="B4250" s="103"/>
      <c r="C4250" s="104"/>
      <c r="D4250" s="104"/>
      <c r="E4250" s="104"/>
    </row>
    <row r="4251" spans="2:5" x14ac:dyDescent="0.45">
      <c r="B4251" s="103"/>
      <c r="C4251" s="104"/>
      <c r="D4251" s="104"/>
      <c r="E4251" s="104"/>
    </row>
    <row r="4252" spans="2:5" x14ac:dyDescent="0.45">
      <c r="B4252" s="103"/>
      <c r="C4252" s="104"/>
      <c r="D4252" s="104"/>
      <c r="E4252" s="104"/>
    </row>
    <row r="4253" spans="2:5" x14ac:dyDescent="0.45">
      <c r="B4253" s="103"/>
      <c r="C4253" s="104"/>
      <c r="D4253" s="104"/>
      <c r="E4253" s="104"/>
    </row>
    <row r="4254" spans="2:5" x14ac:dyDescent="0.45">
      <c r="B4254" s="103"/>
      <c r="C4254" s="104"/>
      <c r="D4254" s="104"/>
      <c r="E4254" s="104"/>
    </row>
    <row r="4255" spans="2:5" x14ac:dyDescent="0.45">
      <c r="B4255" s="103"/>
      <c r="C4255" s="104"/>
      <c r="D4255" s="104"/>
      <c r="E4255" s="104"/>
    </row>
    <row r="4256" spans="2:5" x14ac:dyDescent="0.45">
      <c r="B4256" s="103"/>
      <c r="C4256" s="104"/>
      <c r="D4256" s="104"/>
      <c r="E4256" s="104"/>
    </row>
    <row r="4257" spans="2:5" x14ac:dyDescent="0.45">
      <c r="B4257" s="103"/>
      <c r="C4257" s="104"/>
      <c r="D4257" s="104"/>
      <c r="E4257" s="104"/>
    </row>
    <row r="4258" spans="2:5" x14ac:dyDescent="0.45">
      <c r="B4258" s="103"/>
      <c r="C4258" s="104"/>
      <c r="D4258" s="104"/>
      <c r="E4258" s="104"/>
    </row>
    <row r="4259" spans="2:5" x14ac:dyDescent="0.45">
      <c r="B4259" s="103"/>
      <c r="C4259" s="104"/>
      <c r="D4259" s="104"/>
      <c r="E4259" s="104"/>
    </row>
    <row r="4260" spans="2:5" x14ac:dyDescent="0.45">
      <c r="B4260" s="103"/>
      <c r="C4260" s="104"/>
      <c r="D4260" s="104"/>
      <c r="E4260" s="104"/>
    </row>
    <row r="4261" spans="2:5" x14ac:dyDescent="0.45">
      <c r="B4261" s="103"/>
      <c r="C4261" s="104"/>
      <c r="D4261" s="104"/>
      <c r="E4261" s="104"/>
    </row>
    <row r="4262" spans="2:5" x14ac:dyDescent="0.45">
      <c r="B4262" s="103"/>
      <c r="C4262" s="104"/>
      <c r="D4262" s="104"/>
      <c r="E4262" s="104"/>
    </row>
    <row r="4263" spans="2:5" x14ac:dyDescent="0.45">
      <c r="B4263" s="103"/>
      <c r="C4263" s="104"/>
      <c r="D4263" s="104"/>
      <c r="E4263" s="104"/>
    </row>
    <row r="4264" spans="2:5" x14ac:dyDescent="0.45">
      <c r="B4264" s="103"/>
      <c r="C4264" s="104"/>
      <c r="D4264" s="104"/>
      <c r="E4264" s="104"/>
    </row>
    <row r="4265" spans="2:5" x14ac:dyDescent="0.45">
      <c r="B4265" s="103"/>
      <c r="C4265" s="104"/>
      <c r="D4265" s="104"/>
      <c r="E4265" s="104"/>
    </row>
    <row r="4266" spans="2:5" x14ac:dyDescent="0.45">
      <c r="B4266" s="103"/>
      <c r="C4266" s="104"/>
      <c r="D4266" s="104"/>
      <c r="E4266" s="104"/>
    </row>
    <row r="4267" spans="2:5" x14ac:dyDescent="0.45">
      <c r="B4267" s="103"/>
      <c r="C4267" s="104"/>
      <c r="D4267" s="104"/>
      <c r="E4267" s="104"/>
    </row>
    <row r="4268" spans="2:5" x14ac:dyDescent="0.45">
      <c r="B4268" s="103"/>
      <c r="C4268" s="104"/>
      <c r="D4268" s="104"/>
      <c r="E4268" s="104"/>
    </row>
    <row r="4269" spans="2:5" x14ac:dyDescent="0.45">
      <c r="B4269" s="103"/>
      <c r="C4269" s="104"/>
      <c r="D4269" s="104"/>
      <c r="E4269" s="104"/>
    </row>
    <row r="4270" spans="2:5" x14ac:dyDescent="0.45">
      <c r="B4270" s="103"/>
      <c r="C4270" s="104"/>
      <c r="D4270" s="104"/>
      <c r="E4270" s="104"/>
    </row>
    <row r="4271" spans="2:5" x14ac:dyDescent="0.45">
      <c r="B4271" s="103"/>
      <c r="C4271" s="104"/>
      <c r="D4271" s="104"/>
      <c r="E4271" s="104"/>
    </row>
    <row r="4272" spans="2:5" x14ac:dyDescent="0.45">
      <c r="B4272" s="103"/>
      <c r="C4272" s="104"/>
      <c r="D4272" s="104"/>
      <c r="E4272" s="104"/>
    </row>
    <row r="4273" spans="2:5" x14ac:dyDescent="0.45">
      <c r="B4273" s="103"/>
      <c r="C4273" s="104"/>
      <c r="D4273" s="104"/>
      <c r="E4273" s="104"/>
    </row>
    <row r="4274" spans="2:5" x14ac:dyDescent="0.45">
      <c r="B4274" s="103"/>
      <c r="C4274" s="104"/>
      <c r="D4274" s="104"/>
      <c r="E4274" s="104"/>
    </row>
    <row r="4275" spans="2:5" x14ac:dyDescent="0.45">
      <c r="B4275" s="103"/>
      <c r="C4275" s="104"/>
      <c r="D4275" s="104"/>
      <c r="E4275" s="104"/>
    </row>
    <row r="4276" spans="2:5" x14ac:dyDescent="0.45">
      <c r="B4276" s="103"/>
      <c r="C4276" s="104"/>
      <c r="D4276" s="104"/>
      <c r="E4276" s="104"/>
    </row>
    <row r="4277" spans="2:5" x14ac:dyDescent="0.45">
      <c r="B4277" s="103"/>
      <c r="C4277" s="104"/>
      <c r="D4277" s="104"/>
      <c r="E4277" s="104"/>
    </row>
    <row r="4278" spans="2:5" x14ac:dyDescent="0.45">
      <c r="B4278" s="103"/>
      <c r="C4278" s="104"/>
      <c r="D4278" s="104"/>
      <c r="E4278" s="104"/>
    </row>
    <row r="4279" spans="2:5" x14ac:dyDescent="0.45">
      <c r="B4279" s="103"/>
      <c r="C4279" s="104"/>
      <c r="D4279" s="104"/>
      <c r="E4279" s="104"/>
    </row>
    <row r="4280" spans="2:5" x14ac:dyDescent="0.45">
      <c r="B4280" s="103"/>
      <c r="C4280" s="104"/>
      <c r="D4280" s="104"/>
      <c r="E4280" s="104"/>
    </row>
    <row r="4281" spans="2:5" x14ac:dyDescent="0.45">
      <c r="B4281" s="103"/>
      <c r="C4281" s="104"/>
      <c r="D4281" s="104"/>
      <c r="E4281" s="104"/>
    </row>
    <row r="4282" spans="2:5" x14ac:dyDescent="0.45">
      <c r="B4282" s="103"/>
      <c r="C4282" s="104"/>
      <c r="D4282" s="104"/>
      <c r="E4282" s="104"/>
    </row>
    <row r="4283" spans="2:5" x14ac:dyDescent="0.45">
      <c r="B4283" s="103"/>
      <c r="C4283" s="104"/>
      <c r="D4283" s="104"/>
      <c r="E4283" s="104"/>
    </row>
    <row r="4284" spans="2:5" x14ac:dyDescent="0.45">
      <c r="B4284" s="103"/>
      <c r="C4284" s="104"/>
      <c r="D4284" s="104"/>
      <c r="E4284" s="104"/>
    </row>
    <row r="4285" spans="2:5" x14ac:dyDescent="0.45">
      <c r="B4285" s="103"/>
      <c r="C4285" s="104"/>
      <c r="D4285" s="104"/>
      <c r="E4285" s="104"/>
    </row>
    <row r="4286" spans="2:5" x14ac:dyDescent="0.45">
      <c r="B4286" s="103"/>
      <c r="C4286" s="104"/>
      <c r="D4286" s="104"/>
      <c r="E4286" s="104"/>
    </row>
    <row r="4287" spans="2:5" x14ac:dyDescent="0.45">
      <c r="B4287" s="103"/>
      <c r="C4287" s="104"/>
      <c r="D4287" s="104"/>
      <c r="E4287" s="104"/>
    </row>
    <row r="4288" spans="2:5" x14ac:dyDescent="0.45">
      <c r="B4288" s="103"/>
      <c r="C4288" s="104"/>
      <c r="D4288" s="104"/>
      <c r="E4288" s="104"/>
    </row>
    <row r="4289" spans="2:5" x14ac:dyDescent="0.45">
      <c r="B4289" s="103"/>
      <c r="C4289" s="104"/>
      <c r="D4289" s="104"/>
      <c r="E4289" s="104"/>
    </row>
    <row r="4290" spans="2:5" x14ac:dyDescent="0.45">
      <c r="B4290" s="103"/>
      <c r="C4290" s="104"/>
      <c r="D4290" s="104"/>
      <c r="E4290" s="104"/>
    </row>
    <row r="4291" spans="2:5" x14ac:dyDescent="0.45">
      <c r="B4291" s="103"/>
      <c r="C4291" s="104"/>
      <c r="D4291" s="104"/>
      <c r="E4291" s="104"/>
    </row>
    <row r="4292" spans="2:5" x14ac:dyDescent="0.45">
      <c r="B4292" s="103"/>
      <c r="C4292" s="104"/>
      <c r="D4292" s="104"/>
      <c r="E4292" s="104"/>
    </row>
    <row r="4293" spans="2:5" x14ac:dyDescent="0.45">
      <c r="B4293" s="103"/>
      <c r="C4293" s="104"/>
      <c r="D4293" s="104"/>
      <c r="E4293" s="104"/>
    </row>
    <row r="4294" spans="2:5" x14ac:dyDescent="0.45">
      <c r="B4294" s="103"/>
      <c r="C4294" s="104"/>
      <c r="D4294" s="104"/>
      <c r="E4294" s="104"/>
    </row>
    <row r="4295" spans="2:5" x14ac:dyDescent="0.45">
      <c r="B4295" s="103"/>
      <c r="C4295" s="104"/>
      <c r="D4295" s="104"/>
      <c r="E4295" s="104"/>
    </row>
    <row r="4296" spans="2:5" x14ac:dyDescent="0.45">
      <c r="B4296" s="103"/>
      <c r="C4296" s="104"/>
      <c r="D4296" s="104"/>
      <c r="E4296" s="104"/>
    </row>
    <row r="4297" spans="2:5" x14ac:dyDescent="0.45">
      <c r="B4297" s="103"/>
      <c r="C4297" s="104"/>
      <c r="D4297" s="104"/>
      <c r="E4297" s="104"/>
    </row>
    <row r="4298" spans="2:5" x14ac:dyDescent="0.45">
      <c r="B4298" s="103"/>
      <c r="C4298" s="104"/>
      <c r="D4298" s="104"/>
      <c r="E4298" s="104"/>
    </row>
    <row r="4299" spans="2:5" x14ac:dyDescent="0.45">
      <c r="B4299" s="103"/>
      <c r="C4299" s="104"/>
      <c r="D4299" s="104"/>
      <c r="E4299" s="104"/>
    </row>
    <row r="4300" spans="2:5" x14ac:dyDescent="0.45">
      <c r="B4300" s="103"/>
      <c r="C4300" s="104"/>
      <c r="D4300" s="104"/>
      <c r="E4300" s="104"/>
    </row>
    <row r="4301" spans="2:5" x14ac:dyDescent="0.45">
      <c r="B4301" s="103"/>
      <c r="C4301" s="104"/>
      <c r="D4301" s="104"/>
      <c r="E4301" s="104"/>
    </row>
    <row r="4302" spans="2:5" x14ac:dyDescent="0.45">
      <c r="B4302" s="103"/>
      <c r="C4302" s="104"/>
      <c r="D4302" s="104"/>
      <c r="E4302" s="104"/>
    </row>
    <row r="4303" spans="2:5" x14ac:dyDescent="0.45">
      <c r="B4303" s="103"/>
      <c r="C4303" s="104"/>
      <c r="D4303" s="104"/>
      <c r="E4303" s="104"/>
    </row>
    <row r="4304" spans="2:5" x14ac:dyDescent="0.45">
      <c r="B4304" s="103"/>
      <c r="C4304" s="104"/>
      <c r="D4304" s="104"/>
      <c r="E4304" s="104"/>
    </row>
    <row r="4305" spans="2:5" x14ac:dyDescent="0.45">
      <c r="B4305" s="103"/>
      <c r="C4305" s="104"/>
      <c r="D4305" s="104"/>
      <c r="E4305" s="104"/>
    </row>
    <row r="4306" spans="2:5" x14ac:dyDescent="0.45">
      <c r="B4306" s="103"/>
      <c r="C4306" s="104"/>
      <c r="D4306" s="104"/>
      <c r="E4306" s="104"/>
    </row>
    <row r="4307" spans="2:5" x14ac:dyDescent="0.45">
      <c r="B4307" s="103"/>
      <c r="C4307" s="104"/>
      <c r="D4307" s="104"/>
      <c r="E4307" s="104"/>
    </row>
    <row r="4308" spans="2:5" x14ac:dyDescent="0.45">
      <c r="B4308" s="103"/>
      <c r="C4308" s="104"/>
      <c r="D4308" s="104"/>
      <c r="E4308" s="104"/>
    </row>
    <row r="4309" spans="2:5" x14ac:dyDescent="0.45">
      <c r="B4309" s="103"/>
      <c r="C4309" s="104"/>
      <c r="D4309" s="104"/>
      <c r="E4309" s="104"/>
    </row>
    <row r="4310" spans="2:5" x14ac:dyDescent="0.45">
      <c r="B4310" s="103"/>
      <c r="C4310" s="104"/>
      <c r="D4310" s="104"/>
      <c r="E4310" s="104"/>
    </row>
    <row r="4311" spans="2:5" x14ac:dyDescent="0.45">
      <c r="B4311" s="103"/>
      <c r="C4311" s="104"/>
      <c r="D4311" s="104"/>
      <c r="E4311" s="104"/>
    </row>
    <row r="4312" spans="2:5" x14ac:dyDescent="0.45">
      <c r="B4312" s="103"/>
      <c r="C4312" s="104"/>
      <c r="D4312" s="104"/>
      <c r="E4312" s="104"/>
    </row>
    <row r="4313" spans="2:5" x14ac:dyDescent="0.45">
      <c r="B4313" s="103"/>
      <c r="C4313" s="104"/>
      <c r="D4313" s="104"/>
      <c r="E4313" s="104"/>
    </row>
    <row r="4314" spans="2:5" x14ac:dyDescent="0.45">
      <c r="B4314" s="103"/>
      <c r="C4314" s="104"/>
      <c r="D4314" s="104"/>
      <c r="E4314" s="104"/>
    </row>
    <row r="4315" spans="2:5" x14ac:dyDescent="0.45">
      <c r="B4315" s="103"/>
      <c r="C4315" s="104"/>
      <c r="D4315" s="104"/>
      <c r="E4315" s="104"/>
    </row>
    <row r="4316" spans="2:5" x14ac:dyDescent="0.45">
      <c r="B4316" s="103"/>
      <c r="C4316" s="104"/>
      <c r="D4316" s="104"/>
      <c r="E4316" s="104"/>
    </row>
    <row r="4317" spans="2:5" x14ac:dyDescent="0.45">
      <c r="B4317" s="103"/>
      <c r="C4317" s="104"/>
      <c r="D4317" s="104"/>
      <c r="E4317" s="104"/>
    </row>
    <row r="4318" spans="2:5" x14ac:dyDescent="0.45">
      <c r="B4318" s="103"/>
      <c r="C4318" s="104"/>
      <c r="D4318" s="104"/>
      <c r="E4318" s="104"/>
    </row>
    <row r="4319" spans="2:5" x14ac:dyDescent="0.45">
      <c r="B4319" s="103"/>
      <c r="C4319" s="104"/>
      <c r="D4319" s="104"/>
      <c r="E4319" s="104"/>
    </row>
    <row r="4320" spans="2:5" x14ac:dyDescent="0.45">
      <c r="B4320" s="103"/>
      <c r="C4320" s="104"/>
      <c r="D4320" s="104"/>
      <c r="E4320" s="104"/>
    </row>
    <row r="4321" spans="2:5" x14ac:dyDescent="0.45">
      <c r="B4321" s="103"/>
      <c r="C4321" s="104"/>
      <c r="D4321" s="104"/>
      <c r="E4321" s="104"/>
    </row>
    <row r="4322" spans="2:5" x14ac:dyDescent="0.45">
      <c r="B4322" s="103"/>
      <c r="C4322" s="104"/>
      <c r="D4322" s="104"/>
      <c r="E4322" s="104"/>
    </row>
    <row r="4323" spans="2:5" x14ac:dyDescent="0.45">
      <c r="B4323" s="103"/>
      <c r="C4323" s="104"/>
      <c r="D4323" s="104"/>
      <c r="E4323" s="104"/>
    </row>
    <row r="4324" spans="2:5" x14ac:dyDescent="0.45">
      <c r="B4324" s="103"/>
      <c r="C4324" s="104"/>
      <c r="D4324" s="104"/>
      <c r="E4324" s="104"/>
    </row>
    <row r="4325" spans="2:5" x14ac:dyDescent="0.45">
      <c r="B4325" s="103"/>
      <c r="C4325" s="104"/>
      <c r="D4325" s="104"/>
      <c r="E4325" s="104"/>
    </row>
    <row r="4326" spans="2:5" x14ac:dyDescent="0.45">
      <c r="B4326" s="103"/>
      <c r="C4326" s="104"/>
      <c r="D4326" s="104"/>
      <c r="E4326" s="104"/>
    </row>
    <row r="4327" spans="2:5" x14ac:dyDescent="0.45">
      <c r="B4327" s="103"/>
      <c r="C4327" s="104"/>
      <c r="D4327" s="104"/>
      <c r="E4327" s="104"/>
    </row>
    <row r="4328" spans="2:5" x14ac:dyDescent="0.45">
      <c r="B4328" s="103"/>
      <c r="C4328" s="104"/>
      <c r="D4328" s="104"/>
      <c r="E4328" s="104"/>
    </row>
    <row r="4329" spans="2:5" x14ac:dyDescent="0.45">
      <c r="B4329" s="103"/>
      <c r="C4329" s="104"/>
      <c r="D4329" s="104"/>
      <c r="E4329" s="104"/>
    </row>
    <row r="4330" spans="2:5" x14ac:dyDescent="0.45">
      <c r="B4330" s="103"/>
      <c r="C4330" s="104"/>
      <c r="D4330" s="104"/>
      <c r="E4330" s="104"/>
    </row>
    <row r="4331" spans="2:5" x14ac:dyDescent="0.45">
      <c r="B4331" s="103"/>
      <c r="C4331" s="104"/>
      <c r="D4331" s="104"/>
      <c r="E4331" s="104"/>
    </row>
    <row r="4332" spans="2:5" x14ac:dyDescent="0.45">
      <c r="B4332" s="103"/>
      <c r="C4332" s="104"/>
      <c r="D4332" s="104"/>
      <c r="E4332" s="104"/>
    </row>
    <row r="4333" spans="2:5" x14ac:dyDescent="0.45">
      <c r="B4333" s="103"/>
      <c r="C4333" s="104"/>
      <c r="D4333" s="104"/>
      <c r="E4333" s="104"/>
    </row>
    <row r="4334" spans="2:5" x14ac:dyDescent="0.45">
      <c r="B4334" s="103"/>
      <c r="C4334" s="104"/>
      <c r="D4334" s="104"/>
      <c r="E4334" s="104"/>
    </row>
    <row r="4335" spans="2:5" x14ac:dyDescent="0.45">
      <c r="B4335" s="103"/>
      <c r="C4335" s="104"/>
      <c r="D4335" s="104"/>
      <c r="E4335" s="104"/>
    </row>
    <row r="4336" spans="2:5" x14ac:dyDescent="0.45">
      <c r="B4336" s="103"/>
      <c r="C4336" s="104"/>
      <c r="D4336" s="104"/>
      <c r="E4336" s="104"/>
    </row>
    <row r="4337" spans="2:5" x14ac:dyDescent="0.45">
      <c r="B4337" s="103"/>
      <c r="C4337" s="104"/>
      <c r="D4337" s="104"/>
      <c r="E4337" s="104"/>
    </row>
    <row r="4338" spans="2:5" x14ac:dyDescent="0.45">
      <c r="B4338" s="103"/>
      <c r="C4338" s="104"/>
      <c r="D4338" s="104"/>
      <c r="E4338" s="104"/>
    </row>
    <row r="4339" spans="2:5" x14ac:dyDescent="0.45">
      <c r="B4339" s="103"/>
      <c r="C4339" s="104"/>
      <c r="D4339" s="104"/>
      <c r="E4339" s="104"/>
    </row>
    <row r="4340" spans="2:5" x14ac:dyDescent="0.45">
      <c r="B4340" s="103"/>
      <c r="C4340" s="104"/>
      <c r="D4340" s="104"/>
      <c r="E4340" s="104"/>
    </row>
    <row r="4341" spans="2:5" x14ac:dyDescent="0.45">
      <c r="B4341" s="103"/>
      <c r="C4341" s="104"/>
      <c r="D4341" s="104"/>
      <c r="E4341" s="104"/>
    </row>
    <row r="4342" spans="2:5" x14ac:dyDescent="0.45">
      <c r="B4342" s="103"/>
      <c r="C4342" s="104"/>
      <c r="D4342" s="104"/>
      <c r="E4342" s="104"/>
    </row>
    <row r="4343" spans="2:5" x14ac:dyDescent="0.45">
      <c r="B4343" s="103"/>
      <c r="C4343" s="104"/>
      <c r="D4343" s="104"/>
      <c r="E4343" s="104"/>
    </row>
    <row r="4344" spans="2:5" x14ac:dyDescent="0.45">
      <c r="B4344" s="103"/>
      <c r="C4344" s="104"/>
      <c r="D4344" s="104"/>
      <c r="E4344" s="104"/>
    </row>
    <row r="4345" spans="2:5" x14ac:dyDescent="0.45">
      <c r="B4345" s="103"/>
      <c r="C4345" s="104"/>
      <c r="D4345" s="104"/>
      <c r="E4345" s="104"/>
    </row>
    <row r="4346" spans="2:5" x14ac:dyDescent="0.45">
      <c r="B4346" s="103"/>
      <c r="C4346" s="104"/>
      <c r="D4346" s="104"/>
      <c r="E4346" s="104"/>
    </row>
    <row r="4347" spans="2:5" x14ac:dyDescent="0.45">
      <c r="B4347" s="103"/>
      <c r="C4347" s="104"/>
      <c r="D4347" s="104"/>
      <c r="E4347" s="104"/>
    </row>
    <row r="4348" spans="2:5" x14ac:dyDescent="0.45">
      <c r="B4348" s="103"/>
      <c r="C4348" s="104"/>
      <c r="D4348" s="104"/>
      <c r="E4348" s="104"/>
    </row>
    <row r="4349" spans="2:5" x14ac:dyDescent="0.45">
      <c r="B4349" s="103"/>
      <c r="C4349" s="104"/>
      <c r="D4349" s="104"/>
      <c r="E4349" s="104"/>
    </row>
    <row r="4350" spans="2:5" x14ac:dyDescent="0.45">
      <c r="B4350" s="103"/>
      <c r="C4350" s="104"/>
      <c r="D4350" s="104"/>
      <c r="E4350" s="104"/>
    </row>
    <row r="4351" spans="2:5" x14ac:dyDescent="0.45">
      <c r="B4351" s="103"/>
      <c r="C4351" s="104"/>
      <c r="D4351" s="104"/>
      <c r="E4351" s="104"/>
    </row>
    <row r="4352" spans="2:5" x14ac:dyDescent="0.45">
      <c r="B4352" s="103"/>
      <c r="C4352" s="104"/>
      <c r="D4352" s="104"/>
      <c r="E4352" s="104"/>
    </row>
    <row r="4353" spans="2:5" x14ac:dyDescent="0.45">
      <c r="B4353" s="103"/>
      <c r="C4353" s="104"/>
      <c r="D4353" s="104"/>
      <c r="E4353" s="104"/>
    </row>
    <row r="4354" spans="2:5" x14ac:dyDescent="0.45">
      <c r="B4354" s="103"/>
      <c r="C4354" s="104"/>
      <c r="D4354" s="104"/>
      <c r="E4354" s="104"/>
    </row>
    <row r="4355" spans="2:5" x14ac:dyDescent="0.45">
      <c r="B4355" s="103"/>
      <c r="C4355" s="104"/>
      <c r="D4355" s="104"/>
      <c r="E4355" s="104"/>
    </row>
    <row r="4356" spans="2:5" x14ac:dyDescent="0.45">
      <c r="B4356" s="103"/>
      <c r="C4356" s="104"/>
      <c r="D4356" s="104"/>
      <c r="E4356" s="104"/>
    </row>
    <row r="4357" spans="2:5" x14ac:dyDescent="0.45">
      <c r="B4357" s="103"/>
      <c r="C4357" s="104"/>
      <c r="D4357" s="104"/>
      <c r="E4357" s="104"/>
    </row>
    <row r="4358" spans="2:5" x14ac:dyDescent="0.45">
      <c r="B4358" s="103"/>
      <c r="C4358" s="104"/>
      <c r="D4358" s="104"/>
      <c r="E4358" s="104"/>
    </row>
    <row r="4359" spans="2:5" x14ac:dyDescent="0.45">
      <c r="B4359" s="103"/>
      <c r="C4359" s="104"/>
      <c r="D4359" s="104"/>
      <c r="E4359" s="104"/>
    </row>
    <row r="4360" spans="2:5" x14ac:dyDescent="0.45">
      <c r="B4360" s="103"/>
      <c r="C4360" s="104"/>
      <c r="D4360" s="104"/>
      <c r="E4360" s="104"/>
    </row>
    <row r="4361" spans="2:5" x14ac:dyDescent="0.45">
      <c r="B4361" s="103"/>
      <c r="C4361" s="104"/>
      <c r="D4361" s="104"/>
      <c r="E4361" s="104"/>
    </row>
    <row r="4362" spans="2:5" x14ac:dyDescent="0.45">
      <c r="B4362" s="103"/>
      <c r="C4362" s="104"/>
      <c r="D4362" s="104"/>
      <c r="E4362" s="104"/>
    </row>
    <row r="4363" spans="2:5" x14ac:dyDescent="0.45">
      <c r="B4363" s="103"/>
      <c r="C4363" s="104"/>
      <c r="D4363" s="104"/>
      <c r="E4363" s="104"/>
    </row>
    <row r="4364" spans="2:5" x14ac:dyDescent="0.45">
      <c r="B4364" s="103"/>
      <c r="C4364" s="104"/>
      <c r="D4364" s="104"/>
      <c r="E4364" s="104"/>
    </row>
    <row r="4365" spans="2:5" x14ac:dyDescent="0.45">
      <c r="B4365" s="103"/>
      <c r="C4365" s="104"/>
      <c r="D4365" s="104"/>
      <c r="E4365" s="104"/>
    </row>
    <row r="4366" spans="2:5" x14ac:dyDescent="0.45">
      <c r="B4366" s="103"/>
      <c r="C4366" s="104"/>
      <c r="D4366" s="104"/>
      <c r="E4366" s="104"/>
    </row>
    <row r="4367" spans="2:5" x14ac:dyDescent="0.45">
      <c r="B4367" s="103"/>
      <c r="C4367" s="104"/>
      <c r="D4367" s="104"/>
      <c r="E4367" s="104"/>
    </row>
    <row r="4368" spans="2:5" x14ac:dyDescent="0.45">
      <c r="B4368" s="103"/>
      <c r="C4368" s="104"/>
      <c r="D4368" s="104"/>
      <c r="E4368" s="104"/>
    </row>
    <row r="4369" spans="2:5" x14ac:dyDescent="0.45">
      <c r="B4369" s="103"/>
      <c r="C4369" s="104"/>
      <c r="D4369" s="104"/>
      <c r="E4369" s="104"/>
    </row>
    <row r="4370" spans="2:5" x14ac:dyDescent="0.45">
      <c r="B4370" s="103"/>
      <c r="C4370" s="104"/>
      <c r="D4370" s="104"/>
      <c r="E4370" s="104"/>
    </row>
    <row r="4371" spans="2:5" x14ac:dyDescent="0.45">
      <c r="B4371" s="103"/>
      <c r="C4371" s="104"/>
      <c r="D4371" s="104"/>
      <c r="E4371" s="104"/>
    </row>
    <row r="4372" spans="2:5" x14ac:dyDescent="0.45">
      <c r="B4372" s="103"/>
      <c r="C4372" s="104"/>
      <c r="D4372" s="104"/>
      <c r="E4372" s="104"/>
    </row>
    <row r="4373" spans="2:5" x14ac:dyDescent="0.45">
      <c r="B4373" s="103"/>
      <c r="C4373" s="104"/>
      <c r="D4373" s="104"/>
      <c r="E4373" s="104"/>
    </row>
    <row r="4374" spans="2:5" x14ac:dyDescent="0.45">
      <c r="B4374" s="103"/>
      <c r="C4374" s="104"/>
      <c r="D4374" s="104"/>
      <c r="E4374" s="104"/>
    </row>
    <row r="4375" spans="2:5" x14ac:dyDescent="0.45">
      <c r="B4375" s="103"/>
      <c r="C4375" s="104"/>
      <c r="D4375" s="104"/>
      <c r="E4375" s="104"/>
    </row>
    <row r="4376" spans="2:5" x14ac:dyDescent="0.45">
      <c r="B4376" s="103"/>
      <c r="C4376" s="104"/>
      <c r="D4376" s="104"/>
      <c r="E4376" s="104"/>
    </row>
    <row r="4377" spans="2:5" x14ac:dyDescent="0.45">
      <c r="B4377" s="103"/>
      <c r="C4377" s="104"/>
      <c r="D4377" s="104"/>
      <c r="E4377" s="104"/>
    </row>
    <row r="4378" spans="2:5" x14ac:dyDescent="0.45">
      <c r="B4378" s="103"/>
      <c r="C4378" s="104"/>
      <c r="D4378" s="104"/>
      <c r="E4378" s="104"/>
    </row>
    <row r="4379" spans="2:5" x14ac:dyDescent="0.45">
      <c r="B4379" s="103"/>
      <c r="C4379" s="104"/>
      <c r="D4379" s="104"/>
      <c r="E4379" s="104"/>
    </row>
    <row r="4380" spans="2:5" x14ac:dyDescent="0.45">
      <c r="B4380" s="103"/>
      <c r="C4380" s="104"/>
      <c r="D4380" s="104"/>
      <c r="E4380" s="104"/>
    </row>
    <row r="4381" spans="2:5" x14ac:dyDescent="0.45">
      <c r="B4381" s="103"/>
      <c r="C4381" s="104"/>
      <c r="D4381" s="104"/>
      <c r="E4381" s="104"/>
    </row>
    <row r="4382" spans="2:5" x14ac:dyDescent="0.45">
      <c r="B4382" s="103"/>
      <c r="C4382" s="104"/>
      <c r="D4382" s="104"/>
      <c r="E4382" s="104"/>
    </row>
    <row r="4383" spans="2:5" x14ac:dyDescent="0.45">
      <c r="B4383" s="103"/>
      <c r="C4383" s="104"/>
      <c r="D4383" s="104"/>
      <c r="E4383" s="104"/>
    </row>
    <row r="4384" spans="2:5" x14ac:dyDescent="0.45">
      <c r="B4384" s="103"/>
      <c r="C4384" s="104"/>
      <c r="D4384" s="104"/>
      <c r="E4384" s="104"/>
    </row>
    <row r="4385" spans="2:5" x14ac:dyDescent="0.45">
      <c r="B4385" s="103"/>
      <c r="C4385" s="104"/>
      <c r="D4385" s="104"/>
      <c r="E4385" s="104"/>
    </row>
    <row r="4386" spans="2:5" x14ac:dyDescent="0.45">
      <c r="B4386" s="103"/>
      <c r="C4386" s="104"/>
      <c r="D4386" s="104"/>
      <c r="E4386" s="104"/>
    </row>
    <row r="4387" spans="2:5" x14ac:dyDescent="0.45">
      <c r="B4387" s="103"/>
      <c r="C4387" s="104"/>
      <c r="D4387" s="104"/>
      <c r="E4387" s="104"/>
    </row>
    <row r="4388" spans="2:5" x14ac:dyDescent="0.45">
      <c r="B4388" s="103"/>
      <c r="C4388" s="104"/>
      <c r="D4388" s="104"/>
      <c r="E4388" s="104"/>
    </row>
    <row r="4389" spans="2:5" x14ac:dyDescent="0.45">
      <c r="B4389" s="103"/>
      <c r="C4389" s="104"/>
      <c r="D4389" s="104"/>
      <c r="E4389" s="104"/>
    </row>
    <row r="4390" spans="2:5" x14ac:dyDescent="0.45">
      <c r="B4390" s="103"/>
      <c r="C4390" s="104"/>
      <c r="D4390" s="104"/>
      <c r="E4390" s="104"/>
    </row>
    <row r="4391" spans="2:5" x14ac:dyDescent="0.45">
      <c r="B4391" s="103"/>
      <c r="C4391" s="104"/>
      <c r="D4391" s="104"/>
      <c r="E4391" s="104"/>
    </row>
    <row r="4392" spans="2:5" x14ac:dyDescent="0.45">
      <c r="B4392" s="103"/>
      <c r="C4392" s="104"/>
      <c r="D4392" s="104"/>
      <c r="E4392" s="104"/>
    </row>
    <row r="4393" spans="2:5" x14ac:dyDescent="0.45">
      <c r="B4393" s="103"/>
      <c r="C4393" s="104"/>
      <c r="D4393" s="104"/>
      <c r="E4393" s="104"/>
    </row>
    <row r="4394" spans="2:5" x14ac:dyDescent="0.45">
      <c r="B4394" s="103"/>
      <c r="C4394" s="104"/>
      <c r="D4394" s="104"/>
      <c r="E4394" s="104"/>
    </row>
    <row r="4395" spans="2:5" x14ac:dyDescent="0.45">
      <c r="B4395" s="103"/>
      <c r="C4395" s="104"/>
      <c r="D4395" s="104"/>
      <c r="E4395" s="104"/>
    </row>
    <row r="4396" spans="2:5" x14ac:dyDescent="0.45">
      <c r="B4396" s="103"/>
      <c r="C4396" s="104"/>
      <c r="D4396" s="104"/>
      <c r="E4396" s="104"/>
    </row>
    <row r="4397" spans="2:5" x14ac:dyDescent="0.45">
      <c r="B4397" s="103"/>
      <c r="C4397" s="104"/>
      <c r="D4397" s="104"/>
      <c r="E4397" s="104"/>
    </row>
    <row r="4398" spans="2:5" x14ac:dyDescent="0.45">
      <c r="B4398" s="103"/>
      <c r="C4398" s="104"/>
      <c r="D4398" s="104"/>
      <c r="E4398" s="104"/>
    </row>
    <row r="4399" spans="2:5" x14ac:dyDescent="0.45">
      <c r="B4399" s="103"/>
      <c r="C4399" s="104"/>
      <c r="D4399" s="104"/>
      <c r="E4399" s="104"/>
    </row>
    <row r="4400" spans="2:5" x14ac:dyDescent="0.45">
      <c r="B4400" s="103"/>
      <c r="C4400" s="104"/>
      <c r="D4400" s="104"/>
      <c r="E4400" s="104"/>
    </row>
    <row r="4401" spans="2:5" x14ac:dyDescent="0.45">
      <c r="B4401" s="103"/>
      <c r="C4401" s="104"/>
      <c r="D4401" s="104"/>
      <c r="E4401" s="104"/>
    </row>
    <row r="4402" spans="2:5" x14ac:dyDescent="0.45">
      <c r="B4402" s="103"/>
      <c r="C4402" s="104"/>
      <c r="D4402" s="104"/>
      <c r="E4402" s="104"/>
    </row>
    <row r="4403" spans="2:5" x14ac:dyDescent="0.45">
      <c r="B4403" s="103"/>
      <c r="C4403" s="104"/>
      <c r="D4403" s="104"/>
      <c r="E4403" s="104"/>
    </row>
    <row r="4404" spans="2:5" x14ac:dyDescent="0.45">
      <c r="B4404" s="103"/>
      <c r="C4404" s="104"/>
      <c r="D4404" s="104"/>
      <c r="E4404" s="104"/>
    </row>
    <row r="4405" spans="2:5" x14ac:dyDescent="0.45">
      <c r="B4405" s="103"/>
      <c r="C4405" s="104"/>
      <c r="D4405" s="104"/>
      <c r="E4405" s="104"/>
    </row>
    <row r="4406" spans="2:5" x14ac:dyDescent="0.45">
      <c r="B4406" s="103"/>
      <c r="C4406" s="104"/>
      <c r="D4406" s="104"/>
      <c r="E4406" s="104"/>
    </row>
    <row r="4407" spans="2:5" x14ac:dyDescent="0.45">
      <c r="B4407" s="103"/>
      <c r="C4407" s="104"/>
      <c r="D4407" s="104"/>
      <c r="E4407" s="104"/>
    </row>
    <row r="4408" spans="2:5" x14ac:dyDescent="0.45">
      <c r="B4408" s="103"/>
      <c r="C4408" s="104"/>
      <c r="D4408" s="104"/>
      <c r="E4408" s="104"/>
    </row>
    <row r="4409" spans="2:5" x14ac:dyDescent="0.45">
      <c r="B4409" s="103"/>
      <c r="C4409" s="104"/>
      <c r="D4409" s="104"/>
      <c r="E4409" s="104"/>
    </row>
    <row r="4410" spans="2:5" x14ac:dyDescent="0.45">
      <c r="B4410" s="103"/>
      <c r="C4410" s="104"/>
      <c r="D4410" s="104"/>
      <c r="E4410" s="104"/>
    </row>
    <row r="4411" spans="2:5" x14ac:dyDescent="0.45">
      <c r="B4411" s="103"/>
      <c r="C4411" s="104"/>
      <c r="D4411" s="104"/>
      <c r="E4411" s="104"/>
    </row>
    <row r="4412" spans="2:5" x14ac:dyDescent="0.45">
      <c r="B4412" s="103"/>
      <c r="C4412" s="104"/>
      <c r="D4412" s="104"/>
      <c r="E4412" s="104"/>
    </row>
    <row r="4413" spans="2:5" x14ac:dyDescent="0.45">
      <c r="B4413" s="103"/>
      <c r="C4413" s="104"/>
      <c r="D4413" s="104"/>
      <c r="E4413" s="104"/>
    </row>
    <row r="4414" spans="2:5" x14ac:dyDescent="0.45">
      <c r="B4414" s="103"/>
      <c r="C4414" s="104"/>
      <c r="D4414" s="104"/>
      <c r="E4414" s="104"/>
    </row>
    <row r="4415" spans="2:5" x14ac:dyDescent="0.45">
      <c r="B4415" s="103"/>
      <c r="C4415" s="104"/>
      <c r="D4415" s="104"/>
      <c r="E4415" s="104"/>
    </row>
    <row r="4416" spans="2:5" x14ac:dyDescent="0.45">
      <c r="B4416" s="103"/>
      <c r="C4416" s="104"/>
      <c r="D4416" s="104"/>
      <c r="E4416" s="104"/>
    </row>
    <row r="4417" spans="2:5" x14ac:dyDescent="0.45">
      <c r="B4417" s="103"/>
      <c r="C4417" s="104"/>
      <c r="D4417" s="104"/>
      <c r="E4417" s="104"/>
    </row>
    <row r="4418" spans="2:5" x14ac:dyDescent="0.45">
      <c r="B4418" s="103"/>
      <c r="C4418" s="104"/>
      <c r="D4418" s="104"/>
      <c r="E4418" s="104"/>
    </row>
    <row r="4419" spans="2:5" x14ac:dyDescent="0.45">
      <c r="B4419" s="103"/>
      <c r="C4419" s="104"/>
      <c r="D4419" s="104"/>
      <c r="E4419" s="104"/>
    </row>
    <row r="4420" spans="2:5" x14ac:dyDescent="0.45">
      <c r="B4420" s="103"/>
      <c r="C4420" s="104"/>
      <c r="D4420" s="104"/>
      <c r="E4420" s="104"/>
    </row>
    <row r="4421" spans="2:5" x14ac:dyDescent="0.45">
      <c r="B4421" s="103"/>
      <c r="C4421" s="104"/>
      <c r="D4421" s="104"/>
      <c r="E4421" s="104"/>
    </row>
    <row r="4422" spans="2:5" x14ac:dyDescent="0.45">
      <c r="B4422" s="103"/>
      <c r="C4422" s="104"/>
      <c r="D4422" s="104"/>
      <c r="E4422" s="104"/>
    </row>
    <row r="4423" spans="2:5" x14ac:dyDescent="0.45">
      <c r="B4423" s="103"/>
      <c r="C4423" s="104"/>
      <c r="D4423" s="104"/>
      <c r="E4423" s="104"/>
    </row>
    <row r="4424" spans="2:5" x14ac:dyDescent="0.45">
      <c r="B4424" s="103"/>
      <c r="C4424" s="104"/>
      <c r="D4424" s="104"/>
      <c r="E4424" s="104"/>
    </row>
    <row r="4425" spans="2:5" x14ac:dyDescent="0.45">
      <c r="B4425" s="103"/>
      <c r="C4425" s="104"/>
      <c r="D4425" s="104"/>
      <c r="E4425" s="104"/>
    </row>
    <row r="4426" spans="2:5" x14ac:dyDescent="0.45">
      <c r="B4426" s="103"/>
      <c r="C4426" s="104"/>
      <c r="D4426" s="104"/>
      <c r="E4426" s="104"/>
    </row>
    <row r="4427" spans="2:5" x14ac:dyDescent="0.45">
      <c r="B4427" s="103"/>
      <c r="C4427" s="104"/>
      <c r="D4427" s="104"/>
      <c r="E4427" s="104"/>
    </row>
    <row r="4428" spans="2:5" x14ac:dyDescent="0.45">
      <c r="B4428" s="103"/>
      <c r="C4428" s="104"/>
      <c r="D4428" s="104"/>
      <c r="E4428" s="104"/>
    </row>
    <row r="4429" spans="2:5" x14ac:dyDescent="0.45">
      <c r="B4429" s="103"/>
      <c r="C4429" s="104"/>
      <c r="D4429" s="104"/>
      <c r="E4429" s="104"/>
    </row>
    <row r="4430" spans="2:5" x14ac:dyDescent="0.45">
      <c r="B4430" s="103"/>
      <c r="C4430" s="104"/>
      <c r="D4430" s="104"/>
      <c r="E4430" s="104"/>
    </row>
    <row r="4431" spans="2:5" x14ac:dyDescent="0.45">
      <c r="B4431" s="103"/>
      <c r="C4431" s="104"/>
      <c r="D4431" s="104"/>
      <c r="E4431" s="104"/>
    </row>
    <row r="4432" spans="2:5" x14ac:dyDescent="0.45">
      <c r="B4432" s="103"/>
      <c r="C4432" s="104"/>
      <c r="D4432" s="104"/>
      <c r="E4432" s="104"/>
    </row>
    <row r="4433" spans="2:5" x14ac:dyDescent="0.45">
      <c r="B4433" s="103"/>
      <c r="C4433" s="104"/>
      <c r="D4433" s="104"/>
      <c r="E4433" s="104"/>
    </row>
    <row r="4434" spans="2:5" x14ac:dyDescent="0.45">
      <c r="B4434" s="103"/>
      <c r="C4434" s="104"/>
      <c r="D4434" s="104"/>
      <c r="E4434" s="104"/>
    </row>
    <row r="4435" spans="2:5" x14ac:dyDescent="0.45">
      <c r="B4435" s="103"/>
      <c r="C4435" s="104"/>
      <c r="D4435" s="104"/>
      <c r="E4435" s="104"/>
    </row>
    <row r="4436" spans="2:5" x14ac:dyDescent="0.45">
      <c r="B4436" s="103"/>
      <c r="C4436" s="104"/>
      <c r="D4436" s="104"/>
      <c r="E4436" s="104"/>
    </row>
    <row r="4437" spans="2:5" x14ac:dyDescent="0.45">
      <c r="B4437" s="103"/>
      <c r="C4437" s="104"/>
      <c r="D4437" s="104"/>
      <c r="E4437" s="104"/>
    </row>
    <row r="4438" spans="2:5" x14ac:dyDescent="0.45">
      <c r="B4438" s="103"/>
      <c r="C4438" s="104"/>
      <c r="D4438" s="104"/>
      <c r="E4438" s="104"/>
    </row>
    <row r="4439" spans="2:5" x14ac:dyDescent="0.45">
      <c r="B4439" s="103"/>
      <c r="C4439" s="104"/>
      <c r="D4439" s="104"/>
      <c r="E4439" s="104"/>
    </row>
    <row r="4440" spans="2:5" x14ac:dyDescent="0.45">
      <c r="B4440" s="103"/>
      <c r="C4440" s="104"/>
      <c r="D4440" s="104"/>
      <c r="E4440" s="104"/>
    </row>
    <row r="4441" spans="2:5" x14ac:dyDescent="0.45">
      <c r="B4441" s="103"/>
      <c r="C4441" s="104"/>
      <c r="D4441" s="104"/>
      <c r="E4441" s="104"/>
    </row>
    <row r="4442" spans="2:5" x14ac:dyDescent="0.45">
      <c r="B4442" s="103"/>
      <c r="C4442" s="104"/>
      <c r="D4442" s="104"/>
      <c r="E4442" s="104"/>
    </row>
    <row r="4443" spans="2:5" x14ac:dyDescent="0.45">
      <c r="B4443" s="103"/>
      <c r="C4443" s="104"/>
      <c r="D4443" s="104"/>
      <c r="E4443" s="104"/>
    </row>
    <row r="4444" spans="2:5" x14ac:dyDescent="0.45">
      <c r="B4444" s="103"/>
      <c r="C4444" s="104"/>
      <c r="D4444" s="104"/>
      <c r="E4444" s="104"/>
    </row>
    <row r="4445" spans="2:5" x14ac:dyDescent="0.45">
      <c r="B4445" s="103"/>
      <c r="C4445" s="104"/>
      <c r="D4445" s="104"/>
      <c r="E4445" s="104"/>
    </row>
    <row r="4446" spans="2:5" x14ac:dyDescent="0.45">
      <c r="B4446" s="103"/>
      <c r="C4446" s="104"/>
      <c r="D4446" s="104"/>
      <c r="E4446" s="104"/>
    </row>
    <row r="4447" spans="2:5" x14ac:dyDescent="0.45">
      <c r="B4447" s="103"/>
      <c r="C4447" s="104"/>
      <c r="D4447" s="104"/>
      <c r="E4447" s="104"/>
    </row>
    <row r="4448" spans="2:5" x14ac:dyDescent="0.45">
      <c r="B4448" s="103"/>
      <c r="C4448" s="104"/>
      <c r="D4448" s="104"/>
      <c r="E4448" s="104"/>
    </row>
    <row r="4449" spans="2:5" x14ac:dyDescent="0.45">
      <c r="B4449" s="103"/>
      <c r="C4449" s="104"/>
      <c r="D4449" s="104"/>
      <c r="E4449" s="104"/>
    </row>
    <row r="4450" spans="2:5" x14ac:dyDescent="0.45">
      <c r="B4450" s="103"/>
      <c r="C4450" s="104"/>
      <c r="D4450" s="104"/>
      <c r="E4450" s="104"/>
    </row>
    <row r="4451" spans="2:5" x14ac:dyDescent="0.45">
      <c r="B4451" s="103"/>
      <c r="C4451" s="104"/>
      <c r="D4451" s="104"/>
      <c r="E4451" s="104"/>
    </row>
    <row r="4452" spans="2:5" x14ac:dyDescent="0.45">
      <c r="B4452" s="103"/>
      <c r="C4452" s="104"/>
      <c r="D4452" s="104"/>
      <c r="E4452" s="104"/>
    </row>
    <row r="4453" spans="2:5" x14ac:dyDescent="0.45">
      <c r="B4453" s="103"/>
      <c r="C4453" s="104"/>
      <c r="D4453" s="104"/>
      <c r="E4453" s="104"/>
    </row>
    <row r="4454" spans="2:5" x14ac:dyDescent="0.45">
      <c r="B4454" s="103"/>
      <c r="C4454" s="104"/>
      <c r="D4454" s="104"/>
      <c r="E4454" s="104"/>
    </row>
    <row r="4455" spans="2:5" x14ac:dyDescent="0.45">
      <c r="B4455" s="103"/>
      <c r="C4455" s="104"/>
      <c r="D4455" s="104"/>
      <c r="E4455" s="104"/>
    </row>
    <row r="4456" spans="2:5" x14ac:dyDescent="0.45">
      <c r="B4456" s="103"/>
      <c r="C4456" s="104"/>
      <c r="D4456" s="104"/>
      <c r="E4456" s="104"/>
    </row>
    <row r="4457" spans="2:5" x14ac:dyDescent="0.45">
      <c r="B4457" s="103"/>
      <c r="C4457" s="104"/>
      <c r="D4457" s="104"/>
      <c r="E4457" s="104"/>
    </row>
    <row r="4458" spans="2:5" x14ac:dyDescent="0.45">
      <c r="B4458" s="103"/>
      <c r="C4458" s="104"/>
      <c r="D4458" s="104"/>
      <c r="E4458" s="104"/>
    </row>
    <row r="4459" spans="2:5" x14ac:dyDescent="0.45">
      <c r="B4459" s="103"/>
      <c r="C4459" s="104"/>
      <c r="D4459" s="104"/>
      <c r="E4459" s="104"/>
    </row>
    <row r="4460" spans="2:5" x14ac:dyDescent="0.45">
      <c r="B4460" s="103"/>
      <c r="C4460" s="104"/>
      <c r="D4460" s="104"/>
      <c r="E4460" s="104"/>
    </row>
    <row r="4461" spans="2:5" x14ac:dyDescent="0.45">
      <c r="B4461" s="103"/>
      <c r="C4461" s="104"/>
      <c r="D4461" s="104"/>
      <c r="E4461" s="104"/>
    </row>
    <row r="4462" spans="2:5" x14ac:dyDescent="0.45">
      <c r="B4462" s="103"/>
      <c r="C4462" s="104"/>
      <c r="D4462" s="104"/>
      <c r="E4462" s="104"/>
    </row>
    <row r="4463" spans="2:5" x14ac:dyDescent="0.45">
      <c r="B4463" s="103"/>
      <c r="C4463" s="104"/>
      <c r="D4463" s="104"/>
      <c r="E4463" s="104"/>
    </row>
    <row r="4464" spans="2:5" x14ac:dyDescent="0.45">
      <c r="B4464" s="103"/>
      <c r="C4464" s="104"/>
      <c r="D4464" s="104"/>
      <c r="E4464" s="104"/>
    </row>
    <row r="4465" spans="2:5" x14ac:dyDescent="0.45">
      <c r="B4465" s="103"/>
      <c r="C4465" s="104"/>
      <c r="D4465" s="104"/>
      <c r="E4465" s="104"/>
    </row>
    <row r="4466" spans="2:5" x14ac:dyDescent="0.45">
      <c r="B4466" s="103"/>
      <c r="C4466" s="104"/>
      <c r="D4466" s="104"/>
      <c r="E4466" s="104"/>
    </row>
    <row r="4467" spans="2:5" x14ac:dyDescent="0.45">
      <c r="B4467" s="103"/>
      <c r="C4467" s="104"/>
      <c r="D4467" s="104"/>
      <c r="E4467" s="104"/>
    </row>
    <row r="4468" spans="2:5" x14ac:dyDescent="0.45">
      <c r="B4468" s="103"/>
      <c r="C4468" s="104"/>
      <c r="D4468" s="104"/>
      <c r="E4468" s="104"/>
    </row>
    <row r="4469" spans="2:5" x14ac:dyDescent="0.45">
      <c r="B4469" s="103"/>
      <c r="C4469" s="104"/>
      <c r="D4469" s="104"/>
      <c r="E4469" s="104"/>
    </row>
    <row r="4470" spans="2:5" x14ac:dyDescent="0.45">
      <c r="B4470" s="103"/>
      <c r="C4470" s="104"/>
      <c r="D4470" s="104"/>
      <c r="E4470" s="104"/>
    </row>
    <row r="4471" spans="2:5" x14ac:dyDescent="0.45">
      <c r="B4471" s="103"/>
      <c r="C4471" s="104"/>
      <c r="D4471" s="104"/>
      <c r="E4471" s="104"/>
    </row>
    <row r="4472" spans="2:5" x14ac:dyDescent="0.45">
      <c r="B4472" s="103"/>
      <c r="C4472" s="104"/>
      <c r="D4472" s="104"/>
      <c r="E4472" s="104"/>
    </row>
    <row r="4473" spans="2:5" x14ac:dyDescent="0.45">
      <c r="B4473" s="103"/>
      <c r="C4473" s="104"/>
      <c r="D4473" s="104"/>
      <c r="E4473" s="104"/>
    </row>
    <row r="4474" spans="2:5" x14ac:dyDescent="0.45">
      <c r="B4474" s="103"/>
      <c r="C4474" s="104"/>
      <c r="D4474" s="104"/>
      <c r="E4474" s="104"/>
    </row>
    <row r="4475" spans="2:5" x14ac:dyDescent="0.45">
      <c r="B4475" s="103"/>
      <c r="C4475" s="104"/>
      <c r="D4475" s="104"/>
      <c r="E4475" s="104"/>
    </row>
    <row r="4476" spans="2:5" x14ac:dyDescent="0.45">
      <c r="B4476" s="103"/>
      <c r="C4476" s="104"/>
      <c r="D4476" s="104"/>
      <c r="E4476" s="104"/>
    </row>
    <row r="4477" spans="2:5" x14ac:dyDescent="0.45">
      <c r="B4477" s="103"/>
      <c r="C4477" s="104"/>
      <c r="D4477" s="104"/>
      <c r="E4477" s="104"/>
    </row>
    <row r="4478" spans="2:5" x14ac:dyDescent="0.45">
      <c r="B4478" s="103"/>
      <c r="C4478" s="104"/>
      <c r="D4478" s="104"/>
      <c r="E4478" s="104"/>
    </row>
    <row r="4479" spans="2:5" x14ac:dyDescent="0.45">
      <c r="B4479" s="103"/>
      <c r="C4479" s="104"/>
      <c r="D4479" s="104"/>
      <c r="E4479" s="104"/>
    </row>
    <row r="4480" spans="2:5" x14ac:dyDescent="0.45">
      <c r="B4480" s="103"/>
      <c r="C4480" s="104"/>
      <c r="D4480" s="104"/>
      <c r="E4480" s="104"/>
    </row>
    <row r="4481" spans="2:5" x14ac:dyDescent="0.45">
      <c r="B4481" s="103"/>
      <c r="C4481" s="104"/>
      <c r="D4481" s="104"/>
      <c r="E4481" s="104"/>
    </row>
    <row r="4482" spans="2:5" x14ac:dyDescent="0.45">
      <c r="B4482" s="103"/>
      <c r="C4482" s="104"/>
      <c r="D4482" s="104"/>
      <c r="E4482" s="104"/>
    </row>
    <row r="4483" spans="2:5" x14ac:dyDescent="0.45">
      <c r="B4483" s="103"/>
      <c r="C4483" s="104"/>
      <c r="D4483" s="104"/>
      <c r="E4483" s="104"/>
    </row>
    <row r="4484" spans="2:5" x14ac:dyDescent="0.45">
      <c r="B4484" s="103"/>
      <c r="C4484" s="104"/>
      <c r="D4484" s="104"/>
      <c r="E4484" s="104"/>
    </row>
    <row r="4485" spans="2:5" x14ac:dyDescent="0.45">
      <c r="B4485" s="103"/>
      <c r="C4485" s="104"/>
      <c r="D4485" s="104"/>
      <c r="E4485" s="104"/>
    </row>
    <row r="4486" spans="2:5" x14ac:dyDescent="0.45">
      <c r="B4486" s="103"/>
      <c r="C4486" s="104"/>
      <c r="D4486" s="104"/>
      <c r="E4486" s="104"/>
    </row>
    <row r="4487" spans="2:5" x14ac:dyDescent="0.45">
      <c r="B4487" s="103"/>
      <c r="C4487" s="104"/>
      <c r="D4487" s="104"/>
      <c r="E4487" s="104"/>
    </row>
    <row r="4488" spans="2:5" x14ac:dyDescent="0.45">
      <c r="B4488" s="103"/>
      <c r="C4488" s="104"/>
      <c r="D4488" s="104"/>
      <c r="E4488" s="104"/>
    </row>
    <row r="4489" spans="2:5" x14ac:dyDescent="0.45">
      <c r="B4489" s="103"/>
      <c r="C4489" s="104"/>
      <c r="D4489" s="104"/>
      <c r="E4489" s="104"/>
    </row>
    <row r="4490" spans="2:5" x14ac:dyDescent="0.45">
      <c r="B4490" s="103"/>
      <c r="C4490" s="104"/>
      <c r="D4490" s="104"/>
      <c r="E4490" s="104"/>
    </row>
    <row r="4491" spans="2:5" x14ac:dyDescent="0.45">
      <c r="B4491" s="103"/>
      <c r="C4491" s="104"/>
      <c r="D4491" s="104"/>
      <c r="E4491" s="104"/>
    </row>
    <row r="4492" spans="2:5" x14ac:dyDescent="0.45">
      <c r="B4492" s="103"/>
      <c r="C4492" s="104"/>
      <c r="D4492" s="104"/>
      <c r="E4492" s="104"/>
    </row>
    <row r="4493" spans="2:5" x14ac:dyDescent="0.45">
      <c r="B4493" s="103"/>
      <c r="C4493" s="104"/>
      <c r="D4493" s="104"/>
      <c r="E4493" s="104"/>
    </row>
    <row r="4494" spans="2:5" x14ac:dyDescent="0.45">
      <c r="B4494" s="103"/>
      <c r="C4494" s="104"/>
      <c r="D4494" s="104"/>
      <c r="E4494" s="104"/>
    </row>
    <row r="4495" spans="2:5" x14ac:dyDescent="0.45">
      <c r="B4495" s="103"/>
      <c r="C4495" s="104"/>
      <c r="D4495" s="104"/>
      <c r="E4495" s="104"/>
    </row>
    <row r="4496" spans="2:5" x14ac:dyDescent="0.45">
      <c r="B4496" s="103"/>
      <c r="C4496" s="104"/>
      <c r="D4496" s="104"/>
      <c r="E4496" s="104"/>
    </row>
    <row r="4497" spans="2:5" x14ac:dyDescent="0.45">
      <c r="B4497" s="103"/>
      <c r="C4497" s="104"/>
      <c r="D4497" s="104"/>
      <c r="E4497" s="104"/>
    </row>
    <row r="4498" spans="2:5" x14ac:dyDescent="0.45">
      <c r="B4498" s="103"/>
      <c r="C4498" s="104"/>
      <c r="D4498" s="104"/>
      <c r="E4498" s="104"/>
    </row>
    <row r="4499" spans="2:5" x14ac:dyDescent="0.45">
      <c r="B4499" s="103"/>
      <c r="C4499" s="104"/>
      <c r="D4499" s="104"/>
      <c r="E4499" s="104"/>
    </row>
    <row r="4500" spans="2:5" x14ac:dyDescent="0.45">
      <c r="B4500" s="103"/>
      <c r="C4500" s="104"/>
      <c r="D4500" s="104"/>
      <c r="E4500" s="104"/>
    </row>
    <row r="4501" spans="2:5" x14ac:dyDescent="0.45">
      <c r="B4501" s="103"/>
      <c r="C4501" s="104"/>
      <c r="D4501" s="104"/>
      <c r="E4501" s="104"/>
    </row>
    <row r="4502" spans="2:5" x14ac:dyDescent="0.45">
      <c r="B4502" s="103"/>
      <c r="C4502" s="104"/>
      <c r="D4502" s="104"/>
      <c r="E4502" s="104"/>
    </row>
    <row r="4503" spans="2:5" x14ac:dyDescent="0.45">
      <c r="B4503" s="103"/>
      <c r="C4503" s="104"/>
      <c r="D4503" s="104"/>
      <c r="E4503" s="104"/>
    </row>
    <row r="4504" spans="2:5" x14ac:dyDescent="0.45">
      <c r="B4504" s="103"/>
      <c r="C4504" s="104"/>
      <c r="D4504" s="104"/>
      <c r="E4504" s="104"/>
    </row>
    <row r="4505" spans="2:5" x14ac:dyDescent="0.45">
      <c r="B4505" s="103"/>
      <c r="C4505" s="104"/>
      <c r="D4505" s="104"/>
      <c r="E4505" s="104"/>
    </row>
    <row r="4506" spans="2:5" x14ac:dyDescent="0.45">
      <c r="B4506" s="103"/>
      <c r="C4506" s="104"/>
      <c r="D4506" s="104"/>
      <c r="E4506" s="104"/>
    </row>
    <row r="4507" spans="2:5" x14ac:dyDescent="0.45">
      <c r="B4507" s="103"/>
      <c r="C4507" s="104"/>
      <c r="D4507" s="104"/>
      <c r="E4507" s="104"/>
    </row>
    <row r="4508" spans="2:5" x14ac:dyDescent="0.45">
      <c r="B4508" s="103"/>
      <c r="C4508" s="104"/>
      <c r="D4508" s="104"/>
      <c r="E4508" s="104"/>
    </row>
    <row r="4509" spans="2:5" x14ac:dyDescent="0.45">
      <c r="B4509" s="103"/>
      <c r="C4509" s="104"/>
      <c r="D4509" s="104"/>
      <c r="E4509" s="104"/>
    </row>
    <row r="4510" spans="2:5" x14ac:dyDescent="0.45">
      <c r="B4510" s="103"/>
      <c r="C4510" s="104"/>
      <c r="D4510" s="104"/>
      <c r="E4510" s="104"/>
    </row>
    <row r="4511" spans="2:5" x14ac:dyDescent="0.45">
      <c r="B4511" s="103"/>
      <c r="C4511" s="104"/>
      <c r="D4511" s="104"/>
      <c r="E4511" s="104"/>
    </row>
    <row r="4512" spans="2:5" x14ac:dyDescent="0.45">
      <c r="B4512" s="103"/>
      <c r="C4512" s="104"/>
      <c r="D4512" s="104"/>
      <c r="E4512" s="104"/>
    </row>
    <row r="4513" spans="2:5" x14ac:dyDescent="0.45">
      <c r="B4513" s="103"/>
      <c r="C4513" s="104"/>
      <c r="D4513" s="104"/>
      <c r="E4513" s="104"/>
    </row>
    <row r="4514" spans="2:5" x14ac:dyDescent="0.45">
      <c r="B4514" s="103"/>
      <c r="C4514" s="104"/>
      <c r="D4514" s="104"/>
      <c r="E4514" s="104"/>
    </row>
    <row r="4515" spans="2:5" x14ac:dyDescent="0.45">
      <c r="B4515" s="103"/>
      <c r="C4515" s="104"/>
      <c r="D4515" s="104"/>
      <c r="E4515" s="104"/>
    </row>
    <row r="4516" spans="2:5" x14ac:dyDescent="0.45">
      <c r="B4516" s="103"/>
      <c r="C4516" s="104"/>
      <c r="D4516" s="104"/>
      <c r="E4516" s="104"/>
    </row>
    <row r="4517" spans="2:5" x14ac:dyDescent="0.45">
      <c r="B4517" s="103"/>
      <c r="C4517" s="104"/>
      <c r="D4517" s="104"/>
      <c r="E4517" s="104"/>
    </row>
    <row r="4518" spans="2:5" x14ac:dyDescent="0.45">
      <c r="B4518" s="103"/>
      <c r="C4518" s="104"/>
      <c r="D4518" s="104"/>
      <c r="E4518" s="104"/>
    </row>
    <row r="4519" spans="2:5" x14ac:dyDescent="0.45">
      <c r="B4519" s="103"/>
      <c r="C4519" s="104"/>
      <c r="D4519" s="104"/>
      <c r="E4519" s="104"/>
    </row>
    <row r="4520" spans="2:5" x14ac:dyDescent="0.45">
      <c r="B4520" s="103"/>
      <c r="C4520" s="104"/>
      <c r="D4520" s="104"/>
      <c r="E4520" s="104"/>
    </row>
    <row r="4521" spans="2:5" x14ac:dyDescent="0.45">
      <c r="B4521" s="103"/>
      <c r="C4521" s="104"/>
      <c r="D4521" s="104"/>
      <c r="E4521" s="104"/>
    </row>
    <row r="4522" spans="2:5" x14ac:dyDescent="0.45">
      <c r="B4522" s="103"/>
      <c r="C4522" s="104"/>
      <c r="D4522" s="104"/>
      <c r="E4522" s="104"/>
    </row>
    <row r="4523" spans="2:5" x14ac:dyDescent="0.45">
      <c r="B4523" s="103"/>
      <c r="C4523" s="104"/>
      <c r="D4523" s="104"/>
      <c r="E4523" s="104"/>
    </row>
    <row r="4524" spans="2:5" x14ac:dyDescent="0.45">
      <c r="B4524" s="103"/>
      <c r="C4524" s="104"/>
      <c r="D4524" s="104"/>
      <c r="E4524" s="104"/>
    </row>
    <row r="4525" spans="2:5" x14ac:dyDescent="0.45">
      <c r="B4525" s="103"/>
      <c r="C4525" s="104"/>
      <c r="D4525" s="104"/>
      <c r="E4525" s="104"/>
    </row>
    <row r="4526" spans="2:5" x14ac:dyDescent="0.45">
      <c r="B4526" s="103"/>
      <c r="C4526" s="104"/>
      <c r="D4526" s="104"/>
      <c r="E4526" s="104"/>
    </row>
    <row r="4527" spans="2:5" x14ac:dyDescent="0.45">
      <c r="B4527" s="103"/>
      <c r="C4527" s="104"/>
      <c r="D4527" s="104"/>
      <c r="E4527" s="104"/>
    </row>
    <row r="4528" spans="2:5" x14ac:dyDescent="0.45">
      <c r="B4528" s="103"/>
      <c r="C4528" s="104"/>
      <c r="D4528" s="104"/>
      <c r="E4528" s="104"/>
    </row>
    <row r="4529" spans="2:5" x14ac:dyDescent="0.45">
      <c r="B4529" s="103"/>
      <c r="C4529" s="104"/>
      <c r="D4529" s="104"/>
      <c r="E4529" s="104"/>
    </row>
    <row r="4530" spans="2:5" x14ac:dyDescent="0.45">
      <c r="B4530" s="103"/>
      <c r="C4530" s="104"/>
      <c r="D4530" s="104"/>
      <c r="E4530" s="104"/>
    </row>
    <row r="4531" spans="2:5" x14ac:dyDescent="0.45">
      <c r="B4531" s="103"/>
      <c r="C4531" s="104"/>
      <c r="D4531" s="104"/>
      <c r="E4531" s="104"/>
    </row>
    <row r="4532" spans="2:5" x14ac:dyDescent="0.45">
      <c r="B4532" s="103"/>
      <c r="C4532" s="104"/>
      <c r="D4532" s="104"/>
      <c r="E4532" s="104"/>
    </row>
    <row r="4533" spans="2:5" x14ac:dyDescent="0.45">
      <c r="B4533" s="103"/>
      <c r="C4533" s="104"/>
      <c r="D4533" s="104"/>
      <c r="E4533" s="104"/>
    </row>
    <row r="4534" spans="2:5" x14ac:dyDescent="0.45">
      <c r="B4534" s="103"/>
      <c r="C4534" s="104"/>
      <c r="D4534" s="104"/>
      <c r="E4534" s="104"/>
    </row>
    <row r="4535" spans="2:5" x14ac:dyDescent="0.45">
      <c r="B4535" s="103"/>
      <c r="C4535" s="104"/>
      <c r="D4535" s="104"/>
      <c r="E4535" s="104"/>
    </row>
    <row r="4536" spans="2:5" x14ac:dyDescent="0.45">
      <c r="B4536" s="103"/>
      <c r="C4536" s="104"/>
      <c r="D4536" s="104"/>
      <c r="E4536" s="104"/>
    </row>
    <row r="4537" spans="2:5" x14ac:dyDescent="0.45">
      <c r="B4537" s="103"/>
      <c r="C4537" s="104"/>
      <c r="D4537" s="104"/>
      <c r="E4537" s="104"/>
    </row>
    <row r="4538" spans="2:5" x14ac:dyDescent="0.45">
      <c r="B4538" s="103"/>
      <c r="C4538" s="104"/>
      <c r="D4538" s="104"/>
      <c r="E4538" s="104"/>
    </row>
    <row r="4539" spans="2:5" x14ac:dyDescent="0.45">
      <c r="B4539" s="103"/>
      <c r="C4539" s="104"/>
      <c r="D4539" s="104"/>
      <c r="E4539" s="104"/>
    </row>
    <row r="4540" spans="2:5" x14ac:dyDescent="0.45">
      <c r="B4540" s="103"/>
      <c r="C4540" s="104"/>
      <c r="D4540" s="104"/>
      <c r="E4540" s="104"/>
    </row>
    <row r="4541" spans="2:5" x14ac:dyDescent="0.45">
      <c r="B4541" s="103"/>
      <c r="C4541" s="104"/>
      <c r="D4541" s="104"/>
      <c r="E4541" s="104"/>
    </row>
    <row r="4542" spans="2:5" x14ac:dyDescent="0.45">
      <c r="B4542" s="103"/>
      <c r="C4542" s="104"/>
      <c r="D4542" s="104"/>
      <c r="E4542" s="104"/>
    </row>
    <row r="4543" spans="2:5" x14ac:dyDescent="0.45">
      <c r="B4543" s="103"/>
      <c r="C4543" s="104"/>
      <c r="D4543" s="104"/>
      <c r="E4543" s="104"/>
    </row>
    <row r="4544" spans="2:5" x14ac:dyDescent="0.45">
      <c r="B4544" s="103"/>
      <c r="C4544" s="104"/>
      <c r="D4544" s="104"/>
      <c r="E4544" s="104"/>
    </row>
    <row r="4545" spans="2:5" x14ac:dyDescent="0.45">
      <c r="B4545" s="103"/>
      <c r="C4545" s="104"/>
      <c r="D4545" s="104"/>
      <c r="E4545" s="104"/>
    </row>
    <row r="4546" spans="2:5" x14ac:dyDescent="0.45">
      <c r="B4546" s="103"/>
      <c r="C4546" s="104"/>
      <c r="D4546" s="104"/>
      <c r="E4546" s="104"/>
    </row>
    <row r="4547" spans="2:5" x14ac:dyDescent="0.45">
      <c r="B4547" s="103"/>
      <c r="C4547" s="104"/>
      <c r="D4547" s="104"/>
      <c r="E4547" s="104"/>
    </row>
    <row r="4548" spans="2:5" x14ac:dyDescent="0.45">
      <c r="B4548" s="103"/>
      <c r="C4548" s="104"/>
      <c r="D4548" s="104"/>
      <c r="E4548" s="104"/>
    </row>
    <row r="4549" spans="2:5" x14ac:dyDescent="0.45">
      <c r="B4549" s="103"/>
      <c r="C4549" s="104"/>
      <c r="D4549" s="104"/>
      <c r="E4549" s="104"/>
    </row>
    <row r="4550" spans="2:5" x14ac:dyDescent="0.45">
      <c r="B4550" s="103"/>
      <c r="C4550" s="104"/>
      <c r="D4550" s="104"/>
      <c r="E4550" s="104"/>
    </row>
    <row r="4551" spans="2:5" x14ac:dyDescent="0.45">
      <c r="B4551" s="103"/>
      <c r="C4551" s="104"/>
      <c r="D4551" s="104"/>
      <c r="E4551" s="104"/>
    </row>
    <row r="4552" spans="2:5" x14ac:dyDescent="0.45">
      <c r="B4552" s="103"/>
      <c r="C4552" s="104"/>
      <c r="D4552" s="104"/>
      <c r="E4552" s="104"/>
    </row>
    <row r="4553" spans="2:5" x14ac:dyDescent="0.45">
      <c r="B4553" s="103"/>
      <c r="C4553" s="104"/>
      <c r="D4553" s="104"/>
      <c r="E4553" s="104"/>
    </row>
    <row r="4554" spans="2:5" x14ac:dyDescent="0.45">
      <c r="B4554" s="103"/>
      <c r="C4554" s="104"/>
      <c r="D4554" s="104"/>
      <c r="E4554" s="104"/>
    </row>
    <row r="4555" spans="2:5" x14ac:dyDescent="0.45">
      <c r="B4555" s="103"/>
      <c r="C4555" s="104"/>
      <c r="D4555" s="104"/>
      <c r="E4555" s="104"/>
    </row>
    <row r="4556" spans="2:5" x14ac:dyDescent="0.45">
      <c r="B4556" s="103"/>
      <c r="C4556" s="104"/>
      <c r="D4556" s="104"/>
      <c r="E4556" s="104"/>
    </row>
    <row r="4557" spans="2:5" x14ac:dyDescent="0.45">
      <c r="B4557" s="103"/>
      <c r="C4557" s="104"/>
      <c r="D4557" s="104"/>
      <c r="E4557" s="104"/>
    </row>
    <row r="4558" spans="2:5" x14ac:dyDescent="0.45">
      <c r="B4558" s="103"/>
      <c r="C4558" s="104"/>
      <c r="D4558" s="104"/>
      <c r="E4558" s="104"/>
    </row>
    <row r="4559" spans="2:5" x14ac:dyDescent="0.45">
      <c r="B4559" s="103"/>
      <c r="C4559" s="104"/>
      <c r="D4559" s="104"/>
      <c r="E4559" s="104"/>
    </row>
    <row r="4560" spans="2:5" x14ac:dyDescent="0.45">
      <c r="B4560" s="103"/>
      <c r="C4560" s="104"/>
      <c r="D4560" s="104"/>
      <c r="E4560" s="104"/>
    </row>
    <row r="4561" spans="2:5" x14ac:dyDescent="0.45">
      <c r="B4561" s="103"/>
      <c r="C4561" s="104"/>
      <c r="D4561" s="104"/>
      <c r="E4561" s="104"/>
    </row>
    <row r="4562" spans="2:5" x14ac:dyDescent="0.45">
      <c r="B4562" s="103"/>
      <c r="C4562" s="104"/>
      <c r="D4562" s="104"/>
      <c r="E4562" s="104"/>
    </row>
    <row r="4563" spans="2:5" x14ac:dyDescent="0.45">
      <c r="B4563" s="103"/>
      <c r="C4563" s="104"/>
      <c r="D4563" s="104"/>
      <c r="E4563" s="104"/>
    </row>
    <row r="4564" spans="2:5" x14ac:dyDescent="0.45">
      <c r="B4564" s="103"/>
      <c r="C4564" s="104"/>
      <c r="D4564" s="104"/>
      <c r="E4564" s="104"/>
    </row>
    <row r="4565" spans="2:5" x14ac:dyDescent="0.45">
      <c r="B4565" s="103"/>
      <c r="C4565" s="104"/>
      <c r="D4565" s="104"/>
      <c r="E4565" s="104"/>
    </row>
    <row r="4566" spans="2:5" x14ac:dyDescent="0.45">
      <c r="B4566" s="103"/>
      <c r="C4566" s="104"/>
      <c r="D4566" s="104"/>
      <c r="E4566" s="104"/>
    </row>
    <row r="4567" spans="2:5" x14ac:dyDescent="0.45">
      <c r="B4567" s="103"/>
      <c r="C4567" s="104"/>
      <c r="D4567" s="104"/>
      <c r="E4567" s="104"/>
    </row>
    <row r="4568" spans="2:5" x14ac:dyDescent="0.45">
      <c r="B4568" s="103"/>
      <c r="C4568" s="104"/>
      <c r="D4568" s="104"/>
      <c r="E4568" s="104"/>
    </row>
    <row r="4569" spans="2:5" x14ac:dyDescent="0.45">
      <c r="B4569" s="103"/>
      <c r="C4569" s="104"/>
      <c r="D4569" s="104"/>
      <c r="E4569" s="104"/>
    </row>
    <row r="4570" spans="2:5" x14ac:dyDescent="0.45">
      <c r="B4570" s="103"/>
      <c r="C4570" s="104"/>
      <c r="D4570" s="104"/>
      <c r="E4570" s="104"/>
    </row>
    <row r="4571" spans="2:5" x14ac:dyDescent="0.45">
      <c r="B4571" s="103"/>
      <c r="C4571" s="104"/>
      <c r="D4571" s="104"/>
      <c r="E4571" s="104"/>
    </row>
    <row r="4572" spans="2:5" x14ac:dyDescent="0.45">
      <c r="B4572" s="103"/>
      <c r="C4572" s="104"/>
      <c r="D4572" s="104"/>
      <c r="E4572" s="104"/>
    </row>
    <row r="4573" spans="2:5" x14ac:dyDescent="0.45">
      <c r="B4573" s="103"/>
      <c r="C4573" s="104"/>
      <c r="D4573" s="104"/>
      <c r="E4573" s="104"/>
    </row>
    <row r="4574" spans="2:5" x14ac:dyDescent="0.45">
      <c r="B4574" s="103"/>
      <c r="C4574" s="104"/>
      <c r="D4574" s="104"/>
      <c r="E4574" s="104"/>
    </row>
    <row r="4575" spans="2:5" x14ac:dyDescent="0.45">
      <c r="B4575" s="103"/>
      <c r="C4575" s="104"/>
      <c r="D4575" s="104"/>
      <c r="E4575" s="104"/>
    </row>
    <row r="4576" spans="2:5" x14ac:dyDescent="0.45">
      <c r="B4576" s="103"/>
      <c r="C4576" s="104"/>
      <c r="D4576" s="104"/>
      <c r="E4576" s="104"/>
    </row>
    <row r="4577" spans="2:5" x14ac:dyDescent="0.45">
      <c r="B4577" s="103"/>
      <c r="C4577" s="104"/>
      <c r="D4577" s="104"/>
      <c r="E4577" s="104"/>
    </row>
    <row r="4578" spans="2:5" x14ac:dyDescent="0.45">
      <c r="B4578" s="103"/>
      <c r="C4578" s="104"/>
      <c r="D4578" s="104"/>
      <c r="E4578" s="104"/>
    </row>
    <row r="4579" spans="2:5" x14ac:dyDescent="0.45">
      <c r="B4579" s="103"/>
      <c r="C4579" s="104"/>
      <c r="D4579" s="104"/>
      <c r="E4579" s="104"/>
    </row>
    <row r="4580" spans="2:5" x14ac:dyDescent="0.45">
      <c r="B4580" s="103"/>
      <c r="C4580" s="104"/>
      <c r="D4580" s="104"/>
      <c r="E4580" s="104"/>
    </row>
    <row r="4581" spans="2:5" x14ac:dyDescent="0.45">
      <c r="B4581" s="103"/>
      <c r="C4581" s="104"/>
      <c r="D4581" s="104"/>
      <c r="E4581" s="104"/>
    </row>
    <row r="4582" spans="2:5" x14ac:dyDescent="0.45">
      <c r="B4582" s="103"/>
      <c r="C4582" s="104"/>
      <c r="D4582" s="104"/>
      <c r="E4582" s="104"/>
    </row>
    <row r="4583" spans="2:5" x14ac:dyDescent="0.45">
      <c r="B4583" s="103"/>
      <c r="C4583" s="104"/>
      <c r="D4583" s="104"/>
      <c r="E4583" s="104"/>
    </row>
    <row r="4584" spans="2:5" x14ac:dyDescent="0.45">
      <c r="B4584" s="103"/>
      <c r="C4584" s="104"/>
      <c r="D4584" s="104"/>
      <c r="E4584" s="104"/>
    </row>
    <row r="4585" spans="2:5" x14ac:dyDescent="0.45">
      <c r="B4585" s="103"/>
      <c r="C4585" s="104"/>
      <c r="D4585" s="104"/>
      <c r="E4585" s="104"/>
    </row>
    <row r="4586" spans="2:5" x14ac:dyDescent="0.45">
      <c r="B4586" s="103"/>
      <c r="C4586" s="104"/>
      <c r="D4586" s="104"/>
      <c r="E4586" s="104"/>
    </row>
    <row r="4587" spans="2:5" x14ac:dyDescent="0.45">
      <c r="B4587" s="103"/>
      <c r="C4587" s="104"/>
      <c r="D4587" s="104"/>
      <c r="E4587" s="104"/>
    </row>
    <row r="4588" spans="2:5" x14ac:dyDescent="0.45">
      <c r="B4588" s="103"/>
      <c r="C4588" s="104"/>
      <c r="D4588" s="104"/>
      <c r="E4588" s="104"/>
    </row>
    <row r="4589" spans="2:5" x14ac:dyDescent="0.45">
      <c r="B4589" s="103"/>
      <c r="C4589" s="104"/>
      <c r="D4589" s="104"/>
      <c r="E4589" s="104"/>
    </row>
    <row r="4590" spans="2:5" x14ac:dyDescent="0.45">
      <c r="B4590" s="103"/>
      <c r="C4590" s="104"/>
      <c r="D4590" s="104"/>
      <c r="E4590" s="104"/>
    </row>
    <row r="4591" spans="2:5" x14ac:dyDescent="0.45">
      <c r="B4591" s="103"/>
      <c r="C4591" s="104"/>
      <c r="D4591" s="104"/>
      <c r="E4591" s="104"/>
    </row>
    <row r="4592" spans="2:5" x14ac:dyDescent="0.45">
      <c r="B4592" s="103"/>
      <c r="C4592" s="104"/>
      <c r="D4592" s="104"/>
      <c r="E4592" s="104"/>
    </row>
    <row r="4593" spans="2:5" x14ac:dyDescent="0.45">
      <c r="B4593" s="103"/>
      <c r="C4593" s="104"/>
      <c r="D4593" s="104"/>
      <c r="E4593" s="104"/>
    </row>
    <row r="4594" spans="2:5" x14ac:dyDescent="0.45">
      <c r="B4594" s="103"/>
      <c r="C4594" s="104"/>
      <c r="D4594" s="104"/>
      <c r="E4594" s="104"/>
    </row>
    <row r="4595" spans="2:5" x14ac:dyDescent="0.45">
      <c r="B4595" s="103"/>
      <c r="C4595" s="104"/>
      <c r="D4595" s="104"/>
      <c r="E4595" s="104"/>
    </row>
    <row r="4596" spans="2:5" x14ac:dyDescent="0.45">
      <c r="B4596" s="103"/>
      <c r="C4596" s="104"/>
      <c r="D4596" s="104"/>
      <c r="E4596" s="104"/>
    </row>
    <row r="4597" spans="2:5" x14ac:dyDescent="0.45">
      <c r="B4597" s="103"/>
      <c r="C4597" s="104"/>
      <c r="D4597" s="104"/>
      <c r="E4597" s="104"/>
    </row>
    <row r="4598" spans="2:5" x14ac:dyDescent="0.45">
      <c r="B4598" s="103"/>
      <c r="C4598" s="104"/>
      <c r="D4598" s="104"/>
      <c r="E4598" s="104"/>
    </row>
    <row r="4599" spans="2:5" x14ac:dyDescent="0.45">
      <c r="B4599" s="103"/>
      <c r="C4599" s="104"/>
      <c r="D4599" s="104"/>
      <c r="E4599" s="104"/>
    </row>
    <row r="4600" spans="2:5" x14ac:dyDescent="0.45">
      <c r="B4600" s="103"/>
      <c r="C4600" s="104"/>
      <c r="D4600" s="104"/>
      <c r="E4600" s="104"/>
    </row>
    <row r="4601" spans="2:5" x14ac:dyDescent="0.45">
      <c r="B4601" s="103"/>
      <c r="C4601" s="104"/>
      <c r="D4601" s="104"/>
      <c r="E4601" s="104"/>
    </row>
    <row r="4602" spans="2:5" x14ac:dyDescent="0.45">
      <c r="B4602" s="103"/>
      <c r="C4602" s="104"/>
      <c r="D4602" s="104"/>
      <c r="E4602" s="104"/>
    </row>
    <row r="4603" spans="2:5" x14ac:dyDescent="0.45">
      <c r="B4603" s="103"/>
      <c r="C4603" s="104"/>
      <c r="D4603" s="104"/>
      <c r="E4603" s="104"/>
    </row>
    <row r="4604" spans="2:5" x14ac:dyDescent="0.45">
      <c r="B4604" s="103"/>
      <c r="C4604" s="104"/>
      <c r="D4604" s="104"/>
      <c r="E4604" s="104"/>
    </row>
    <row r="4605" spans="2:5" x14ac:dyDescent="0.45">
      <c r="B4605" s="103"/>
      <c r="C4605" s="104"/>
      <c r="D4605" s="104"/>
      <c r="E4605" s="104"/>
    </row>
    <row r="4606" spans="2:5" x14ac:dyDescent="0.45">
      <c r="B4606" s="103"/>
      <c r="C4606" s="104"/>
      <c r="D4606" s="104"/>
      <c r="E4606" s="104"/>
    </row>
    <row r="4607" spans="2:5" x14ac:dyDescent="0.45">
      <c r="B4607" s="103"/>
      <c r="C4607" s="104"/>
      <c r="D4607" s="104"/>
      <c r="E4607" s="104"/>
    </row>
    <row r="4608" spans="2:5" x14ac:dyDescent="0.45">
      <c r="B4608" s="103"/>
      <c r="C4608" s="104"/>
      <c r="D4608" s="104"/>
      <c r="E4608" s="104"/>
    </row>
    <row r="4609" spans="2:5" x14ac:dyDescent="0.45">
      <c r="B4609" s="103"/>
      <c r="C4609" s="104"/>
      <c r="D4609" s="104"/>
      <c r="E4609" s="104"/>
    </row>
    <row r="4610" spans="2:5" x14ac:dyDescent="0.45">
      <c r="B4610" s="103"/>
      <c r="C4610" s="104"/>
      <c r="D4610" s="104"/>
      <c r="E4610" s="104"/>
    </row>
    <row r="4611" spans="2:5" x14ac:dyDescent="0.45">
      <c r="B4611" s="103"/>
      <c r="C4611" s="104"/>
      <c r="D4611" s="104"/>
      <c r="E4611" s="104"/>
    </row>
    <row r="4612" spans="2:5" x14ac:dyDescent="0.45">
      <c r="B4612" s="103"/>
      <c r="C4612" s="104"/>
      <c r="D4612" s="104"/>
      <c r="E4612" s="104"/>
    </row>
    <row r="4613" spans="2:5" x14ac:dyDescent="0.45">
      <c r="B4613" s="103"/>
      <c r="C4613" s="104"/>
      <c r="D4613" s="104"/>
      <c r="E4613" s="104"/>
    </row>
    <row r="4614" spans="2:5" x14ac:dyDescent="0.45">
      <c r="B4614" s="103"/>
      <c r="C4614" s="104"/>
      <c r="D4614" s="104"/>
      <c r="E4614" s="104"/>
    </row>
    <row r="4615" spans="2:5" x14ac:dyDescent="0.45">
      <c r="B4615" s="103"/>
      <c r="C4615" s="104"/>
      <c r="D4615" s="104"/>
      <c r="E4615" s="104"/>
    </row>
    <row r="4616" spans="2:5" x14ac:dyDescent="0.45">
      <c r="B4616" s="103"/>
      <c r="C4616" s="104"/>
      <c r="D4616" s="104"/>
      <c r="E4616" s="104"/>
    </row>
    <row r="4617" spans="2:5" x14ac:dyDescent="0.45">
      <c r="B4617" s="103"/>
      <c r="C4617" s="104"/>
      <c r="D4617" s="104"/>
      <c r="E4617" s="104"/>
    </row>
    <row r="4618" spans="2:5" x14ac:dyDescent="0.45">
      <c r="B4618" s="103"/>
      <c r="C4618" s="104"/>
      <c r="D4618" s="104"/>
      <c r="E4618" s="104"/>
    </row>
    <row r="4619" spans="2:5" x14ac:dyDescent="0.45">
      <c r="B4619" s="103"/>
      <c r="C4619" s="104"/>
      <c r="D4619" s="104"/>
      <c r="E4619" s="104"/>
    </row>
    <row r="4620" spans="2:5" x14ac:dyDescent="0.45">
      <c r="B4620" s="103"/>
      <c r="C4620" s="104"/>
      <c r="D4620" s="104"/>
      <c r="E4620" s="104"/>
    </row>
    <row r="4621" spans="2:5" x14ac:dyDescent="0.45">
      <c r="B4621" s="103"/>
      <c r="C4621" s="104"/>
      <c r="D4621" s="104"/>
      <c r="E4621" s="104"/>
    </row>
    <row r="4622" spans="2:5" x14ac:dyDescent="0.45">
      <c r="B4622" s="103"/>
      <c r="C4622" s="104"/>
      <c r="D4622" s="104"/>
      <c r="E4622" s="104"/>
    </row>
    <row r="4623" spans="2:5" x14ac:dyDescent="0.45">
      <c r="B4623" s="103"/>
      <c r="C4623" s="104"/>
      <c r="D4623" s="104"/>
      <c r="E4623" s="104"/>
    </row>
    <row r="4624" spans="2:5" x14ac:dyDescent="0.45">
      <c r="B4624" s="103"/>
      <c r="C4624" s="104"/>
      <c r="D4624" s="104"/>
      <c r="E4624" s="104"/>
    </row>
    <row r="4625" spans="2:5" x14ac:dyDescent="0.45">
      <c r="B4625" s="103"/>
      <c r="C4625" s="104"/>
      <c r="D4625" s="104"/>
      <c r="E4625" s="104"/>
    </row>
    <row r="4626" spans="2:5" x14ac:dyDescent="0.45">
      <c r="B4626" s="103"/>
      <c r="C4626" s="104"/>
      <c r="D4626" s="104"/>
      <c r="E4626" s="104"/>
    </row>
    <row r="4627" spans="2:5" x14ac:dyDescent="0.45">
      <c r="B4627" s="103"/>
      <c r="C4627" s="104"/>
      <c r="D4627" s="104"/>
      <c r="E4627" s="104"/>
    </row>
    <row r="4628" spans="2:5" x14ac:dyDescent="0.45">
      <c r="B4628" s="103"/>
      <c r="C4628" s="104"/>
      <c r="D4628" s="104"/>
      <c r="E4628" s="104"/>
    </row>
    <row r="4629" spans="2:5" x14ac:dyDescent="0.45">
      <c r="B4629" s="103"/>
      <c r="C4629" s="104"/>
      <c r="D4629" s="104"/>
      <c r="E4629" s="104"/>
    </row>
    <row r="4630" spans="2:5" x14ac:dyDescent="0.45">
      <c r="B4630" s="103"/>
      <c r="C4630" s="104"/>
      <c r="D4630" s="104"/>
      <c r="E4630" s="104"/>
    </row>
    <row r="4631" spans="2:5" x14ac:dyDescent="0.45">
      <c r="B4631" s="103"/>
      <c r="C4631" s="104"/>
      <c r="D4631" s="104"/>
      <c r="E4631" s="104"/>
    </row>
    <row r="4632" spans="2:5" x14ac:dyDescent="0.45">
      <c r="B4632" s="103"/>
      <c r="C4632" s="104"/>
      <c r="D4632" s="104"/>
      <c r="E4632" s="104"/>
    </row>
    <row r="4633" spans="2:5" x14ac:dyDescent="0.45">
      <c r="B4633" s="103"/>
      <c r="C4633" s="104"/>
      <c r="D4633" s="104"/>
      <c r="E4633" s="104"/>
    </row>
    <row r="4634" spans="2:5" x14ac:dyDescent="0.45">
      <c r="B4634" s="103"/>
      <c r="C4634" s="104"/>
      <c r="D4634" s="104"/>
      <c r="E4634" s="104"/>
    </row>
    <row r="4635" spans="2:5" x14ac:dyDescent="0.45">
      <c r="B4635" s="103"/>
      <c r="C4635" s="104"/>
      <c r="D4635" s="104"/>
      <c r="E4635" s="104"/>
    </row>
    <row r="4636" spans="2:5" x14ac:dyDescent="0.45">
      <c r="B4636" s="103"/>
      <c r="C4636" s="104"/>
      <c r="D4636" s="104"/>
      <c r="E4636" s="104"/>
    </row>
    <row r="4637" spans="2:5" x14ac:dyDescent="0.45">
      <c r="B4637" s="103"/>
      <c r="C4637" s="104"/>
      <c r="D4637" s="104"/>
      <c r="E4637" s="104"/>
    </row>
    <row r="4638" spans="2:5" x14ac:dyDescent="0.45">
      <c r="B4638" s="103"/>
      <c r="C4638" s="104"/>
      <c r="D4638" s="104"/>
      <c r="E4638" s="104"/>
    </row>
    <row r="4639" spans="2:5" x14ac:dyDescent="0.45">
      <c r="B4639" s="103"/>
      <c r="C4639" s="104"/>
      <c r="D4639" s="104"/>
      <c r="E4639" s="104"/>
    </row>
    <row r="4640" spans="2:5" x14ac:dyDescent="0.45">
      <c r="B4640" s="103"/>
      <c r="C4640" s="104"/>
      <c r="D4640" s="104"/>
      <c r="E4640" s="104"/>
    </row>
    <row r="4641" spans="2:5" x14ac:dyDescent="0.45">
      <c r="B4641" s="103"/>
      <c r="C4641" s="104"/>
      <c r="D4641" s="104"/>
      <c r="E4641" s="104"/>
    </row>
    <row r="4642" spans="2:5" x14ac:dyDescent="0.45">
      <c r="B4642" s="103"/>
      <c r="C4642" s="104"/>
      <c r="D4642" s="104"/>
      <c r="E4642" s="104"/>
    </row>
    <row r="4643" spans="2:5" x14ac:dyDescent="0.45">
      <c r="B4643" s="103"/>
      <c r="C4643" s="104"/>
      <c r="D4643" s="104"/>
      <c r="E4643" s="104"/>
    </row>
    <row r="4644" spans="2:5" x14ac:dyDescent="0.45">
      <c r="B4644" s="103"/>
      <c r="C4644" s="104"/>
      <c r="D4644" s="104"/>
      <c r="E4644" s="104"/>
    </row>
    <row r="4645" spans="2:5" x14ac:dyDescent="0.45">
      <c r="B4645" s="103"/>
      <c r="C4645" s="104"/>
      <c r="D4645" s="104"/>
      <c r="E4645" s="104"/>
    </row>
    <row r="4646" spans="2:5" x14ac:dyDescent="0.45">
      <c r="B4646" s="103"/>
      <c r="C4646" s="104"/>
      <c r="D4646" s="104"/>
      <c r="E4646" s="104"/>
    </row>
    <row r="4647" spans="2:5" x14ac:dyDescent="0.45">
      <c r="B4647" s="103"/>
      <c r="C4647" s="104"/>
      <c r="D4647" s="104"/>
      <c r="E4647" s="104"/>
    </row>
    <row r="4648" spans="2:5" x14ac:dyDescent="0.45">
      <c r="B4648" s="103"/>
      <c r="C4648" s="104"/>
      <c r="D4648" s="104"/>
      <c r="E4648" s="104"/>
    </row>
    <row r="4649" spans="2:5" x14ac:dyDescent="0.45">
      <c r="B4649" s="103"/>
      <c r="C4649" s="104"/>
      <c r="D4649" s="104"/>
      <c r="E4649" s="104"/>
    </row>
    <row r="4650" spans="2:5" x14ac:dyDescent="0.45">
      <c r="B4650" s="103"/>
      <c r="C4650" s="104"/>
      <c r="D4650" s="104"/>
      <c r="E4650" s="104"/>
    </row>
    <row r="4651" spans="2:5" x14ac:dyDescent="0.45">
      <c r="B4651" s="103"/>
      <c r="C4651" s="104"/>
      <c r="D4651" s="104"/>
      <c r="E4651" s="104"/>
    </row>
    <row r="4652" spans="2:5" x14ac:dyDescent="0.45">
      <c r="B4652" s="103"/>
      <c r="C4652" s="104"/>
      <c r="D4652" s="104"/>
      <c r="E4652" s="104"/>
    </row>
    <row r="4653" spans="2:5" x14ac:dyDescent="0.45">
      <c r="B4653" s="103"/>
      <c r="C4653" s="104"/>
      <c r="D4653" s="104"/>
      <c r="E4653" s="104"/>
    </row>
    <row r="4654" spans="2:5" x14ac:dyDescent="0.45">
      <c r="B4654" s="103"/>
      <c r="C4654" s="104"/>
      <c r="D4654" s="104"/>
      <c r="E4654" s="104"/>
    </row>
    <row r="4655" spans="2:5" x14ac:dyDescent="0.45">
      <c r="B4655" s="103"/>
      <c r="C4655" s="104"/>
      <c r="D4655" s="104"/>
      <c r="E4655" s="104"/>
    </row>
    <row r="4656" spans="2:5" x14ac:dyDescent="0.45">
      <c r="B4656" s="103"/>
      <c r="C4656" s="104"/>
      <c r="D4656" s="104"/>
      <c r="E4656" s="104"/>
    </row>
    <row r="4657" spans="2:5" x14ac:dyDescent="0.45">
      <c r="B4657" s="103"/>
      <c r="C4657" s="104"/>
      <c r="D4657" s="104"/>
      <c r="E4657" s="104"/>
    </row>
    <row r="4658" spans="2:5" x14ac:dyDescent="0.45">
      <c r="B4658" s="103"/>
      <c r="C4658" s="104"/>
      <c r="D4658" s="104"/>
      <c r="E4658" s="104"/>
    </row>
    <row r="4659" spans="2:5" x14ac:dyDescent="0.45">
      <c r="B4659" s="103"/>
      <c r="C4659" s="104"/>
      <c r="D4659" s="104"/>
      <c r="E4659" s="104"/>
    </row>
    <row r="4660" spans="2:5" x14ac:dyDescent="0.45">
      <c r="B4660" s="103"/>
      <c r="C4660" s="104"/>
      <c r="D4660" s="104"/>
      <c r="E4660" s="104"/>
    </row>
    <row r="4661" spans="2:5" x14ac:dyDescent="0.45">
      <c r="B4661" s="103"/>
      <c r="C4661" s="104"/>
      <c r="D4661" s="104"/>
      <c r="E4661" s="104"/>
    </row>
    <row r="4662" spans="2:5" x14ac:dyDescent="0.45">
      <c r="B4662" s="103"/>
      <c r="C4662" s="104"/>
      <c r="D4662" s="104"/>
      <c r="E4662" s="104"/>
    </row>
    <row r="4663" spans="2:5" x14ac:dyDescent="0.45">
      <c r="B4663" s="103"/>
      <c r="C4663" s="104"/>
      <c r="D4663" s="104"/>
      <c r="E4663" s="104"/>
    </row>
    <row r="4664" spans="2:5" x14ac:dyDescent="0.45">
      <c r="B4664" s="103"/>
      <c r="C4664" s="104"/>
      <c r="D4664" s="104"/>
      <c r="E4664" s="104"/>
    </row>
    <row r="4665" spans="2:5" x14ac:dyDescent="0.45">
      <c r="B4665" s="103"/>
      <c r="C4665" s="104"/>
      <c r="D4665" s="104"/>
      <c r="E4665" s="104"/>
    </row>
    <row r="4666" spans="2:5" x14ac:dyDescent="0.45">
      <c r="B4666" s="103"/>
      <c r="C4666" s="104"/>
      <c r="D4666" s="104"/>
      <c r="E4666" s="104"/>
    </row>
    <row r="4667" spans="2:5" x14ac:dyDescent="0.45">
      <c r="B4667" s="103"/>
      <c r="C4667" s="104"/>
      <c r="D4667" s="104"/>
      <c r="E4667" s="104"/>
    </row>
    <row r="4668" spans="2:5" x14ac:dyDescent="0.45">
      <c r="B4668" s="103"/>
      <c r="C4668" s="104"/>
      <c r="D4668" s="104"/>
      <c r="E4668" s="104"/>
    </row>
    <row r="4669" spans="2:5" x14ac:dyDescent="0.45">
      <c r="B4669" s="103"/>
      <c r="C4669" s="104"/>
      <c r="D4669" s="104"/>
      <c r="E4669" s="104"/>
    </row>
    <row r="4670" spans="2:5" x14ac:dyDescent="0.45">
      <c r="B4670" s="103"/>
      <c r="C4670" s="104"/>
      <c r="D4670" s="104"/>
      <c r="E4670" s="104"/>
    </row>
    <row r="4671" spans="2:5" x14ac:dyDescent="0.45">
      <c r="B4671" s="103"/>
      <c r="C4671" s="104"/>
      <c r="D4671" s="104"/>
      <c r="E4671" s="104"/>
    </row>
    <row r="4672" spans="2:5" x14ac:dyDescent="0.45">
      <c r="B4672" s="103"/>
      <c r="C4672" s="104"/>
      <c r="D4672" s="104"/>
      <c r="E4672" s="104"/>
    </row>
    <row r="4673" spans="2:5" x14ac:dyDescent="0.45">
      <c r="B4673" s="103"/>
      <c r="C4673" s="104"/>
      <c r="D4673" s="104"/>
      <c r="E4673" s="104"/>
    </row>
    <row r="4674" spans="2:5" x14ac:dyDescent="0.45">
      <c r="B4674" s="103"/>
      <c r="C4674" s="104"/>
      <c r="D4674" s="104"/>
      <c r="E4674" s="104"/>
    </row>
    <row r="4675" spans="2:5" x14ac:dyDescent="0.45">
      <c r="B4675" s="103"/>
      <c r="C4675" s="104"/>
      <c r="D4675" s="104"/>
      <c r="E4675" s="104"/>
    </row>
    <row r="4676" spans="2:5" x14ac:dyDescent="0.45">
      <c r="B4676" s="103"/>
      <c r="C4676" s="104"/>
      <c r="D4676" s="104"/>
      <c r="E4676" s="104"/>
    </row>
    <row r="4677" spans="2:5" x14ac:dyDescent="0.45">
      <c r="B4677" s="103"/>
      <c r="C4677" s="104"/>
      <c r="D4677" s="104"/>
      <c r="E4677" s="104"/>
    </row>
    <row r="4678" spans="2:5" x14ac:dyDescent="0.45">
      <c r="B4678" s="103"/>
      <c r="C4678" s="104"/>
      <c r="D4678" s="104"/>
      <c r="E4678" s="104"/>
    </row>
    <row r="4679" spans="2:5" x14ac:dyDescent="0.45">
      <c r="B4679" s="103"/>
      <c r="C4679" s="104"/>
      <c r="D4679" s="104"/>
      <c r="E4679" s="104"/>
    </row>
    <row r="4680" spans="2:5" x14ac:dyDescent="0.45">
      <c r="B4680" s="103"/>
      <c r="C4680" s="104"/>
      <c r="D4680" s="104"/>
      <c r="E4680" s="104"/>
    </row>
    <row r="4681" spans="2:5" x14ac:dyDescent="0.45">
      <c r="B4681" s="103"/>
      <c r="C4681" s="104"/>
      <c r="D4681" s="104"/>
      <c r="E4681" s="104"/>
    </row>
    <row r="4682" spans="2:5" x14ac:dyDescent="0.45">
      <c r="B4682" s="103"/>
      <c r="C4682" s="104"/>
      <c r="D4682" s="104"/>
      <c r="E4682" s="104"/>
    </row>
    <row r="4683" spans="2:5" x14ac:dyDescent="0.45">
      <c r="B4683" s="103"/>
      <c r="C4683" s="104"/>
      <c r="D4683" s="104"/>
      <c r="E4683" s="104"/>
    </row>
    <row r="4684" spans="2:5" x14ac:dyDescent="0.45">
      <c r="B4684" s="103"/>
      <c r="C4684" s="104"/>
      <c r="D4684" s="104"/>
      <c r="E4684" s="104"/>
    </row>
    <row r="4685" spans="2:5" x14ac:dyDescent="0.45">
      <c r="B4685" s="103"/>
      <c r="C4685" s="104"/>
      <c r="D4685" s="104"/>
      <c r="E4685" s="104"/>
    </row>
    <row r="4686" spans="2:5" x14ac:dyDescent="0.45">
      <c r="B4686" s="103"/>
      <c r="C4686" s="104"/>
      <c r="D4686" s="104"/>
      <c r="E4686" s="104"/>
    </row>
    <row r="4687" spans="2:5" x14ac:dyDescent="0.45">
      <c r="B4687" s="103"/>
      <c r="C4687" s="104"/>
      <c r="D4687" s="104"/>
      <c r="E4687" s="104"/>
    </row>
    <row r="4688" spans="2:5" x14ac:dyDescent="0.45">
      <c r="B4688" s="103"/>
      <c r="C4688" s="104"/>
      <c r="D4688" s="104"/>
      <c r="E4688" s="104"/>
    </row>
    <row r="4689" spans="2:5" x14ac:dyDescent="0.45">
      <c r="B4689" s="103"/>
      <c r="C4689" s="104"/>
      <c r="D4689" s="104"/>
      <c r="E4689" s="104"/>
    </row>
    <row r="4690" spans="2:5" x14ac:dyDescent="0.45">
      <c r="B4690" s="103"/>
      <c r="C4690" s="104"/>
      <c r="D4690" s="104"/>
      <c r="E4690" s="104"/>
    </row>
    <row r="4691" spans="2:5" x14ac:dyDescent="0.45">
      <c r="B4691" s="103"/>
      <c r="C4691" s="104"/>
      <c r="D4691" s="104"/>
      <c r="E4691" s="104"/>
    </row>
    <row r="4692" spans="2:5" x14ac:dyDescent="0.45">
      <c r="B4692" s="103"/>
      <c r="C4692" s="104"/>
      <c r="D4692" s="104"/>
      <c r="E4692" s="104"/>
    </row>
    <row r="4693" spans="2:5" x14ac:dyDescent="0.45">
      <c r="B4693" s="103"/>
      <c r="C4693" s="104"/>
      <c r="D4693" s="104"/>
      <c r="E4693" s="104"/>
    </row>
    <row r="4694" spans="2:5" x14ac:dyDescent="0.45">
      <c r="B4694" s="103"/>
      <c r="C4694" s="104"/>
      <c r="D4694" s="104"/>
      <c r="E4694" s="104"/>
    </row>
    <row r="4695" spans="2:5" x14ac:dyDescent="0.45">
      <c r="B4695" s="103"/>
      <c r="C4695" s="104"/>
      <c r="D4695" s="104"/>
      <c r="E4695" s="104"/>
    </row>
    <row r="4696" spans="2:5" x14ac:dyDescent="0.45">
      <c r="B4696" s="103"/>
      <c r="C4696" s="104"/>
      <c r="D4696" s="104"/>
      <c r="E4696" s="104"/>
    </row>
    <row r="4697" spans="2:5" x14ac:dyDescent="0.45">
      <c r="B4697" s="103"/>
      <c r="C4697" s="104"/>
      <c r="D4697" s="104"/>
      <c r="E4697" s="104"/>
    </row>
    <row r="4698" spans="2:5" x14ac:dyDescent="0.45">
      <c r="B4698" s="103"/>
      <c r="C4698" s="104"/>
      <c r="D4698" s="104"/>
      <c r="E4698" s="104"/>
    </row>
    <row r="4699" spans="2:5" x14ac:dyDescent="0.45">
      <c r="B4699" s="103"/>
      <c r="C4699" s="104"/>
      <c r="D4699" s="104"/>
      <c r="E4699" s="104"/>
    </row>
    <row r="4700" spans="2:5" x14ac:dyDescent="0.45">
      <c r="B4700" s="103"/>
      <c r="C4700" s="104"/>
      <c r="D4700" s="104"/>
      <c r="E4700" s="104"/>
    </row>
    <row r="4701" spans="2:5" x14ac:dyDescent="0.45">
      <c r="B4701" s="103"/>
      <c r="C4701" s="104"/>
      <c r="D4701" s="104"/>
      <c r="E4701" s="104"/>
    </row>
    <row r="4702" spans="2:5" x14ac:dyDescent="0.45">
      <c r="B4702" s="103"/>
      <c r="C4702" s="104"/>
      <c r="D4702" s="104"/>
      <c r="E4702" s="104"/>
    </row>
    <row r="4703" spans="2:5" x14ac:dyDescent="0.45">
      <c r="B4703" s="103"/>
      <c r="C4703" s="104"/>
      <c r="D4703" s="104"/>
      <c r="E4703" s="104"/>
    </row>
    <row r="4704" spans="2:5" x14ac:dyDescent="0.45">
      <c r="B4704" s="103"/>
      <c r="C4704" s="104"/>
      <c r="D4704" s="104"/>
      <c r="E4704" s="104"/>
    </row>
    <row r="4705" spans="2:5" x14ac:dyDescent="0.45">
      <c r="B4705" s="103"/>
      <c r="C4705" s="104"/>
      <c r="D4705" s="104"/>
      <c r="E4705" s="104"/>
    </row>
    <row r="4706" spans="2:5" x14ac:dyDescent="0.45">
      <c r="B4706" s="103"/>
      <c r="C4706" s="104"/>
      <c r="D4706" s="104"/>
      <c r="E4706" s="104"/>
    </row>
    <row r="4707" spans="2:5" x14ac:dyDescent="0.45">
      <c r="B4707" s="103"/>
      <c r="C4707" s="104"/>
      <c r="D4707" s="104"/>
      <c r="E4707" s="104"/>
    </row>
    <row r="4708" spans="2:5" x14ac:dyDescent="0.45">
      <c r="B4708" s="103"/>
      <c r="C4708" s="104"/>
      <c r="D4708" s="104"/>
      <c r="E4708" s="104"/>
    </row>
    <row r="4709" spans="2:5" x14ac:dyDescent="0.45">
      <c r="B4709" s="103"/>
      <c r="C4709" s="104"/>
      <c r="D4709" s="104"/>
      <c r="E4709" s="104"/>
    </row>
    <row r="4710" spans="2:5" x14ac:dyDescent="0.45">
      <c r="B4710" s="103"/>
      <c r="C4710" s="104"/>
      <c r="D4710" s="104"/>
      <c r="E4710" s="104"/>
    </row>
    <row r="4711" spans="2:5" x14ac:dyDescent="0.45">
      <c r="B4711" s="103"/>
      <c r="C4711" s="104"/>
      <c r="D4711" s="104"/>
      <c r="E4711" s="104"/>
    </row>
    <row r="4712" spans="2:5" x14ac:dyDescent="0.45">
      <c r="B4712" s="103"/>
      <c r="C4712" s="104"/>
      <c r="D4712" s="104"/>
      <c r="E4712" s="104"/>
    </row>
    <row r="4713" spans="2:5" x14ac:dyDescent="0.45">
      <c r="B4713" s="103"/>
      <c r="C4713" s="104"/>
      <c r="D4713" s="104"/>
      <c r="E4713" s="104"/>
    </row>
    <row r="4714" spans="2:5" x14ac:dyDescent="0.45">
      <c r="B4714" s="103"/>
      <c r="C4714" s="104"/>
      <c r="D4714" s="104"/>
      <c r="E4714" s="104"/>
    </row>
    <row r="4715" spans="2:5" x14ac:dyDescent="0.45">
      <c r="B4715" s="103"/>
      <c r="C4715" s="104"/>
      <c r="D4715" s="104"/>
      <c r="E4715" s="104"/>
    </row>
    <row r="4716" spans="2:5" x14ac:dyDescent="0.45">
      <c r="B4716" s="103"/>
      <c r="C4716" s="104"/>
      <c r="D4716" s="104"/>
      <c r="E4716" s="104"/>
    </row>
    <row r="4717" spans="2:5" x14ac:dyDescent="0.45">
      <c r="B4717" s="103"/>
      <c r="C4717" s="104"/>
      <c r="D4717" s="104"/>
      <c r="E4717" s="104"/>
    </row>
    <row r="4718" spans="2:5" x14ac:dyDescent="0.45">
      <c r="B4718" s="103"/>
      <c r="C4718" s="104"/>
      <c r="D4718" s="104"/>
      <c r="E4718" s="104"/>
    </row>
    <row r="4719" spans="2:5" x14ac:dyDescent="0.45">
      <c r="B4719" s="103"/>
      <c r="C4719" s="104"/>
      <c r="D4719" s="104"/>
      <c r="E4719" s="104"/>
    </row>
    <row r="4720" spans="2:5" x14ac:dyDescent="0.45">
      <c r="B4720" s="103"/>
      <c r="C4720" s="104"/>
      <c r="D4720" s="104"/>
      <c r="E4720" s="104"/>
    </row>
    <row r="4721" spans="2:5" x14ac:dyDescent="0.45">
      <c r="B4721" s="103"/>
      <c r="C4721" s="104"/>
      <c r="D4721" s="104"/>
      <c r="E4721" s="104"/>
    </row>
    <row r="4722" spans="2:5" x14ac:dyDescent="0.45">
      <c r="B4722" s="103"/>
      <c r="C4722" s="104"/>
      <c r="D4722" s="104"/>
      <c r="E4722" s="104"/>
    </row>
    <row r="4723" spans="2:5" x14ac:dyDescent="0.45">
      <c r="B4723" s="103"/>
      <c r="C4723" s="104"/>
      <c r="D4723" s="104"/>
      <c r="E4723" s="104"/>
    </row>
    <row r="4724" spans="2:5" x14ac:dyDescent="0.45">
      <c r="B4724" s="103"/>
      <c r="C4724" s="104"/>
      <c r="D4724" s="104"/>
      <c r="E4724" s="104"/>
    </row>
    <row r="4725" spans="2:5" x14ac:dyDescent="0.45">
      <c r="B4725" s="103"/>
      <c r="C4725" s="104"/>
      <c r="D4725" s="104"/>
      <c r="E4725" s="104"/>
    </row>
    <row r="4726" spans="2:5" x14ac:dyDescent="0.45">
      <c r="B4726" s="103"/>
      <c r="C4726" s="104"/>
      <c r="D4726" s="104"/>
      <c r="E4726" s="104"/>
    </row>
    <row r="4727" spans="2:5" x14ac:dyDescent="0.45">
      <c r="B4727" s="103"/>
      <c r="C4727" s="104"/>
      <c r="D4727" s="104"/>
      <c r="E4727" s="104"/>
    </row>
    <row r="4728" spans="2:5" x14ac:dyDescent="0.45">
      <c r="B4728" s="103"/>
      <c r="C4728" s="104"/>
      <c r="D4728" s="104"/>
      <c r="E4728" s="104"/>
    </row>
    <row r="4729" spans="2:5" x14ac:dyDescent="0.45">
      <c r="B4729" s="103"/>
      <c r="C4729" s="104"/>
      <c r="D4729" s="104"/>
      <c r="E4729" s="104"/>
    </row>
    <row r="4730" spans="2:5" x14ac:dyDescent="0.45">
      <c r="B4730" s="103"/>
      <c r="C4730" s="104"/>
      <c r="D4730" s="104"/>
      <c r="E4730" s="104"/>
    </row>
    <row r="4731" spans="2:5" x14ac:dyDescent="0.45">
      <c r="B4731" s="103"/>
      <c r="C4731" s="104"/>
      <c r="D4731" s="104"/>
      <c r="E4731" s="104"/>
    </row>
    <row r="4732" spans="2:5" x14ac:dyDescent="0.45">
      <c r="B4732" s="103"/>
      <c r="C4732" s="104"/>
      <c r="D4732" s="104"/>
      <c r="E4732" s="104"/>
    </row>
    <row r="4733" spans="2:5" x14ac:dyDescent="0.45">
      <c r="B4733" s="103"/>
      <c r="C4733" s="104"/>
      <c r="D4733" s="104"/>
      <c r="E4733" s="104"/>
    </row>
    <row r="4734" spans="2:5" x14ac:dyDescent="0.45">
      <c r="B4734" s="103"/>
      <c r="C4734" s="104"/>
      <c r="D4734" s="104"/>
      <c r="E4734" s="104"/>
    </row>
    <row r="4735" spans="2:5" x14ac:dyDescent="0.45">
      <c r="B4735" s="103"/>
      <c r="C4735" s="104"/>
      <c r="D4735" s="104"/>
      <c r="E4735" s="104"/>
    </row>
    <row r="4736" spans="2:5" x14ac:dyDescent="0.45">
      <c r="B4736" s="103"/>
      <c r="C4736" s="104"/>
      <c r="D4736" s="104"/>
      <c r="E4736" s="104"/>
    </row>
    <row r="4737" spans="2:5" x14ac:dyDescent="0.45">
      <c r="B4737" s="103"/>
      <c r="C4737" s="104"/>
      <c r="D4737" s="104"/>
      <c r="E4737" s="104"/>
    </row>
    <row r="4738" spans="2:5" x14ac:dyDescent="0.45">
      <c r="B4738" s="103"/>
      <c r="C4738" s="104"/>
      <c r="D4738" s="104"/>
      <c r="E4738" s="104"/>
    </row>
    <row r="4739" spans="2:5" x14ac:dyDescent="0.45">
      <c r="B4739" s="103"/>
      <c r="C4739" s="104"/>
      <c r="D4739" s="104"/>
      <c r="E4739" s="104"/>
    </row>
    <row r="4740" spans="2:5" x14ac:dyDescent="0.45">
      <c r="B4740" s="103"/>
      <c r="C4740" s="104"/>
      <c r="D4740" s="104"/>
      <c r="E4740" s="104"/>
    </row>
    <row r="4741" spans="2:5" x14ac:dyDescent="0.45">
      <c r="B4741" s="103"/>
      <c r="C4741" s="104"/>
      <c r="D4741" s="104"/>
      <c r="E4741" s="104"/>
    </row>
    <row r="4742" spans="2:5" x14ac:dyDescent="0.45">
      <c r="B4742" s="103"/>
      <c r="C4742" s="104"/>
      <c r="D4742" s="104"/>
      <c r="E4742" s="104"/>
    </row>
    <row r="4743" spans="2:5" x14ac:dyDescent="0.45">
      <c r="B4743" s="103"/>
      <c r="C4743" s="104"/>
      <c r="D4743" s="104"/>
      <c r="E4743" s="104"/>
    </row>
    <row r="4744" spans="2:5" x14ac:dyDescent="0.45">
      <c r="B4744" s="103"/>
      <c r="C4744" s="104"/>
      <c r="D4744" s="104"/>
      <c r="E4744" s="104"/>
    </row>
    <row r="4745" spans="2:5" x14ac:dyDescent="0.45">
      <c r="B4745" s="103"/>
      <c r="C4745" s="104"/>
      <c r="D4745" s="104"/>
      <c r="E4745" s="104"/>
    </row>
    <row r="4746" spans="2:5" x14ac:dyDescent="0.45">
      <c r="B4746" s="103"/>
      <c r="C4746" s="104"/>
      <c r="D4746" s="104"/>
      <c r="E4746" s="104"/>
    </row>
    <row r="4747" spans="2:5" x14ac:dyDescent="0.45">
      <c r="B4747" s="103"/>
      <c r="C4747" s="104"/>
      <c r="D4747" s="104"/>
      <c r="E4747" s="104"/>
    </row>
    <row r="4748" spans="2:5" x14ac:dyDescent="0.45">
      <c r="B4748" s="103"/>
      <c r="C4748" s="104"/>
      <c r="D4748" s="104"/>
      <c r="E4748" s="104"/>
    </row>
    <row r="4749" spans="2:5" x14ac:dyDescent="0.45">
      <c r="B4749" s="103"/>
      <c r="C4749" s="104"/>
      <c r="D4749" s="104"/>
      <c r="E4749" s="104"/>
    </row>
    <row r="4750" spans="2:5" x14ac:dyDescent="0.45">
      <c r="B4750" s="103"/>
      <c r="C4750" s="104"/>
      <c r="D4750" s="104"/>
      <c r="E4750" s="104"/>
    </row>
    <row r="4751" spans="2:5" x14ac:dyDescent="0.45">
      <c r="B4751" s="103"/>
      <c r="C4751" s="104"/>
      <c r="D4751" s="104"/>
      <c r="E4751" s="104"/>
    </row>
    <row r="4752" spans="2:5" x14ac:dyDescent="0.45">
      <c r="B4752" s="103"/>
      <c r="C4752" s="104"/>
      <c r="D4752" s="104"/>
      <c r="E4752" s="104"/>
    </row>
    <row r="4753" spans="2:5" x14ac:dyDescent="0.45">
      <c r="B4753" s="103"/>
      <c r="C4753" s="104"/>
      <c r="D4753" s="104"/>
      <c r="E4753" s="104"/>
    </row>
    <row r="4754" spans="2:5" x14ac:dyDescent="0.45">
      <c r="B4754" s="103"/>
      <c r="C4754" s="104"/>
      <c r="D4754" s="104"/>
      <c r="E4754" s="104"/>
    </row>
    <row r="4755" spans="2:5" x14ac:dyDescent="0.45">
      <c r="B4755" s="103"/>
      <c r="C4755" s="104"/>
      <c r="D4755" s="104"/>
      <c r="E4755" s="104"/>
    </row>
    <row r="4756" spans="2:5" x14ac:dyDescent="0.45">
      <c r="B4756" s="103"/>
      <c r="C4756" s="104"/>
      <c r="D4756" s="104"/>
      <c r="E4756" s="104"/>
    </row>
    <row r="4757" spans="2:5" x14ac:dyDescent="0.45">
      <c r="B4757" s="103"/>
      <c r="C4757" s="104"/>
      <c r="D4757" s="104"/>
      <c r="E4757" s="104"/>
    </row>
    <row r="4758" spans="2:5" x14ac:dyDescent="0.45">
      <c r="B4758" s="103"/>
      <c r="C4758" s="104"/>
      <c r="D4758" s="104"/>
      <c r="E4758" s="104"/>
    </row>
    <row r="4759" spans="2:5" x14ac:dyDescent="0.45">
      <c r="B4759" s="103"/>
      <c r="C4759" s="104"/>
      <c r="D4759" s="104"/>
      <c r="E4759" s="104"/>
    </row>
    <row r="4760" spans="2:5" x14ac:dyDescent="0.45">
      <c r="B4760" s="103"/>
      <c r="C4760" s="104"/>
      <c r="D4760" s="104"/>
      <c r="E4760" s="104"/>
    </row>
    <row r="4761" spans="2:5" x14ac:dyDescent="0.45">
      <c r="B4761" s="103"/>
      <c r="C4761" s="104"/>
      <c r="D4761" s="104"/>
      <c r="E4761" s="104"/>
    </row>
    <row r="4762" spans="2:5" x14ac:dyDescent="0.45">
      <c r="B4762" s="103"/>
      <c r="C4762" s="104"/>
      <c r="D4762" s="104"/>
      <c r="E4762" s="104"/>
    </row>
    <row r="4763" spans="2:5" x14ac:dyDescent="0.45">
      <c r="B4763" s="103"/>
      <c r="C4763" s="104"/>
      <c r="D4763" s="104"/>
      <c r="E4763" s="104"/>
    </row>
    <row r="4764" spans="2:5" x14ac:dyDescent="0.45">
      <c r="B4764" s="103"/>
      <c r="C4764" s="104"/>
      <c r="D4764" s="104"/>
      <c r="E4764" s="104"/>
    </row>
    <row r="4765" spans="2:5" x14ac:dyDescent="0.45">
      <c r="B4765" s="103"/>
      <c r="C4765" s="104"/>
      <c r="D4765" s="104"/>
      <c r="E4765" s="104"/>
    </row>
    <row r="4766" spans="2:5" x14ac:dyDescent="0.45">
      <c r="B4766" s="103"/>
      <c r="C4766" s="104"/>
      <c r="D4766" s="104"/>
      <c r="E4766" s="104"/>
    </row>
    <row r="4767" spans="2:5" x14ac:dyDescent="0.45">
      <c r="B4767" s="103"/>
      <c r="C4767" s="104"/>
      <c r="D4767" s="104"/>
      <c r="E4767" s="104"/>
    </row>
    <row r="4768" spans="2:5" x14ac:dyDescent="0.45">
      <c r="B4768" s="103"/>
      <c r="C4768" s="104"/>
      <c r="D4768" s="104"/>
      <c r="E4768" s="104"/>
    </row>
    <row r="4769" spans="2:5" x14ac:dyDescent="0.45">
      <c r="B4769" s="103"/>
      <c r="C4769" s="104"/>
      <c r="D4769" s="104"/>
      <c r="E4769" s="104"/>
    </row>
    <row r="4770" spans="2:5" x14ac:dyDescent="0.45">
      <c r="B4770" s="103"/>
      <c r="C4770" s="104"/>
      <c r="D4770" s="104"/>
      <c r="E4770" s="104"/>
    </row>
    <row r="4771" spans="2:5" x14ac:dyDescent="0.45">
      <c r="B4771" s="103"/>
      <c r="C4771" s="104"/>
      <c r="D4771" s="104"/>
      <c r="E4771" s="104"/>
    </row>
    <row r="4772" spans="2:5" x14ac:dyDescent="0.45">
      <c r="B4772" s="103"/>
      <c r="C4772" s="104"/>
      <c r="D4772" s="104"/>
      <c r="E4772" s="104"/>
    </row>
    <row r="4773" spans="2:5" x14ac:dyDescent="0.45">
      <c r="B4773" s="103"/>
      <c r="C4773" s="104"/>
      <c r="D4773" s="104"/>
      <c r="E4773" s="104"/>
    </row>
    <row r="4774" spans="2:5" x14ac:dyDescent="0.45">
      <c r="B4774" s="103"/>
      <c r="C4774" s="104"/>
      <c r="D4774" s="104"/>
      <c r="E4774" s="104"/>
    </row>
    <row r="4775" spans="2:5" x14ac:dyDescent="0.45">
      <c r="B4775" s="103"/>
      <c r="C4775" s="104"/>
      <c r="D4775" s="104"/>
      <c r="E4775" s="104"/>
    </row>
    <row r="4776" spans="2:5" x14ac:dyDescent="0.45">
      <c r="B4776" s="103"/>
      <c r="C4776" s="104"/>
      <c r="D4776" s="104"/>
      <c r="E4776" s="104"/>
    </row>
    <row r="4777" spans="2:5" x14ac:dyDescent="0.45">
      <c r="B4777" s="103"/>
      <c r="C4777" s="104"/>
      <c r="D4777" s="104"/>
      <c r="E4777" s="104"/>
    </row>
    <row r="4778" spans="2:5" x14ac:dyDescent="0.45">
      <c r="B4778" s="103"/>
      <c r="C4778" s="104"/>
      <c r="D4778" s="104"/>
      <c r="E4778" s="104"/>
    </row>
    <row r="4779" spans="2:5" x14ac:dyDescent="0.45">
      <c r="B4779" s="103"/>
      <c r="C4779" s="104"/>
      <c r="D4779" s="104"/>
      <c r="E4779" s="104"/>
    </row>
    <row r="4780" spans="2:5" x14ac:dyDescent="0.45">
      <c r="B4780" s="103"/>
      <c r="C4780" s="104"/>
      <c r="D4780" s="104"/>
      <c r="E4780" s="104"/>
    </row>
    <row r="4781" spans="2:5" x14ac:dyDescent="0.45">
      <c r="B4781" s="103"/>
      <c r="C4781" s="104"/>
      <c r="D4781" s="104"/>
      <c r="E4781" s="104"/>
    </row>
    <row r="4782" spans="2:5" x14ac:dyDescent="0.45">
      <c r="B4782" s="103"/>
      <c r="C4782" s="104"/>
      <c r="D4782" s="104"/>
      <c r="E4782" s="104"/>
    </row>
    <row r="4783" spans="2:5" x14ac:dyDescent="0.45">
      <c r="B4783" s="103"/>
      <c r="C4783" s="104"/>
      <c r="D4783" s="104"/>
      <c r="E4783" s="104"/>
    </row>
    <row r="4784" spans="2:5" x14ac:dyDescent="0.45">
      <c r="B4784" s="103"/>
      <c r="C4784" s="104"/>
      <c r="D4784" s="104"/>
      <c r="E4784" s="104"/>
    </row>
    <row r="4785" spans="2:5" x14ac:dyDescent="0.45">
      <c r="B4785" s="103"/>
      <c r="C4785" s="104"/>
      <c r="D4785" s="104"/>
      <c r="E4785" s="104"/>
    </row>
    <row r="4786" spans="2:5" x14ac:dyDescent="0.45">
      <c r="B4786" s="103"/>
      <c r="C4786" s="104"/>
      <c r="D4786" s="104"/>
      <c r="E4786" s="104"/>
    </row>
    <row r="4787" spans="2:5" x14ac:dyDescent="0.45">
      <c r="B4787" s="103"/>
      <c r="C4787" s="104"/>
      <c r="D4787" s="104"/>
      <c r="E4787" s="104"/>
    </row>
    <row r="4788" spans="2:5" x14ac:dyDescent="0.45">
      <c r="B4788" s="103"/>
      <c r="C4788" s="104"/>
      <c r="D4788" s="104"/>
      <c r="E4788" s="104"/>
    </row>
    <row r="4789" spans="2:5" x14ac:dyDescent="0.45">
      <c r="B4789" s="103"/>
      <c r="C4789" s="104"/>
      <c r="D4789" s="104"/>
      <c r="E4789" s="104"/>
    </row>
    <row r="4790" spans="2:5" x14ac:dyDescent="0.45">
      <c r="B4790" s="103"/>
      <c r="C4790" s="104"/>
      <c r="D4790" s="104"/>
      <c r="E4790" s="104"/>
    </row>
    <row r="4791" spans="2:5" x14ac:dyDescent="0.45">
      <c r="B4791" s="103"/>
      <c r="C4791" s="104"/>
      <c r="D4791" s="104"/>
      <c r="E4791" s="104"/>
    </row>
    <row r="4792" spans="2:5" x14ac:dyDescent="0.45">
      <c r="B4792" s="103"/>
      <c r="C4792" s="104"/>
      <c r="D4792" s="104"/>
      <c r="E4792" s="104"/>
    </row>
    <row r="4793" spans="2:5" x14ac:dyDescent="0.45">
      <c r="B4793" s="103"/>
      <c r="C4793" s="104"/>
      <c r="D4793" s="104"/>
      <c r="E4793" s="104"/>
    </row>
    <row r="4794" spans="2:5" x14ac:dyDescent="0.45">
      <c r="B4794" s="103"/>
      <c r="C4794" s="104"/>
      <c r="D4794" s="104"/>
      <c r="E4794" s="104"/>
    </row>
    <row r="4795" spans="2:5" x14ac:dyDescent="0.45">
      <c r="B4795" s="103"/>
      <c r="C4795" s="104"/>
      <c r="D4795" s="104"/>
      <c r="E4795" s="104"/>
    </row>
    <row r="4796" spans="2:5" x14ac:dyDescent="0.45">
      <c r="B4796" s="103"/>
      <c r="C4796" s="104"/>
      <c r="D4796" s="104"/>
      <c r="E4796" s="104"/>
    </row>
    <row r="4797" spans="2:5" x14ac:dyDescent="0.45">
      <c r="B4797" s="103"/>
      <c r="C4797" s="104"/>
      <c r="D4797" s="104"/>
      <c r="E4797" s="104"/>
    </row>
    <row r="4798" spans="2:5" x14ac:dyDescent="0.45">
      <c r="B4798" s="103"/>
      <c r="C4798" s="104"/>
      <c r="D4798" s="104"/>
      <c r="E4798" s="104"/>
    </row>
    <row r="4799" spans="2:5" x14ac:dyDescent="0.45">
      <c r="B4799" s="103"/>
      <c r="C4799" s="104"/>
      <c r="D4799" s="104"/>
      <c r="E4799" s="104"/>
    </row>
    <row r="4800" spans="2:5" x14ac:dyDescent="0.45">
      <c r="B4800" s="103"/>
      <c r="C4800" s="104"/>
      <c r="D4800" s="104"/>
      <c r="E4800" s="104"/>
    </row>
    <row r="4801" spans="2:5" x14ac:dyDescent="0.45">
      <c r="B4801" s="103"/>
      <c r="C4801" s="104"/>
      <c r="D4801" s="104"/>
      <c r="E4801" s="104"/>
    </row>
    <row r="4802" spans="2:5" x14ac:dyDescent="0.45">
      <c r="B4802" s="103"/>
      <c r="C4802" s="104"/>
      <c r="D4802" s="104"/>
      <c r="E4802" s="104"/>
    </row>
    <row r="4803" spans="2:5" x14ac:dyDescent="0.45">
      <c r="B4803" s="103"/>
      <c r="C4803" s="104"/>
      <c r="D4803" s="104"/>
      <c r="E4803" s="104"/>
    </row>
    <row r="4804" spans="2:5" x14ac:dyDescent="0.45">
      <c r="B4804" s="103"/>
      <c r="C4804" s="104"/>
      <c r="D4804" s="104"/>
      <c r="E4804" s="104"/>
    </row>
    <row r="4805" spans="2:5" x14ac:dyDescent="0.45">
      <c r="B4805" s="103"/>
      <c r="C4805" s="104"/>
      <c r="D4805" s="104"/>
      <c r="E4805" s="104"/>
    </row>
    <row r="4806" spans="2:5" x14ac:dyDescent="0.45">
      <c r="B4806" s="103"/>
      <c r="C4806" s="104"/>
      <c r="D4806" s="104"/>
      <c r="E4806" s="104"/>
    </row>
    <row r="4807" spans="2:5" x14ac:dyDescent="0.45">
      <c r="B4807" s="103"/>
      <c r="C4807" s="104"/>
      <c r="D4807" s="104"/>
      <c r="E4807" s="104"/>
    </row>
    <row r="4808" spans="2:5" x14ac:dyDescent="0.45">
      <c r="B4808" s="103"/>
      <c r="C4808" s="104"/>
      <c r="D4808" s="104"/>
      <c r="E4808" s="104"/>
    </row>
    <row r="4809" spans="2:5" x14ac:dyDescent="0.45">
      <c r="B4809" s="103"/>
      <c r="C4809" s="104"/>
      <c r="D4809" s="104"/>
      <c r="E4809" s="104"/>
    </row>
    <row r="4810" spans="2:5" x14ac:dyDescent="0.45">
      <c r="B4810" s="103"/>
      <c r="C4810" s="104"/>
      <c r="D4810" s="104"/>
      <c r="E4810" s="104"/>
    </row>
    <row r="4811" spans="2:5" x14ac:dyDescent="0.45">
      <c r="B4811" s="103"/>
      <c r="C4811" s="104"/>
      <c r="D4811" s="104"/>
      <c r="E4811" s="104"/>
    </row>
    <row r="4812" spans="2:5" x14ac:dyDescent="0.45">
      <c r="B4812" s="103"/>
      <c r="C4812" s="104"/>
      <c r="D4812" s="104"/>
      <c r="E4812" s="104"/>
    </row>
    <row r="4813" spans="2:5" x14ac:dyDescent="0.45">
      <c r="B4813" s="103"/>
      <c r="C4813" s="104"/>
      <c r="D4813" s="104"/>
      <c r="E4813" s="104"/>
    </row>
    <row r="4814" spans="2:5" x14ac:dyDescent="0.45">
      <c r="B4814" s="103"/>
      <c r="C4814" s="104"/>
      <c r="D4814" s="104"/>
      <c r="E4814" s="104"/>
    </row>
    <row r="4815" spans="2:5" x14ac:dyDescent="0.45">
      <c r="B4815" s="103"/>
      <c r="C4815" s="104"/>
      <c r="D4815" s="104"/>
      <c r="E4815" s="104"/>
    </row>
    <row r="4816" spans="2:5" x14ac:dyDescent="0.45">
      <c r="B4816" s="103"/>
      <c r="C4816" s="104"/>
      <c r="D4816" s="104"/>
      <c r="E4816" s="104"/>
    </row>
    <row r="4817" spans="2:5" x14ac:dyDescent="0.45">
      <c r="B4817" s="103"/>
      <c r="C4817" s="104"/>
      <c r="D4817" s="104"/>
      <c r="E4817" s="104"/>
    </row>
    <row r="4818" spans="2:5" x14ac:dyDescent="0.45">
      <c r="B4818" s="103"/>
      <c r="C4818" s="104"/>
      <c r="D4818" s="104"/>
      <c r="E4818" s="104"/>
    </row>
    <row r="4819" spans="2:5" x14ac:dyDescent="0.45">
      <c r="B4819" s="103"/>
      <c r="C4819" s="104"/>
      <c r="D4819" s="104"/>
      <c r="E4819" s="104"/>
    </row>
    <row r="4820" spans="2:5" x14ac:dyDescent="0.45">
      <c r="B4820" s="103"/>
      <c r="C4820" s="104"/>
      <c r="D4820" s="104"/>
      <c r="E4820" s="104"/>
    </row>
    <row r="4821" spans="2:5" x14ac:dyDescent="0.45">
      <c r="B4821" s="103"/>
      <c r="C4821" s="104"/>
      <c r="D4821" s="104"/>
      <c r="E4821" s="104"/>
    </row>
    <row r="4822" spans="2:5" x14ac:dyDescent="0.45">
      <c r="B4822" s="103"/>
      <c r="C4822" s="104"/>
      <c r="D4822" s="104"/>
      <c r="E4822" s="104"/>
    </row>
    <row r="4823" spans="2:5" x14ac:dyDescent="0.45">
      <c r="B4823" s="103"/>
      <c r="C4823" s="104"/>
      <c r="D4823" s="104"/>
      <c r="E4823" s="104"/>
    </row>
    <row r="4824" spans="2:5" x14ac:dyDescent="0.45">
      <c r="B4824" s="103"/>
      <c r="C4824" s="104"/>
      <c r="D4824" s="104"/>
      <c r="E4824" s="104"/>
    </row>
    <row r="4825" spans="2:5" x14ac:dyDescent="0.45">
      <c r="B4825" s="103"/>
      <c r="C4825" s="104"/>
      <c r="D4825" s="104"/>
      <c r="E4825" s="104"/>
    </row>
    <row r="4826" spans="2:5" x14ac:dyDescent="0.45">
      <c r="B4826" s="103"/>
      <c r="C4826" s="104"/>
      <c r="D4826" s="104"/>
      <c r="E4826" s="104"/>
    </row>
    <row r="4827" spans="2:5" x14ac:dyDescent="0.45">
      <c r="B4827" s="103"/>
      <c r="C4827" s="104"/>
      <c r="D4827" s="104"/>
      <c r="E4827" s="104"/>
    </row>
    <row r="4828" spans="2:5" x14ac:dyDescent="0.45">
      <c r="B4828" s="103"/>
      <c r="C4828" s="104"/>
      <c r="D4828" s="104"/>
      <c r="E4828" s="104"/>
    </row>
    <row r="4829" spans="2:5" x14ac:dyDescent="0.45">
      <c r="B4829" s="103"/>
      <c r="C4829" s="104"/>
      <c r="D4829" s="104"/>
      <c r="E4829" s="104"/>
    </row>
    <row r="4830" spans="2:5" x14ac:dyDescent="0.45">
      <c r="B4830" s="103"/>
      <c r="C4830" s="104"/>
      <c r="D4830" s="104"/>
      <c r="E4830" s="104"/>
    </row>
    <row r="4831" spans="2:5" x14ac:dyDescent="0.45">
      <c r="B4831" s="103"/>
      <c r="C4831" s="104"/>
      <c r="D4831" s="104"/>
      <c r="E4831" s="104"/>
    </row>
    <row r="4832" spans="2:5" x14ac:dyDescent="0.45">
      <c r="B4832" s="103"/>
      <c r="C4832" s="104"/>
      <c r="D4832" s="104"/>
      <c r="E4832" s="104"/>
    </row>
    <row r="4833" spans="2:5" x14ac:dyDescent="0.45">
      <c r="B4833" s="103"/>
      <c r="C4833" s="104"/>
      <c r="D4833" s="104"/>
      <c r="E4833" s="104"/>
    </row>
    <row r="4834" spans="2:5" x14ac:dyDescent="0.45">
      <c r="B4834" s="103"/>
      <c r="C4834" s="104"/>
      <c r="D4834" s="104"/>
      <c r="E4834" s="104"/>
    </row>
    <row r="4835" spans="2:5" x14ac:dyDescent="0.45">
      <c r="B4835" s="103"/>
      <c r="C4835" s="104"/>
      <c r="D4835" s="104"/>
      <c r="E4835" s="104"/>
    </row>
    <row r="4836" spans="2:5" x14ac:dyDescent="0.45">
      <c r="B4836" s="103"/>
      <c r="C4836" s="104"/>
      <c r="D4836" s="104"/>
      <c r="E4836" s="104"/>
    </row>
    <row r="4837" spans="2:5" x14ac:dyDescent="0.45">
      <c r="B4837" s="103"/>
      <c r="C4837" s="104"/>
      <c r="D4837" s="104"/>
      <c r="E4837" s="104"/>
    </row>
    <row r="4838" spans="2:5" x14ac:dyDescent="0.45">
      <c r="B4838" s="103"/>
      <c r="C4838" s="104"/>
      <c r="D4838" s="104"/>
      <c r="E4838" s="104"/>
    </row>
    <row r="4839" spans="2:5" x14ac:dyDescent="0.45">
      <c r="B4839" s="103"/>
      <c r="C4839" s="104"/>
      <c r="D4839" s="104"/>
      <c r="E4839" s="104"/>
    </row>
    <row r="4840" spans="2:5" x14ac:dyDescent="0.45">
      <c r="B4840" s="103"/>
      <c r="C4840" s="104"/>
      <c r="D4840" s="104"/>
      <c r="E4840" s="104"/>
    </row>
    <row r="4841" spans="2:5" x14ac:dyDescent="0.45">
      <c r="B4841" s="103"/>
      <c r="C4841" s="104"/>
      <c r="D4841" s="104"/>
      <c r="E4841" s="104"/>
    </row>
    <row r="4842" spans="2:5" x14ac:dyDescent="0.45">
      <c r="B4842" s="103"/>
      <c r="C4842" s="104"/>
      <c r="D4842" s="104"/>
      <c r="E4842" s="104"/>
    </row>
    <row r="4843" spans="2:5" x14ac:dyDescent="0.45">
      <c r="B4843" s="103"/>
      <c r="C4843" s="104"/>
      <c r="D4843" s="104"/>
      <c r="E4843" s="104"/>
    </row>
    <row r="4844" spans="2:5" x14ac:dyDescent="0.45">
      <c r="B4844" s="103"/>
      <c r="C4844" s="104"/>
      <c r="D4844" s="104"/>
      <c r="E4844" s="104"/>
    </row>
    <row r="4845" spans="2:5" x14ac:dyDescent="0.45">
      <c r="B4845" s="103"/>
      <c r="C4845" s="104"/>
      <c r="D4845" s="104"/>
      <c r="E4845" s="104"/>
    </row>
    <row r="4846" spans="2:5" x14ac:dyDescent="0.45">
      <c r="B4846" s="103"/>
      <c r="C4846" s="104"/>
      <c r="D4846" s="104"/>
      <c r="E4846" s="104"/>
    </row>
    <row r="4847" spans="2:5" x14ac:dyDescent="0.45">
      <c r="B4847" s="103"/>
      <c r="C4847" s="104"/>
      <c r="D4847" s="104"/>
      <c r="E4847" s="104"/>
    </row>
    <row r="4848" spans="2:5" x14ac:dyDescent="0.45">
      <c r="B4848" s="103"/>
      <c r="C4848" s="104"/>
      <c r="D4848" s="104"/>
      <c r="E4848" s="104"/>
    </row>
    <row r="4849" spans="2:5" x14ac:dyDescent="0.45">
      <c r="B4849" s="103"/>
      <c r="C4849" s="104"/>
      <c r="D4849" s="104"/>
      <c r="E4849" s="104"/>
    </row>
    <row r="4850" spans="2:5" x14ac:dyDescent="0.45">
      <c r="B4850" s="103"/>
      <c r="C4850" s="104"/>
      <c r="D4850" s="104"/>
      <c r="E4850" s="104"/>
    </row>
    <row r="4851" spans="2:5" x14ac:dyDescent="0.45">
      <c r="B4851" s="103"/>
      <c r="C4851" s="104"/>
      <c r="D4851" s="104"/>
      <c r="E4851" s="104"/>
    </row>
    <row r="4852" spans="2:5" x14ac:dyDescent="0.45">
      <c r="B4852" s="103"/>
      <c r="C4852" s="104"/>
      <c r="D4852" s="104"/>
      <c r="E4852" s="104"/>
    </row>
    <row r="4853" spans="2:5" x14ac:dyDescent="0.45">
      <c r="B4853" s="103"/>
      <c r="C4853" s="104"/>
      <c r="D4853" s="104"/>
      <c r="E4853" s="104"/>
    </row>
    <row r="4854" spans="2:5" x14ac:dyDescent="0.45">
      <c r="B4854" s="103"/>
      <c r="C4854" s="104"/>
      <c r="D4854" s="104"/>
      <c r="E4854" s="104"/>
    </row>
    <row r="4855" spans="2:5" x14ac:dyDescent="0.45">
      <c r="B4855" s="103"/>
      <c r="C4855" s="104"/>
      <c r="D4855" s="104"/>
      <c r="E4855" s="104"/>
    </row>
    <row r="4856" spans="2:5" x14ac:dyDescent="0.45">
      <c r="B4856" s="103"/>
      <c r="C4856" s="104"/>
      <c r="D4856" s="104"/>
      <c r="E4856" s="104"/>
    </row>
    <row r="4857" spans="2:5" x14ac:dyDescent="0.45">
      <c r="B4857" s="103"/>
      <c r="C4857" s="104"/>
      <c r="D4857" s="104"/>
      <c r="E4857" s="104"/>
    </row>
    <row r="4858" spans="2:5" x14ac:dyDescent="0.45">
      <c r="B4858" s="103"/>
      <c r="C4858" s="104"/>
      <c r="D4858" s="104"/>
      <c r="E4858" s="104"/>
    </row>
    <row r="4859" spans="2:5" x14ac:dyDescent="0.45">
      <c r="B4859" s="103"/>
      <c r="C4859" s="104"/>
      <c r="D4859" s="104"/>
      <c r="E4859" s="104"/>
    </row>
    <row r="4860" spans="2:5" x14ac:dyDescent="0.45">
      <c r="B4860" s="103"/>
      <c r="C4860" s="104"/>
      <c r="D4860" s="104"/>
      <c r="E4860" s="104"/>
    </row>
    <row r="4861" spans="2:5" x14ac:dyDescent="0.45">
      <c r="B4861" s="103"/>
      <c r="C4861" s="104"/>
      <c r="D4861" s="104"/>
      <c r="E4861" s="104"/>
    </row>
    <row r="4862" spans="2:5" x14ac:dyDescent="0.45">
      <c r="B4862" s="103"/>
      <c r="C4862" s="104"/>
      <c r="D4862" s="104"/>
      <c r="E4862" s="104"/>
    </row>
    <row r="4863" spans="2:5" x14ac:dyDescent="0.45">
      <c r="B4863" s="103"/>
      <c r="C4863" s="104"/>
      <c r="D4863" s="104"/>
      <c r="E4863" s="104"/>
    </row>
    <row r="4864" spans="2:5" x14ac:dyDescent="0.45">
      <c r="B4864" s="103"/>
      <c r="C4864" s="104"/>
      <c r="D4864" s="104"/>
      <c r="E4864" s="104"/>
    </row>
    <row r="4865" spans="2:5" x14ac:dyDescent="0.45">
      <c r="B4865" s="103"/>
      <c r="C4865" s="104"/>
      <c r="D4865" s="104"/>
      <c r="E4865" s="104"/>
    </row>
    <row r="4866" spans="2:5" x14ac:dyDescent="0.45">
      <c r="B4866" s="103"/>
      <c r="C4866" s="104"/>
      <c r="D4866" s="104"/>
      <c r="E4866" s="104"/>
    </row>
    <row r="4867" spans="2:5" x14ac:dyDescent="0.45">
      <c r="B4867" s="103"/>
      <c r="C4867" s="104"/>
      <c r="D4867" s="104"/>
      <c r="E4867" s="104"/>
    </row>
    <row r="4868" spans="2:5" x14ac:dyDescent="0.45">
      <c r="B4868" s="103"/>
      <c r="C4868" s="104"/>
      <c r="D4868" s="104"/>
      <c r="E4868" s="104"/>
    </row>
    <row r="4869" spans="2:5" x14ac:dyDescent="0.45">
      <c r="B4869" s="103"/>
      <c r="C4869" s="104"/>
      <c r="D4869" s="104"/>
      <c r="E4869" s="104"/>
    </row>
    <row r="4870" spans="2:5" x14ac:dyDescent="0.45">
      <c r="B4870" s="103"/>
      <c r="C4870" s="104"/>
      <c r="D4870" s="104"/>
      <c r="E4870" s="104"/>
    </row>
    <row r="4871" spans="2:5" x14ac:dyDescent="0.45">
      <c r="B4871" s="103"/>
      <c r="C4871" s="104"/>
      <c r="D4871" s="104"/>
      <c r="E4871" s="104"/>
    </row>
    <row r="4872" spans="2:5" x14ac:dyDescent="0.45">
      <c r="B4872" s="103"/>
      <c r="C4872" s="104"/>
      <c r="D4872" s="104"/>
      <c r="E4872" s="104"/>
    </row>
    <row r="4873" spans="2:5" x14ac:dyDescent="0.45">
      <c r="B4873" s="103"/>
      <c r="C4873" s="104"/>
      <c r="D4873" s="104"/>
      <c r="E4873" s="104"/>
    </row>
    <row r="4874" spans="2:5" x14ac:dyDescent="0.45">
      <c r="B4874" s="103"/>
      <c r="C4874" s="104"/>
      <c r="D4874" s="104"/>
      <c r="E4874" s="104"/>
    </row>
    <row r="4875" spans="2:5" x14ac:dyDescent="0.45">
      <c r="B4875" s="103"/>
      <c r="C4875" s="104"/>
      <c r="D4875" s="104"/>
      <c r="E4875" s="104"/>
    </row>
    <row r="4876" spans="2:5" x14ac:dyDescent="0.45">
      <c r="B4876" s="103"/>
      <c r="C4876" s="104"/>
      <c r="D4876" s="104"/>
      <c r="E4876" s="104"/>
    </row>
    <row r="4877" spans="2:5" x14ac:dyDescent="0.45">
      <c r="B4877" s="103"/>
      <c r="C4877" s="104"/>
      <c r="D4877" s="104"/>
      <c r="E4877" s="104"/>
    </row>
    <row r="4878" spans="2:5" x14ac:dyDescent="0.45">
      <c r="B4878" s="103"/>
      <c r="C4878" s="104"/>
      <c r="D4878" s="104"/>
      <c r="E4878" s="104"/>
    </row>
    <row r="4879" spans="2:5" x14ac:dyDescent="0.45">
      <c r="B4879" s="103"/>
      <c r="C4879" s="104"/>
      <c r="D4879" s="104"/>
      <c r="E4879" s="104"/>
    </row>
    <row r="4880" spans="2:5" x14ac:dyDescent="0.45">
      <c r="B4880" s="103"/>
      <c r="C4880" s="104"/>
      <c r="D4880" s="104"/>
      <c r="E4880" s="104"/>
    </row>
    <row r="4881" spans="2:5" x14ac:dyDescent="0.45">
      <c r="B4881" s="103"/>
      <c r="C4881" s="104"/>
      <c r="D4881" s="104"/>
      <c r="E4881" s="104"/>
    </row>
    <row r="4882" spans="2:5" x14ac:dyDescent="0.45">
      <c r="B4882" s="103"/>
      <c r="C4882" s="104"/>
      <c r="D4882" s="104"/>
      <c r="E4882" s="104"/>
    </row>
    <row r="4883" spans="2:5" x14ac:dyDescent="0.45">
      <c r="B4883" s="103"/>
      <c r="C4883" s="104"/>
      <c r="D4883" s="104"/>
      <c r="E4883" s="104"/>
    </row>
    <row r="4884" spans="2:5" x14ac:dyDescent="0.45">
      <c r="B4884" s="103"/>
      <c r="C4884" s="104"/>
      <c r="D4884" s="104"/>
      <c r="E4884" s="104"/>
    </row>
    <row r="4885" spans="2:5" x14ac:dyDescent="0.45">
      <c r="B4885" s="103"/>
      <c r="C4885" s="104"/>
      <c r="D4885" s="104"/>
      <c r="E4885" s="104"/>
    </row>
    <row r="4886" spans="2:5" x14ac:dyDescent="0.45">
      <c r="B4886" s="103"/>
      <c r="C4886" s="104"/>
      <c r="D4886" s="104"/>
      <c r="E4886" s="104"/>
    </row>
    <row r="4887" spans="2:5" x14ac:dyDescent="0.45">
      <c r="B4887" s="103"/>
      <c r="C4887" s="104"/>
      <c r="D4887" s="104"/>
      <c r="E4887" s="104"/>
    </row>
    <row r="4888" spans="2:5" x14ac:dyDescent="0.45">
      <c r="B4888" s="103"/>
      <c r="C4888" s="104"/>
      <c r="D4888" s="104"/>
      <c r="E4888" s="104"/>
    </row>
    <row r="4889" spans="2:5" x14ac:dyDescent="0.45">
      <c r="B4889" s="103"/>
      <c r="C4889" s="104"/>
      <c r="D4889" s="104"/>
      <c r="E4889" s="104"/>
    </row>
    <row r="4890" spans="2:5" x14ac:dyDescent="0.45">
      <c r="B4890" s="103"/>
      <c r="C4890" s="104"/>
      <c r="D4890" s="104"/>
      <c r="E4890" s="104"/>
    </row>
    <row r="4891" spans="2:5" x14ac:dyDescent="0.45">
      <c r="B4891" s="103"/>
      <c r="C4891" s="104"/>
      <c r="D4891" s="104"/>
      <c r="E4891" s="104"/>
    </row>
    <row r="4892" spans="2:5" x14ac:dyDescent="0.45">
      <c r="B4892" s="103"/>
      <c r="C4892" s="104"/>
      <c r="D4892" s="104"/>
      <c r="E4892" s="104"/>
    </row>
    <row r="4893" spans="2:5" x14ac:dyDescent="0.45">
      <c r="B4893" s="103"/>
      <c r="C4893" s="104"/>
      <c r="D4893" s="104"/>
      <c r="E4893" s="104"/>
    </row>
    <row r="4894" spans="2:5" x14ac:dyDescent="0.45">
      <c r="B4894" s="103"/>
      <c r="C4894" s="104"/>
      <c r="D4894" s="104"/>
      <c r="E4894" s="104"/>
    </row>
    <row r="4895" spans="2:5" x14ac:dyDescent="0.45">
      <c r="B4895" s="103"/>
      <c r="C4895" s="104"/>
      <c r="D4895" s="104"/>
      <c r="E4895" s="104"/>
    </row>
    <row r="4896" spans="2:5" x14ac:dyDescent="0.45">
      <c r="B4896" s="103"/>
      <c r="C4896" s="104"/>
      <c r="D4896" s="104"/>
      <c r="E4896" s="104"/>
    </row>
    <row r="4897" spans="2:5" x14ac:dyDescent="0.45">
      <c r="B4897" s="103"/>
      <c r="C4897" s="104"/>
      <c r="D4897" s="104"/>
      <c r="E4897" s="104"/>
    </row>
    <row r="4898" spans="2:5" x14ac:dyDescent="0.45">
      <c r="B4898" s="103"/>
      <c r="C4898" s="104"/>
      <c r="D4898" s="104"/>
      <c r="E4898" s="104"/>
    </row>
    <row r="4899" spans="2:5" x14ac:dyDescent="0.45">
      <c r="B4899" s="103"/>
      <c r="C4899" s="104"/>
      <c r="D4899" s="104"/>
      <c r="E4899" s="104"/>
    </row>
    <row r="4900" spans="2:5" x14ac:dyDescent="0.45">
      <c r="B4900" s="103"/>
      <c r="C4900" s="104"/>
      <c r="D4900" s="104"/>
      <c r="E4900" s="104"/>
    </row>
    <row r="4901" spans="2:5" x14ac:dyDescent="0.45">
      <c r="B4901" s="103"/>
      <c r="C4901" s="104"/>
      <c r="D4901" s="104"/>
      <c r="E4901" s="104"/>
    </row>
    <row r="4902" spans="2:5" x14ac:dyDescent="0.45">
      <c r="B4902" s="103"/>
      <c r="C4902" s="104"/>
      <c r="D4902" s="104"/>
      <c r="E4902" s="104"/>
    </row>
    <row r="4903" spans="2:5" x14ac:dyDescent="0.45">
      <c r="B4903" s="103"/>
      <c r="C4903" s="104"/>
      <c r="D4903" s="104"/>
      <c r="E4903" s="104"/>
    </row>
    <row r="4904" spans="2:5" x14ac:dyDescent="0.45">
      <c r="B4904" s="103"/>
      <c r="C4904" s="104"/>
      <c r="D4904" s="104"/>
      <c r="E4904" s="104"/>
    </row>
    <row r="4905" spans="2:5" x14ac:dyDescent="0.45">
      <c r="B4905" s="103"/>
      <c r="C4905" s="104"/>
      <c r="D4905" s="104"/>
      <c r="E4905" s="104"/>
    </row>
    <row r="4906" spans="2:5" x14ac:dyDescent="0.45">
      <c r="B4906" s="103"/>
      <c r="C4906" s="104"/>
      <c r="D4906" s="104"/>
      <c r="E4906" s="104"/>
    </row>
    <row r="4907" spans="2:5" x14ac:dyDescent="0.45">
      <c r="B4907" s="103"/>
      <c r="C4907" s="104"/>
      <c r="D4907" s="104"/>
      <c r="E4907" s="104"/>
    </row>
    <row r="4908" spans="2:5" x14ac:dyDescent="0.45">
      <c r="B4908" s="103"/>
      <c r="C4908" s="104"/>
      <c r="D4908" s="104"/>
      <c r="E4908" s="104"/>
    </row>
    <row r="4909" spans="2:5" x14ac:dyDescent="0.45">
      <c r="B4909" s="103"/>
      <c r="C4909" s="104"/>
      <c r="D4909" s="104"/>
      <c r="E4909" s="104"/>
    </row>
    <row r="4910" spans="2:5" x14ac:dyDescent="0.45">
      <c r="B4910" s="103"/>
      <c r="C4910" s="104"/>
      <c r="D4910" s="104"/>
      <c r="E4910" s="104"/>
    </row>
    <row r="4911" spans="2:5" x14ac:dyDescent="0.45">
      <c r="B4911" s="103"/>
      <c r="C4911" s="104"/>
      <c r="D4911" s="104"/>
      <c r="E4911" s="104"/>
    </row>
    <row r="4912" spans="2:5" x14ac:dyDescent="0.45">
      <c r="B4912" s="103"/>
      <c r="C4912" s="104"/>
      <c r="D4912" s="104"/>
      <c r="E4912" s="104"/>
    </row>
    <row r="4913" spans="2:5" x14ac:dyDescent="0.45">
      <c r="B4913" s="103"/>
      <c r="C4913" s="104"/>
      <c r="D4913" s="104"/>
      <c r="E4913" s="104"/>
    </row>
    <row r="4914" spans="2:5" x14ac:dyDescent="0.45">
      <c r="B4914" s="103"/>
      <c r="C4914" s="104"/>
      <c r="D4914" s="104"/>
      <c r="E4914" s="104"/>
    </row>
    <row r="4915" spans="2:5" x14ac:dyDescent="0.45">
      <c r="B4915" s="103"/>
      <c r="C4915" s="104"/>
      <c r="D4915" s="104"/>
      <c r="E4915" s="104"/>
    </row>
    <row r="4916" spans="2:5" x14ac:dyDescent="0.45">
      <c r="B4916" s="103"/>
      <c r="C4916" s="104"/>
      <c r="D4916" s="104"/>
      <c r="E4916" s="104"/>
    </row>
    <row r="4917" spans="2:5" x14ac:dyDescent="0.45">
      <c r="B4917" s="103"/>
      <c r="C4917" s="104"/>
      <c r="D4917" s="104"/>
      <c r="E4917" s="104"/>
    </row>
    <row r="4918" spans="2:5" x14ac:dyDescent="0.45">
      <c r="B4918" s="103"/>
      <c r="C4918" s="104"/>
      <c r="D4918" s="104"/>
      <c r="E4918" s="104"/>
    </row>
    <row r="4919" spans="2:5" x14ac:dyDescent="0.45">
      <c r="B4919" s="103"/>
      <c r="C4919" s="104"/>
      <c r="D4919" s="104"/>
      <c r="E4919" s="104"/>
    </row>
    <row r="4920" spans="2:5" x14ac:dyDescent="0.45">
      <c r="B4920" s="103"/>
      <c r="C4920" s="104"/>
      <c r="D4920" s="104"/>
      <c r="E4920" s="104"/>
    </row>
    <row r="4921" spans="2:5" x14ac:dyDescent="0.45">
      <c r="B4921" s="103"/>
      <c r="C4921" s="104"/>
      <c r="D4921" s="104"/>
      <c r="E4921" s="104"/>
    </row>
    <row r="4922" spans="2:5" x14ac:dyDescent="0.45">
      <c r="B4922" s="103"/>
      <c r="C4922" s="104"/>
      <c r="D4922" s="104"/>
      <c r="E4922" s="104"/>
    </row>
    <row r="4923" spans="2:5" x14ac:dyDescent="0.45">
      <c r="B4923" s="103"/>
      <c r="C4923" s="104"/>
      <c r="D4923" s="104"/>
      <c r="E4923" s="104"/>
    </row>
    <row r="4924" spans="2:5" x14ac:dyDescent="0.45">
      <c r="B4924" s="103"/>
      <c r="C4924" s="104"/>
      <c r="D4924" s="104"/>
      <c r="E4924" s="104"/>
    </row>
    <row r="4925" spans="2:5" x14ac:dyDescent="0.45">
      <c r="B4925" s="103"/>
      <c r="C4925" s="104"/>
      <c r="D4925" s="104"/>
      <c r="E4925" s="104"/>
    </row>
    <row r="4926" spans="2:5" x14ac:dyDescent="0.45">
      <c r="B4926" s="103"/>
      <c r="C4926" s="104"/>
      <c r="D4926" s="104"/>
      <c r="E4926" s="104"/>
    </row>
    <row r="4927" spans="2:5" x14ac:dyDescent="0.45">
      <c r="B4927" s="103"/>
      <c r="C4927" s="104"/>
      <c r="D4927" s="104"/>
      <c r="E4927" s="104"/>
    </row>
    <row r="4928" spans="2:5" x14ac:dyDescent="0.45">
      <c r="B4928" s="103"/>
      <c r="C4928" s="104"/>
      <c r="D4928" s="104"/>
      <c r="E4928" s="104"/>
    </row>
    <row r="4929" spans="2:5" x14ac:dyDescent="0.45">
      <c r="B4929" s="103"/>
      <c r="C4929" s="104"/>
      <c r="D4929" s="104"/>
      <c r="E4929" s="104"/>
    </row>
    <row r="4930" spans="2:5" x14ac:dyDescent="0.45">
      <c r="B4930" s="103"/>
      <c r="C4930" s="104"/>
      <c r="D4930" s="104"/>
      <c r="E4930" s="104"/>
    </row>
    <row r="4931" spans="2:5" x14ac:dyDescent="0.45">
      <c r="B4931" s="103"/>
      <c r="C4931" s="104"/>
      <c r="D4931" s="104"/>
      <c r="E4931" s="104"/>
    </row>
    <row r="4932" spans="2:5" x14ac:dyDescent="0.45">
      <c r="B4932" s="103"/>
      <c r="C4932" s="104"/>
      <c r="D4932" s="104"/>
      <c r="E4932" s="104"/>
    </row>
    <row r="4933" spans="2:5" x14ac:dyDescent="0.45">
      <c r="B4933" s="103"/>
      <c r="C4933" s="104"/>
      <c r="D4933" s="104"/>
      <c r="E4933" s="104"/>
    </row>
    <row r="4934" spans="2:5" x14ac:dyDescent="0.45">
      <c r="B4934" s="103"/>
      <c r="C4934" s="104"/>
      <c r="D4934" s="104"/>
      <c r="E4934" s="104"/>
    </row>
    <row r="4935" spans="2:5" x14ac:dyDescent="0.45">
      <c r="B4935" s="103"/>
      <c r="C4935" s="104"/>
      <c r="D4935" s="104"/>
      <c r="E4935" s="104"/>
    </row>
    <row r="4936" spans="2:5" x14ac:dyDescent="0.45">
      <c r="B4936" s="103"/>
      <c r="C4936" s="104"/>
      <c r="D4936" s="104"/>
      <c r="E4936" s="104"/>
    </row>
    <row r="4937" spans="2:5" x14ac:dyDescent="0.45">
      <c r="B4937" s="103"/>
      <c r="C4937" s="104"/>
      <c r="D4937" s="104"/>
      <c r="E4937" s="104"/>
    </row>
    <row r="4938" spans="2:5" x14ac:dyDescent="0.45">
      <c r="B4938" s="103"/>
      <c r="C4938" s="104"/>
      <c r="D4938" s="104"/>
      <c r="E4938" s="104"/>
    </row>
    <row r="4939" spans="2:5" x14ac:dyDescent="0.45">
      <c r="B4939" s="103"/>
      <c r="C4939" s="104"/>
      <c r="D4939" s="104"/>
      <c r="E4939" s="104"/>
    </row>
    <row r="4940" spans="2:5" x14ac:dyDescent="0.45">
      <c r="B4940" s="103"/>
      <c r="C4940" s="104"/>
      <c r="D4940" s="104"/>
      <c r="E4940" s="104"/>
    </row>
    <row r="4941" spans="2:5" x14ac:dyDescent="0.45">
      <c r="B4941" s="103"/>
      <c r="C4941" s="104"/>
      <c r="D4941" s="104"/>
      <c r="E4941" s="104"/>
    </row>
    <row r="4942" spans="2:5" x14ac:dyDescent="0.45">
      <c r="B4942" s="103"/>
      <c r="C4942" s="104"/>
      <c r="D4942" s="104"/>
      <c r="E4942" s="104"/>
    </row>
    <row r="4943" spans="2:5" x14ac:dyDescent="0.45">
      <c r="B4943" s="103"/>
      <c r="C4943" s="104"/>
      <c r="D4943" s="104"/>
      <c r="E4943" s="104"/>
    </row>
    <row r="4944" spans="2:5" x14ac:dyDescent="0.45">
      <c r="B4944" s="103"/>
      <c r="C4944" s="104"/>
      <c r="D4944" s="104"/>
      <c r="E4944" s="104"/>
    </row>
    <row r="4945" spans="2:5" x14ac:dyDescent="0.45">
      <c r="B4945" s="103"/>
      <c r="C4945" s="104"/>
      <c r="D4945" s="104"/>
      <c r="E4945" s="104"/>
    </row>
    <row r="4946" spans="2:5" x14ac:dyDescent="0.45">
      <c r="B4946" s="103"/>
      <c r="C4946" s="104"/>
      <c r="D4946" s="104"/>
      <c r="E4946" s="104"/>
    </row>
    <row r="4947" spans="2:5" x14ac:dyDescent="0.45">
      <c r="B4947" s="103"/>
      <c r="C4947" s="104"/>
      <c r="D4947" s="104"/>
      <c r="E4947" s="104"/>
    </row>
    <row r="4948" spans="2:5" x14ac:dyDescent="0.45">
      <c r="B4948" s="103"/>
      <c r="C4948" s="104"/>
      <c r="D4948" s="104"/>
      <c r="E4948" s="104"/>
    </row>
    <row r="4949" spans="2:5" x14ac:dyDescent="0.45">
      <c r="B4949" s="103"/>
      <c r="C4949" s="104"/>
      <c r="D4949" s="104"/>
      <c r="E4949" s="104"/>
    </row>
    <row r="4950" spans="2:5" x14ac:dyDescent="0.45">
      <c r="B4950" s="103"/>
      <c r="C4950" s="104"/>
      <c r="D4950" s="104"/>
      <c r="E4950" s="104"/>
    </row>
    <row r="4951" spans="2:5" x14ac:dyDescent="0.45">
      <c r="B4951" s="103"/>
      <c r="C4951" s="104"/>
      <c r="D4951" s="104"/>
      <c r="E4951" s="104"/>
    </row>
    <row r="4952" spans="2:5" x14ac:dyDescent="0.45">
      <c r="B4952" s="103"/>
      <c r="C4952" s="104"/>
      <c r="D4952" s="104"/>
      <c r="E4952" s="104"/>
    </row>
    <row r="4953" spans="2:5" x14ac:dyDescent="0.45">
      <c r="B4953" s="103"/>
      <c r="C4953" s="104"/>
      <c r="D4953" s="104"/>
      <c r="E4953" s="104"/>
    </row>
    <row r="4954" spans="2:5" x14ac:dyDescent="0.45">
      <c r="B4954" s="103"/>
      <c r="C4954" s="104"/>
      <c r="D4954" s="104"/>
      <c r="E4954" s="104"/>
    </row>
    <row r="4955" spans="2:5" x14ac:dyDescent="0.45">
      <c r="B4955" s="103"/>
      <c r="C4955" s="104"/>
      <c r="D4955" s="104"/>
      <c r="E4955" s="104"/>
    </row>
    <row r="4956" spans="2:5" x14ac:dyDescent="0.45">
      <c r="B4956" s="103"/>
      <c r="C4956" s="104"/>
      <c r="D4956" s="104"/>
      <c r="E4956" s="104"/>
    </row>
    <row r="4957" spans="2:5" x14ac:dyDescent="0.45">
      <c r="B4957" s="103"/>
      <c r="C4957" s="104"/>
      <c r="D4957" s="104"/>
      <c r="E4957" s="104"/>
    </row>
    <row r="4958" spans="2:5" x14ac:dyDescent="0.45">
      <c r="B4958" s="103"/>
      <c r="C4958" s="104"/>
      <c r="D4958" s="104"/>
      <c r="E4958" s="104"/>
    </row>
    <row r="4959" spans="2:5" x14ac:dyDescent="0.45">
      <c r="B4959" s="103"/>
      <c r="C4959" s="104"/>
      <c r="D4959" s="104"/>
      <c r="E4959" s="104"/>
    </row>
    <row r="4960" spans="2:5" x14ac:dyDescent="0.45">
      <c r="B4960" s="103"/>
      <c r="C4960" s="104"/>
      <c r="D4960" s="104"/>
      <c r="E4960" s="104"/>
    </row>
    <row r="4961" spans="2:5" x14ac:dyDescent="0.45">
      <c r="B4961" s="103"/>
      <c r="C4961" s="104"/>
      <c r="D4961" s="104"/>
      <c r="E4961" s="104"/>
    </row>
    <row r="4962" spans="2:5" x14ac:dyDescent="0.45">
      <c r="B4962" s="103"/>
      <c r="C4962" s="104"/>
      <c r="D4962" s="104"/>
      <c r="E4962" s="104"/>
    </row>
    <row r="4963" spans="2:5" x14ac:dyDescent="0.45">
      <c r="B4963" s="103"/>
      <c r="C4963" s="104"/>
      <c r="D4963" s="104"/>
      <c r="E4963" s="104"/>
    </row>
    <row r="4964" spans="2:5" x14ac:dyDescent="0.45">
      <c r="B4964" s="103"/>
      <c r="C4964" s="104"/>
      <c r="D4964" s="104"/>
      <c r="E4964" s="104"/>
    </row>
    <row r="4965" spans="2:5" x14ac:dyDescent="0.45">
      <c r="B4965" s="103"/>
      <c r="C4965" s="104"/>
      <c r="D4965" s="104"/>
      <c r="E4965" s="104"/>
    </row>
    <row r="4966" spans="2:5" x14ac:dyDescent="0.45">
      <c r="B4966" s="103"/>
      <c r="C4966" s="104"/>
      <c r="D4966" s="104"/>
      <c r="E4966" s="104"/>
    </row>
    <row r="4967" spans="2:5" x14ac:dyDescent="0.45">
      <c r="B4967" s="103"/>
      <c r="C4967" s="104"/>
      <c r="D4967" s="104"/>
      <c r="E4967" s="104"/>
    </row>
    <row r="4968" spans="2:5" x14ac:dyDescent="0.45">
      <c r="B4968" s="103"/>
      <c r="C4968" s="104"/>
      <c r="D4968" s="104"/>
      <c r="E4968" s="104"/>
    </row>
    <row r="4969" spans="2:5" x14ac:dyDescent="0.45">
      <c r="B4969" s="103"/>
      <c r="C4969" s="104"/>
      <c r="D4969" s="104"/>
      <c r="E4969" s="104"/>
    </row>
    <row r="4970" spans="2:5" x14ac:dyDescent="0.45">
      <c r="B4970" s="103"/>
      <c r="C4970" s="104"/>
      <c r="D4970" s="104"/>
      <c r="E4970" s="104"/>
    </row>
    <row r="4971" spans="2:5" x14ac:dyDescent="0.45">
      <c r="B4971" s="103"/>
      <c r="C4971" s="104"/>
      <c r="D4971" s="104"/>
      <c r="E4971" s="104"/>
    </row>
    <row r="4972" spans="2:5" x14ac:dyDescent="0.45">
      <c r="B4972" s="103"/>
      <c r="C4972" s="104"/>
      <c r="D4972" s="104"/>
      <c r="E4972" s="104"/>
    </row>
    <row r="4973" spans="2:5" x14ac:dyDescent="0.45">
      <c r="B4973" s="103"/>
      <c r="C4973" s="104"/>
      <c r="D4973" s="104"/>
      <c r="E4973" s="104"/>
    </row>
    <row r="4974" spans="2:5" x14ac:dyDescent="0.45">
      <c r="B4974" s="103"/>
      <c r="C4974" s="104"/>
      <c r="D4974" s="104"/>
      <c r="E4974" s="104"/>
    </row>
    <row r="4975" spans="2:5" x14ac:dyDescent="0.45">
      <c r="B4975" s="103"/>
      <c r="C4975" s="104"/>
      <c r="D4975" s="104"/>
      <c r="E4975" s="104"/>
    </row>
    <row r="4976" spans="2:5" x14ac:dyDescent="0.45">
      <c r="B4976" s="103"/>
      <c r="C4976" s="104"/>
      <c r="D4976" s="104"/>
      <c r="E4976" s="104"/>
    </row>
    <row r="4977" spans="2:5" x14ac:dyDescent="0.45">
      <c r="B4977" s="103"/>
      <c r="C4977" s="104"/>
      <c r="D4977" s="104"/>
      <c r="E4977" s="104"/>
    </row>
    <row r="4978" spans="2:5" x14ac:dyDescent="0.45">
      <c r="B4978" s="103"/>
      <c r="C4978" s="104"/>
      <c r="D4978" s="104"/>
      <c r="E4978" s="104"/>
    </row>
    <row r="4979" spans="2:5" x14ac:dyDescent="0.45">
      <c r="B4979" s="103"/>
      <c r="C4979" s="104"/>
      <c r="D4979" s="104"/>
      <c r="E4979" s="104"/>
    </row>
    <row r="4980" spans="2:5" x14ac:dyDescent="0.45">
      <c r="B4980" s="103"/>
      <c r="C4980" s="104"/>
      <c r="D4980" s="104"/>
      <c r="E4980" s="104"/>
    </row>
    <row r="4981" spans="2:5" x14ac:dyDescent="0.45">
      <c r="B4981" s="103"/>
      <c r="C4981" s="104"/>
      <c r="D4981" s="104"/>
      <c r="E4981" s="104"/>
    </row>
    <row r="4982" spans="2:5" x14ac:dyDescent="0.45">
      <c r="B4982" s="103"/>
      <c r="C4982" s="104"/>
      <c r="D4982" s="104"/>
      <c r="E4982" s="104"/>
    </row>
    <row r="4983" spans="2:5" x14ac:dyDescent="0.45">
      <c r="B4983" s="103"/>
      <c r="C4983" s="104"/>
      <c r="D4983" s="104"/>
      <c r="E4983" s="104"/>
    </row>
    <row r="4984" spans="2:5" x14ac:dyDescent="0.45">
      <c r="B4984" s="103"/>
      <c r="C4984" s="104"/>
      <c r="D4984" s="104"/>
      <c r="E4984" s="104"/>
    </row>
    <row r="4985" spans="2:5" x14ac:dyDescent="0.45">
      <c r="B4985" s="103"/>
      <c r="C4985" s="104"/>
      <c r="D4985" s="104"/>
      <c r="E4985" s="104"/>
    </row>
    <row r="4986" spans="2:5" x14ac:dyDescent="0.45">
      <c r="B4986" s="103"/>
      <c r="C4986" s="104"/>
      <c r="D4986" s="104"/>
      <c r="E4986" s="104"/>
    </row>
    <row r="4987" spans="2:5" x14ac:dyDescent="0.45">
      <c r="B4987" s="103"/>
      <c r="C4987" s="104"/>
      <c r="D4987" s="104"/>
      <c r="E4987" s="104"/>
    </row>
    <row r="4988" spans="2:5" x14ac:dyDescent="0.45">
      <c r="B4988" s="103"/>
      <c r="C4988" s="104"/>
      <c r="D4988" s="104"/>
      <c r="E4988" s="104"/>
    </row>
    <row r="4989" spans="2:5" x14ac:dyDescent="0.45">
      <c r="B4989" s="103"/>
      <c r="C4989" s="104"/>
      <c r="D4989" s="104"/>
      <c r="E4989" s="104"/>
    </row>
    <row r="4990" spans="2:5" x14ac:dyDescent="0.45">
      <c r="B4990" s="103"/>
      <c r="C4990" s="104"/>
      <c r="D4990" s="104"/>
      <c r="E4990" s="104"/>
    </row>
    <row r="4991" spans="2:5" x14ac:dyDescent="0.45">
      <c r="B4991" s="103"/>
      <c r="C4991" s="104"/>
      <c r="D4991" s="104"/>
      <c r="E4991" s="104"/>
    </row>
    <row r="4992" spans="2:5" x14ac:dyDescent="0.45">
      <c r="B4992" s="103"/>
      <c r="C4992" s="104"/>
      <c r="D4992" s="104"/>
      <c r="E4992" s="104"/>
    </row>
    <row r="4993" spans="2:5" x14ac:dyDescent="0.45">
      <c r="B4993" s="103"/>
      <c r="C4993" s="104"/>
      <c r="D4993" s="104"/>
      <c r="E4993" s="104"/>
    </row>
    <row r="4994" spans="2:5" x14ac:dyDescent="0.45">
      <c r="B4994" s="103"/>
      <c r="C4994" s="104"/>
      <c r="D4994" s="104"/>
      <c r="E4994" s="104"/>
    </row>
    <row r="4995" spans="2:5" x14ac:dyDescent="0.45">
      <c r="B4995" s="103"/>
      <c r="C4995" s="104"/>
      <c r="D4995" s="104"/>
      <c r="E4995" s="104"/>
    </row>
    <row r="4996" spans="2:5" x14ac:dyDescent="0.45">
      <c r="B4996" s="103"/>
      <c r="C4996" s="104"/>
      <c r="D4996" s="104"/>
      <c r="E4996" s="104"/>
    </row>
    <row r="4997" spans="2:5" x14ac:dyDescent="0.45">
      <c r="B4997" s="103"/>
      <c r="C4997" s="104"/>
      <c r="D4997" s="104"/>
      <c r="E4997" s="104"/>
    </row>
    <row r="4998" spans="2:5" x14ac:dyDescent="0.45">
      <c r="B4998" s="103"/>
      <c r="C4998" s="104"/>
      <c r="D4998" s="104"/>
      <c r="E4998" s="104"/>
    </row>
    <row r="4999" spans="2:5" x14ac:dyDescent="0.45">
      <c r="B4999" s="103"/>
      <c r="C4999" s="104"/>
      <c r="D4999" s="104"/>
      <c r="E4999" s="104"/>
    </row>
    <row r="5000" spans="2:5" x14ac:dyDescent="0.45">
      <c r="B5000" s="103"/>
      <c r="C5000" s="104"/>
      <c r="D5000" s="104"/>
      <c r="E5000" s="104"/>
    </row>
    <row r="5001" spans="2:5" x14ac:dyDescent="0.45">
      <c r="B5001" s="103"/>
      <c r="C5001" s="104"/>
      <c r="D5001" s="104"/>
      <c r="E5001" s="104"/>
    </row>
    <row r="5002" spans="2:5" x14ac:dyDescent="0.45">
      <c r="B5002" s="103"/>
      <c r="C5002" s="104"/>
      <c r="D5002" s="104"/>
      <c r="E5002" s="104"/>
    </row>
    <row r="5003" spans="2:5" x14ac:dyDescent="0.45">
      <c r="B5003" s="103"/>
      <c r="C5003" s="104"/>
      <c r="D5003" s="104"/>
      <c r="E5003" s="104"/>
    </row>
    <row r="5004" spans="2:5" x14ac:dyDescent="0.45">
      <c r="B5004" s="103"/>
      <c r="C5004" s="104"/>
      <c r="D5004" s="104"/>
      <c r="E5004" s="104"/>
    </row>
    <row r="5005" spans="2:5" x14ac:dyDescent="0.45">
      <c r="B5005" s="103"/>
      <c r="C5005" s="104"/>
      <c r="D5005" s="104"/>
      <c r="E5005" s="104"/>
    </row>
    <row r="5006" spans="2:5" x14ac:dyDescent="0.45">
      <c r="B5006" s="103"/>
      <c r="C5006" s="104"/>
      <c r="D5006" s="104"/>
      <c r="E5006" s="104"/>
    </row>
    <row r="5007" spans="2:5" x14ac:dyDescent="0.45">
      <c r="B5007" s="103"/>
      <c r="C5007" s="104"/>
      <c r="D5007" s="104"/>
      <c r="E5007" s="104"/>
    </row>
    <row r="5008" spans="2:5" x14ac:dyDescent="0.45">
      <c r="B5008" s="103"/>
      <c r="C5008" s="104"/>
      <c r="D5008" s="104"/>
      <c r="E5008" s="104"/>
    </row>
    <row r="5009" spans="2:5" x14ac:dyDescent="0.45">
      <c r="B5009" s="103"/>
      <c r="C5009" s="104"/>
      <c r="D5009" s="104"/>
      <c r="E5009" s="104"/>
    </row>
    <row r="5010" spans="2:5" x14ac:dyDescent="0.45">
      <c r="B5010" s="103"/>
      <c r="C5010" s="104"/>
      <c r="D5010" s="104"/>
      <c r="E5010" s="104"/>
    </row>
    <row r="5011" spans="2:5" x14ac:dyDescent="0.45">
      <c r="B5011" s="103"/>
      <c r="C5011" s="104"/>
      <c r="D5011" s="104"/>
      <c r="E5011" s="104"/>
    </row>
    <row r="5012" spans="2:5" x14ac:dyDescent="0.45">
      <c r="B5012" s="103"/>
      <c r="C5012" s="104"/>
      <c r="D5012" s="104"/>
      <c r="E5012" s="104"/>
    </row>
    <row r="5013" spans="2:5" x14ac:dyDescent="0.45">
      <c r="B5013" s="103"/>
      <c r="C5013" s="104"/>
      <c r="D5013" s="104"/>
      <c r="E5013" s="104"/>
    </row>
    <row r="5014" spans="2:5" x14ac:dyDescent="0.45">
      <c r="B5014" s="103"/>
      <c r="C5014" s="104"/>
      <c r="D5014" s="104"/>
      <c r="E5014" s="104"/>
    </row>
    <row r="5015" spans="2:5" x14ac:dyDescent="0.45">
      <c r="B5015" s="103"/>
      <c r="C5015" s="104"/>
      <c r="D5015" s="104"/>
      <c r="E5015" s="104"/>
    </row>
    <row r="5016" spans="2:5" x14ac:dyDescent="0.45">
      <c r="B5016" s="103"/>
      <c r="C5016" s="104"/>
      <c r="D5016" s="104"/>
      <c r="E5016" s="104"/>
    </row>
    <row r="5017" spans="2:5" x14ac:dyDescent="0.45">
      <c r="B5017" s="103"/>
      <c r="C5017" s="104"/>
      <c r="D5017" s="104"/>
      <c r="E5017" s="104"/>
    </row>
    <row r="5018" spans="2:5" x14ac:dyDescent="0.45">
      <c r="B5018" s="103"/>
      <c r="C5018" s="104"/>
      <c r="D5018" s="104"/>
      <c r="E5018" s="104"/>
    </row>
    <row r="5019" spans="2:5" x14ac:dyDescent="0.45">
      <c r="B5019" s="103"/>
      <c r="C5019" s="104"/>
      <c r="D5019" s="104"/>
      <c r="E5019" s="104"/>
    </row>
    <row r="5020" spans="2:5" x14ac:dyDescent="0.45">
      <c r="B5020" s="103"/>
      <c r="C5020" s="104"/>
      <c r="D5020" s="104"/>
      <c r="E5020" s="104"/>
    </row>
    <row r="5021" spans="2:5" x14ac:dyDescent="0.45">
      <c r="B5021" s="103"/>
      <c r="C5021" s="104"/>
      <c r="D5021" s="104"/>
      <c r="E5021" s="104"/>
    </row>
    <row r="5022" spans="2:5" x14ac:dyDescent="0.45">
      <c r="B5022" s="103"/>
      <c r="C5022" s="104"/>
      <c r="D5022" s="104"/>
      <c r="E5022" s="104"/>
    </row>
    <row r="5023" spans="2:5" x14ac:dyDescent="0.45">
      <c r="B5023" s="103"/>
      <c r="C5023" s="104"/>
      <c r="D5023" s="104"/>
      <c r="E5023" s="104"/>
    </row>
    <row r="5024" spans="2:5" x14ac:dyDescent="0.45">
      <c r="B5024" s="103"/>
      <c r="C5024" s="104"/>
      <c r="D5024" s="104"/>
      <c r="E5024" s="104"/>
    </row>
    <row r="5025" spans="2:5" x14ac:dyDescent="0.45">
      <c r="B5025" s="103"/>
      <c r="C5025" s="104"/>
      <c r="D5025" s="104"/>
      <c r="E5025" s="104"/>
    </row>
    <row r="5026" spans="2:5" x14ac:dyDescent="0.45">
      <c r="B5026" s="103"/>
      <c r="C5026" s="104"/>
      <c r="D5026" s="104"/>
      <c r="E5026" s="104"/>
    </row>
    <row r="5027" spans="2:5" x14ac:dyDescent="0.45">
      <c r="B5027" s="103"/>
      <c r="C5027" s="104"/>
      <c r="D5027" s="104"/>
      <c r="E5027" s="104"/>
    </row>
    <row r="5028" spans="2:5" x14ac:dyDescent="0.45">
      <c r="B5028" s="103"/>
      <c r="C5028" s="104"/>
      <c r="D5028" s="104"/>
      <c r="E5028" s="104"/>
    </row>
    <row r="5029" spans="2:5" x14ac:dyDescent="0.45">
      <c r="B5029" s="103"/>
      <c r="C5029" s="104"/>
      <c r="D5029" s="104"/>
      <c r="E5029" s="104"/>
    </row>
    <row r="5030" spans="2:5" x14ac:dyDescent="0.45">
      <c r="B5030" s="103"/>
      <c r="C5030" s="104"/>
      <c r="D5030" s="104"/>
      <c r="E5030" s="104"/>
    </row>
    <row r="5031" spans="2:5" x14ac:dyDescent="0.45">
      <c r="B5031" s="103"/>
      <c r="C5031" s="104"/>
      <c r="D5031" s="104"/>
      <c r="E5031" s="104"/>
    </row>
    <row r="5032" spans="2:5" x14ac:dyDescent="0.45">
      <c r="B5032" s="103"/>
      <c r="C5032" s="104"/>
      <c r="D5032" s="104"/>
      <c r="E5032" s="104"/>
    </row>
    <row r="5033" spans="2:5" x14ac:dyDescent="0.45">
      <c r="B5033" s="103"/>
      <c r="C5033" s="104"/>
      <c r="D5033" s="104"/>
      <c r="E5033" s="104"/>
    </row>
    <row r="5034" spans="2:5" x14ac:dyDescent="0.45">
      <c r="B5034" s="103"/>
      <c r="C5034" s="104"/>
      <c r="D5034" s="104"/>
      <c r="E5034" s="104"/>
    </row>
    <row r="5035" spans="2:5" x14ac:dyDescent="0.45">
      <c r="B5035" s="103"/>
      <c r="C5035" s="104"/>
      <c r="D5035" s="104"/>
      <c r="E5035" s="104"/>
    </row>
    <row r="5036" spans="2:5" x14ac:dyDescent="0.45">
      <c r="B5036" s="103"/>
      <c r="C5036" s="104"/>
      <c r="D5036" s="104"/>
      <c r="E5036" s="104"/>
    </row>
    <row r="5037" spans="2:5" x14ac:dyDescent="0.45">
      <c r="B5037" s="103"/>
      <c r="C5037" s="104"/>
      <c r="D5037" s="104"/>
      <c r="E5037" s="104"/>
    </row>
    <row r="5038" spans="2:5" x14ac:dyDescent="0.45">
      <c r="B5038" s="103"/>
      <c r="C5038" s="104"/>
      <c r="D5038" s="104"/>
      <c r="E5038" s="104"/>
    </row>
    <row r="5039" spans="2:5" x14ac:dyDescent="0.45">
      <c r="B5039" s="103"/>
      <c r="C5039" s="104"/>
      <c r="D5039" s="104"/>
      <c r="E5039" s="104"/>
    </row>
    <row r="5040" spans="2:5" x14ac:dyDescent="0.45">
      <c r="B5040" s="103"/>
      <c r="C5040" s="104"/>
      <c r="D5040" s="104"/>
      <c r="E5040" s="104"/>
    </row>
    <row r="5041" spans="2:5" x14ac:dyDescent="0.45">
      <c r="B5041" s="103"/>
      <c r="C5041" s="104"/>
      <c r="D5041" s="104"/>
      <c r="E5041" s="104"/>
    </row>
    <row r="5042" spans="2:5" x14ac:dyDescent="0.45">
      <c r="B5042" s="103"/>
      <c r="C5042" s="104"/>
      <c r="D5042" s="104"/>
      <c r="E5042" s="104"/>
    </row>
    <row r="5043" spans="2:5" x14ac:dyDescent="0.45">
      <c r="B5043" s="103"/>
      <c r="C5043" s="104"/>
      <c r="D5043" s="104"/>
      <c r="E5043" s="104"/>
    </row>
    <row r="5044" spans="2:5" x14ac:dyDescent="0.45">
      <c r="B5044" s="103"/>
      <c r="C5044" s="104"/>
      <c r="D5044" s="104"/>
      <c r="E5044" s="104"/>
    </row>
    <row r="5045" spans="2:5" x14ac:dyDescent="0.45">
      <c r="B5045" s="103"/>
      <c r="C5045" s="104"/>
      <c r="D5045" s="104"/>
      <c r="E5045" s="104"/>
    </row>
    <row r="5046" spans="2:5" x14ac:dyDescent="0.45">
      <c r="B5046" s="103"/>
      <c r="C5046" s="104"/>
      <c r="D5046" s="104"/>
      <c r="E5046" s="104"/>
    </row>
    <row r="5047" spans="2:5" x14ac:dyDescent="0.45">
      <c r="B5047" s="103"/>
      <c r="C5047" s="104"/>
      <c r="D5047" s="104"/>
      <c r="E5047" s="104"/>
    </row>
    <row r="5048" spans="2:5" x14ac:dyDescent="0.45">
      <c r="B5048" s="103"/>
      <c r="C5048" s="104"/>
      <c r="D5048" s="104"/>
      <c r="E5048" s="104"/>
    </row>
    <row r="5049" spans="2:5" x14ac:dyDescent="0.45">
      <c r="B5049" s="103"/>
      <c r="C5049" s="104"/>
      <c r="D5049" s="104"/>
      <c r="E5049" s="104"/>
    </row>
    <row r="5050" spans="2:5" x14ac:dyDescent="0.45">
      <c r="B5050" s="103"/>
      <c r="C5050" s="104"/>
      <c r="D5050" s="104"/>
      <c r="E5050" s="104"/>
    </row>
    <row r="5051" spans="2:5" x14ac:dyDescent="0.45">
      <c r="B5051" s="103"/>
      <c r="C5051" s="104"/>
      <c r="D5051" s="104"/>
      <c r="E5051" s="104"/>
    </row>
    <row r="5052" spans="2:5" x14ac:dyDescent="0.45">
      <c r="B5052" s="103"/>
      <c r="C5052" s="104"/>
      <c r="D5052" s="104"/>
      <c r="E5052" s="104"/>
    </row>
    <row r="5053" spans="2:5" x14ac:dyDescent="0.45">
      <c r="B5053" s="103"/>
      <c r="C5053" s="104"/>
      <c r="D5053" s="104"/>
      <c r="E5053" s="104"/>
    </row>
    <row r="5054" spans="2:5" x14ac:dyDescent="0.45">
      <c r="B5054" s="103"/>
      <c r="C5054" s="104"/>
      <c r="D5054" s="104"/>
      <c r="E5054" s="104"/>
    </row>
    <row r="5055" spans="2:5" x14ac:dyDescent="0.45">
      <c r="B5055" s="103"/>
      <c r="C5055" s="104"/>
      <c r="D5055" s="104"/>
      <c r="E5055" s="104"/>
    </row>
    <row r="5056" spans="2:5" x14ac:dyDescent="0.45">
      <c r="B5056" s="103"/>
      <c r="C5056" s="104"/>
      <c r="D5056" s="104"/>
      <c r="E5056" s="104"/>
    </row>
    <row r="5057" spans="2:5" x14ac:dyDescent="0.45">
      <c r="B5057" s="103"/>
      <c r="C5057" s="104"/>
      <c r="D5057" s="104"/>
      <c r="E5057" s="104"/>
    </row>
    <row r="5058" spans="2:5" x14ac:dyDescent="0.45">
      <c r="B5058" s="103"/>
      <c r="C5058" s="104"/>
      <c r="D5058" s="104"/>
      <c r="E5058" s="104"/>
    </row>
    <row r="5059" spans="2:5" x14ac:dyDescent="0.45">
      <c r="B5059" s="103"/>
      <c r="C5059" s="104"/>
      <c r="D5059" s="104"/>
      <c r="E5059" s="104"/>
    </row>
    <row r="5060" spans="2:5" x14ac:dyDescent="0.45">
      <c r="B5060" s="103"/>
      <c r="C5060" s="104"/>
      <c r="D5060" s="104"/>
      <c r="E5060" s="104"/>
    </row>
    <row r="5061" spans="2:5" x14ac:dyDescent="0.45">
      <c r="B5061" s="103"/>
      <c r="C5061" s="104"/>
      <c r="D5061" s="104"/>
      <c r="E5061" s="104"/>
    </row>
    <row r="5062" spans="2:5" x14ac:dyDescent="0.45">
      <c r="B5062" s="103"/>
      <c r="C5062" s="104"/>
      <c r="D5062" s="104"/>
      <c r="E5062" s="104"/>
    </row>
    <row r="5063" spans="2:5" x14ac:dyDescent="0.45">
      <c r="B5063" s="103"/>
      <c r="C5063" s="104"/>
      <c r="D5063" s="104"/>
      <c r="E5063" s="104"/>
    </row>
    <row r="5064" spans="2:5" x14ac:dyDescent="0.45">
      <c r="B5064" s="103"/>
      <c r="C5064" s="104"/>
      <c r="D5064" s="104"/>
      <c r="E5064" s="104"/>
    </row>
    <row r="5065" spans="2:5" x14ac:dyDescent="0.45">
      <c r="B5065" s="103"/>
      <c r="C5065" s="104"/>
      <c r="D5065" s="104"/>
      <c r="E5065" s="104"/>
    </row>
    <row r="5066" spans="2:5" x14ac:dyDescent="0.45">
      <c r="B5066" s="103"/>
      <c r="C5066" s="104"/>
      <c r="D5066" s="104"/>
      <c r="E5066" s="104"/>
    </row>
    <row r="5067" spans="2:5" x14ac:dyDescent="0.45">
      <c r="B5067" s="103"/>
      <c r="C5067" s="104"/>
      <c r="D5067" s="104"/>
      <c r="E5067" s="104"/>
    </row>
    <row r="5068" spans="2:5" x14ac:dyDescent="0.45">
      <c r="B5068" s="103"/>
      <c r="C5068" s="104"/>
      <c r="D5068" s="104"/>
      <c r="E5068" s="104"/>
    </row>
    <row r="5069" spans="2:5" x14ac:dyDescent="0.45">
      <c r="B5069" s="103"/>
      <c r="C5069" s="104"/>
      <c r="D5069" s="104"/>
      <c r="E5069" s="104"/>
    </row>
    <row r="5070" spans="2:5" x14ac:dyDescent="0.45">
      <c r="B5070" s="103"/>
      <c r="C5070" s="104"/>
      <c r="D5070" s="104"/>
      <c r="E5070" s="104"/>
    </row>
    <row r="5071" spans="2:5" x14ac:dyDescent="0.45">
      <c r="B5071" s="103"/>
      <c r="C5071" s="104"/>
      <c r="D5071" s="104"/>
      <c r="E5071" s="104"/>
    </row>
    <row r="5072" spans="2:5" x14ac:dyDescent="0.45">
      <c r="B5072" s="103"/>
      <c r="C5072" s="104"/>
      <c r="D5072" s="104"/>
      <c r="E5072" s="104"/>
    </row>
    <row r="5073" spans="2:5" x14ac:dyDescent="0.45">
      <c r="B5073" s="103"/>
      <c r="C5073" s="104"/>
      <c r="D5073" s="104"/>
      <c r="E5073" s="104"/>
    </row>
    <row r="5074" spans="2:5" x14ac:dyDescent="0.45">
      <c r="B5074" s="103"/>
      <c r="C5074" s="104"/>
      <c r="D5074" s="104"/>
      <c r="E5074" s="104"/>
    </row>
    <row r="5075" spans="2:5" x14ac:dyDescent="0.45">
      <c r="B5075" s="103"/>
      <c r="C5075" s="104"/>
      <c r="D5075" s="104"/>
      <c r="E5075" s="104"/>
    </row>
    <row r="5076" spans="2:5" x14ac:dyDescent="0.45">
      <c r="B5076" s="103"/>
      <c r="C5076" s="104"/>
      <c r="D5076" s="104"/>
      <c r="E5076" s="104"/>
    </row>
    <row r="5077" spans="2:5" x14ac:dyDescent="0.45">
      <c r="B5077" s="103"/>
      <c r="C5077" s="104"/>
      <c r="D5077" s="104"/>
      <c r="E5077" s="104"/>
    </row>
    <row r="5078" spans="2:5" x14ac:dyDescent="0.45">
      <c r="B5078" s="103"/>
      <c r="C5078" s="104"/>
      <c r="D5078" s="104"/>
      <c r="E5078" s="104"/>
    </row>
    <row r="5079" spans="2:5" x14ac:dyDescent="0.45">
      <c r="B5079" s="103"/>
      <c r="C5079" s="104"/>
      <c r="D5079" s="104"/>
      <c r="E5079" s="104"/>
    </row>
    <row r="5080" spans="2:5" x14ac:dyDescent="0.45">
      <c r="B5080" s="103"/>
      <c r="C5080" s="104"/>
      <c r="D5080" s="104"/>
      <c r="E5080" s="104"/>
    </row>
    <row r="5081" spans="2:5" x14ac:dyDescent="0.45">
      <c r="B5081" s="103"/>
      <c r="C5081" s="104"/>
      <c r="D5081" s="104"/>
      <c r="E5081" s="104"/>
    </row>
    <row r="5082" spans="2:5" x14ac:dyDescent="0.45">
      <c r="B5082" s="103"/>
      <c r="C5082" s="104"/>
      <c r="D5082" s="104"/>
      <c r="E5082" s="104"/>
    </row>
    <row r="5083" spans="2:5" x14ac:dyDescent="0.45">
      <c r="B5083" s="103"/>
      <c r="C5083" s="104"/>
      <c r="D5083" s="104"/>
      <c r="E5083" s="104"/>
    </row>
    <row r="5084" spans="2:5" x14ac:dyDescent="0.45">
      <c r="B5084" s="103"/>
      <c r="C5084" s="104"/>
      <c r="D5084" s="104"/>
      <c r="E5084" s="104"/>
    </row>
    <row r="5085" spans="2:5" x14ac:dyDescent="0.45">
      <c r="B5085" s="103"/>
      <c r="C5085" s="104"/>
      <c r="D5085" s="104"/>
      <c r="E5085" s="104"/>
    </row>
    <row r="5086" spans="2:5" x14ac:dyDescent="0.45">
      <c r="B5086" s="103"/>
      <c r="C5086" s="104"/>
      <c r="D5086" s="104"/>
      <c r="E5086" s="104"/>
    </row>
    <row r="5087" spans="2:5" x14ac:dyDescent="0.45">
      <c r="B5087" s="103"/>
      <c r="C5087" s="104"/>
      <c r="D5087" s="104"/>
      <c r="E5087" s="104"/>
    </row>
    <row r="5088" spans="2:5" x14ac:dyDescent="0.45">
      <c r="B5088" s="103"/>
      <c r="C5088" s="104"/>
      <c r="D5088" s="104"/>
      <c r="E5088" s="104"/>
    </row>
    <row r="5089" spans="2:5" x14ac:dyDescent="0.45">
      <c r="B5089" s="103"/>
      <c r="C5089" s="104"/>
      <c r="D5089" s="104"/>
      <c r="E5089" s="104"/>
    </row>
    <row r="5090" spans="2:5" x14ac:dyDescent="0.45">
      <c r="B5090" s="103"/>
      <c r="C5090" s="104"/>
      <c r="D5090" s="104"/>
      <c r="E5090" s="104"/>
    </row>
    <row r="5091" spans="2:5" x14ac:dyDescent="0.45">
      <c r="B5091" s="103"/>
      <c r="C5091" s="104"/>
      <c r="D5091" s="104"/>
      <c r="E5091" s="104"/>
    </row>
    <row r="5092" spans="2:5" x14ac:dyDescent="0.45">
      <c r="B5092" s="103"/>
      <c r="C5092" s="104"/>
      <c r="D5092" s="104"/>
      <c r="E5092" s="104"/>
    </row>
    <row r="5093" spans="2:5" x14ac:dyDescent="0.45">
      <c r="B5093" s="103"/>
      <c r="C5093" s="104"/>
      <c r="D5093" s="104"/>
      <c r="E5093" s="104"/>
    </row>
    <row r="5094" spans="2:5" x14ac:dyDescent="0.45">
      <c r="B5094" s="103"/>
      <c r="C5094" s="104"/>
      <c r="D5094" s="104"/>
      <c r="E5094" s="104"/>
    </row>
    <row r="5095" spans="2:5" x14ac:dyDescent="0.45">
      <c r="B5095" s="103"/>
      <c r="C5095" s="104"/>
      <c r="D5095" s="104"/>
      <c r="E5095" s="104"/>
    </row>
    <row r="5096" spans="2:5" x14ac:dyDescent="0.45">
      <c r="B5096" s="103"/>
      <c r="C5096" s="104"/>
      <c r="D5096" s="104"/>
      <c r="E5096" s="104"/>
    </row>
    <row r="5097" spans="2:5" x14ac:dyDescent="0.45">
      <c r="B5097" s="103"/>
      <c r="C5097" s="104"/>
      <c r="D5097" s="104"/>
      <c r="E5097" s="104"/>
    </row>
    <row r="5098" spans="2:5" x14ac:dyDescent="0.45">
      <c r="B5098" s="103"/>
      <c r="C5098" s="104"/>
      <c r="D5098" s="104"/>
      <c r="E5098" s="104"/>
    </row>
    <row r="5099" spans="2:5" x14ac:dyDescent="0.45">
      <c r="B5099" s="103"/>
      <c r="C5099" s="104"/>
      <c r="D5099" s="104"/>
      <c r="E5099" s="104"/>
    </row>
    <row r="5100" spans="2:5" x14ac:dyDescent="0.45">
      <c r="B5100" s="103"/>
      <c r="C5100" s="104"/>
      <c r="D5100" s="104"/>
      <c r="E5100" s="104"/>
    </row>
    <row r="5101" spans="2:5" x14ac:dyDescent="0.45">
      <c r="B5101" s="103"/>
      <c r="C5101" s="104"/>
      <c r="D5101" s="104"/>
      <c r="E5101" s="104"/>
    </row>
    <row r="5102" spans="2:5" x14ac:dyDescent="0.45">
      <c r="B5102" s="103"/>
      <c r="C5102" s="104"/>
      <c r="D5102" s="104"/>
      <c r="E5102" s="104"/>
    </row>
    <row r="5103" spans="2:5" x14ac:dyDescent="0.45">
      <c r="B5103" s="103"/>
      <c r="C5103" s="104"/>
      <c r="D5103" s="104"/>
      <c r="E5103" s="104"/>
    </row>
    <row r="5104" spans="2:5" x14ac:dyDescent="0.45">
      <c r="B5104" s="103"/>
      <c r="C5104" s="104"/>
      <c r="D5104" s="104"/>
      <c r="E5104" s="104"/>
    </row>
    <row r="5105" spans="2:5" x14ac:dyDescent="0.45">
      <c r="B5105" s="103"/>
      <c r="C5105" s="104"/>
      <c r="D5105" s="104"/>
      <c r="E5105" s="104"/>
    </row>
    <row r="5106" spans="2:5" x14ac:dyDescent="0.45">
      <c r="B5106" s="103"/>
      <c r="C5106" s="104"/>
      <c r="D5106" s="104"/>
      <c r="E5106" s="104"/>
    </row>
    <row r="5107" spans="2:5" x14ac:dyDescent="0.45">
      <c r="B5107" s="103"/>
      <c r="C5107" s="104"/>
      <c r="D5107" s="104"/>
      <c r="E5107" s="104"/>
    </row>
    <row r="5108" spans="2:5" x14ac:dyDescent="0.45">
      <c r="B5108" s="103"/>
      <c r="C5108" s="104"/>
      <c r="D5108" s="104"/>
      <c r="E5108" s="104"/>
    </row>
    <row r="5109" spans="2:5" x14ac:dyDescent="0.45">
      <c r="B5109" s="103"/>
      <c r="C5109" s="104"/>
      <c r="D5109" s="104"/>
      <c r="E5109" s="104"/>
    </row>
    <row r="5110" spans="2:5" x14ac:dyDescent="0.45">
      <c r="B5110" s="103"/>
      <c r="C5110" s="104"/>
      <c r="D5110" s="104"/>
      <c r="E5110" s="104"/>
    </row>
    <row r="5111" spans="2:5" x14ac:dyDescent="0.45">
      <c r="B5111" s="103"/>
      <c r="C5111" s="104"/>
      <c r="D5111" s="104"/>
      <c r="E5111" s="104"/>
    </row>
    <row r="5112" spans="2:5" x14ac:dyDescent="0.45">
      <c r="B5112" s="103"/>
      <c r="C5112" s="104"/>
      <c r="D5112" s="104"/>
      <c r="E5112" s="104"/>
    </row>
    <row r="5113" spans="2:5" x14ac:dyDescent="0.45">
      <c r="B5113" s="103"/>
      <c r="C5113" s="104"/>
      <c r="D5113" s="104"/>
      <c r="E5113" s="104"/>
    </row>
    <row r="5114" spans="2:5" x14ac:dyDescent="0.45">
      <c r="B5114" s="103"/>
      <c r="C5114" s="104"/>
      <c r="D5114" s="104"/>
      <c r="E5114" s="104"/>
    </row>
    <row r="5115" spans="2:5" x14ac:dyDescent="0.45">
      <c r="B5115" s="103"/>
      <c r="C5115" s="104"/>
      <c r="D5115" s="104"/>
      <c r="E5115" s="104"/>
    </row>
    <row r="5116" spans="2:5" x14ac:dyDescent="0.45">
      <c r="B5116" s="103"/>
      <c r="C5116" s="104"/>
      <c r="D5116" s="104"/>
      <c r="E5116" s="104"/>
    </row>
    <row r="5117" spans="2:5" x14ac:dyDescent="0.45">
      <c r="B5117" s="103"/>
      <c r="C5117" s="104"/>
      <c r="D5117" s="104"/>
      <c r="E5117" s="104"/>
    </row>
    <row r="5118" spans="2:5" x14ac:dyDescent="0.45">
      <c r="B5118" s="103"/>
      <c r="C5118" s="104"/>
      <c r="D5118" s="104"/>
      <c r="E5118" s="104"/>
    </row>
    <row r="5119" spans="2:5" x14ac:dyDescent="0.45">
      <c r="B5119" s="103"/>
      <c r="C5119" s="104"/>
      <c r="D5119" s="104"/>
      <c r="E5119" s="104"/>
    </row>
    <row r="5120" spans="2:5" x14ac:dyDescent="0.45">
      <c r="B5120" s="103"/>
      <c r="C5120" s="104"/>
      <c r="D5120" s="104"/>
      <c r="E5120" s="104"/>
    </row>
    <row r="5121" spans="2:5" x14ac:dyDescent="0.45">
      <c r="B5121" s="103"/>
      <c r="C5121" s="104"/>
      <c r="D5121" s="104"/>
      <c r="E5121" s="104"/>
    </row>
    <row r="5122" spans="2:5" x14ac:dyDescent="0.45">
      <c r="B5122" s="103"/>
      <c r="C5122" s="104"/>
      <c r="D5122" s="104"/>
      <c r="E5122" s="104"/>
    </row>
    <row r="5123" spans="2:5" x14ac:dyDescent="0.45">
      <c r="B5123" s="103"/>
      <c r="C5123" s="104"/>
      <c r="D5123" s="104"/>
      <c r="E5123" s="104"/>
    </row>
    <row r="5124" spans="2:5" x14ac:dyDescent="0.45">
      <c r="B5124" s="103"/>
      <c r="C5124" s="104"/>
      <c r="D5124" s="104"/>
      <c r="E5124" s="104"/>
    </row>
    <row r="5125" spans="2:5" x14ac:dyDescent="0.45">
      <c r="B5125" s="103"/>
      <c r="C5125" s="104"/>
      <c r="D5125" s="104"/>
      <c r="E5125" s="104"/>
    </row>
    <row r="5126" spans="2:5" x14ac:dyDescent="0.45">
      <c r="B5126" s="103"/>
      <c r="C5126" s="104"/>
      <c r="D5126" s="104"/>
      <c r="E5126" s="104"/>
    </row>
    <row r="5127" spans="2:5" x14ac:dyDescent="0.45">
      <c r="B5127" s="103"/>
      <c r="C5127" s="104"/>
      <c r="D5127" s="104"/>
      <c r="E5127" s="104"/>
    </row>
    <row r="5128" spans="2:5" x14ac:dyDescent="0.45">
      <c r="B5128" s="103"/>
      <c r="C5128" s="104"/>
      <c r="D5128" s="104"/>
      <c r="E5128" s="104"/>
    </row>
    <row r="5129" spans="2:5" x14ac:dyDescent="0.45">
      <c r="B5129" s="103"/>
      <c r="C5129" s="104"/>
      <c r="D5129" s="104"/>
      <c r="E5129" s="104"/>
    </row>
    <row r="5130" spans="2:5" x14ac:dyDescent="0.45">
      <c r="B5130" s="103"/>
      <c r="C5130" s="104"/>
      <c r="D5130" s="104"/>
      <c r="E5130" s="104"/>
    </row>
    <row r="5131" spans="2:5" x14ac:dyDescent="0.45">
      <c r="B5131" s="103"/>
      <c r="C5131" s="104"/>
      <c r="D5131" s="104"/>
      <c r="E5131" s="104"/>
    </row>
    <row r="5132" spans="2:5" x14ac:dyDescent="0.45">
      <c r="B5132" s="103"/>
      <c r="C5132" s="104"/>
      <c r="D5132" s="104"/>
      <c r="E5132" s="104"/>
    </row>
    <row r="5133" spans="2:5" x14ac:dyDescent="0.45">
      <c r="B5133" s="103"/>
      <c r="C5133" s="104"/>
      <c r="D5133" s="104"/>
      <c r="E5133" s="104"/>
    </row>
    <row r="5134" spans="2:5" x14ac:dyDescent="0.45">
      <c r="B5134" s="103"/>
      <c r="C5134" s="104"/>
      <c r="D5134" s="104"/>
      <c r="E5134" s="104"/>
    </row>
    <row r="5135" spans="2:5" x14ac:dyDescent="0.45">
      <c r="B5135" s="103"/>
      <c r="C5135" s="104"/>
      <c r="D5135" s="104"/>
      <c r="E5135" s="104"/>
    </row>
    <row r="5136" spans="2:5" x14ac:dyDescent="0.45">
      <c r="B5136" s="103"/>
      <c r="C5136" s="104"/>
      <c r="D5136" s="104"/>
      <c r="E5136" s="104"/>
    </row>
    <row r="5137" spans="2:5" x14ac:dyDescent="0.45">
      <c r="B5137" s="103"/>
      <c r="C5137" s="104"/>
      <c r="D5137" s="104"/>
      <c r="E5137" s="104"/>
    </row>
    <row r="5138" spans="2:5" x14ac:dyDescent="0.45">
      <c r="B5138" s="103"/>
      <c r="C5138" s="104"/>
      <c r="D5138" s="104"/>
      <c r="E5138" s="104"/>
    </row>
    <row r="5139" spans="2:5" x14ac:dyDescent="0.45">
      <c r="B5139" s="103"/>
      <c r="C5139" s="104"/>
      <c r="D5139" s="104"/>
      <c r="E5139" s="104"/>
    </row>
    <row r="5140" spans="2:5" x14ac:dyDescent="0.45">
      <c r="B5140" s="103"/>
      <c r="C5140" s="104"/>
      <c r="D5140" s="104"/>
      <c r="E5140" s="104"/>
    </row>
    <row r="5141" spans="2:5" x14ac:dyDescent="0.45">
      <c r="B5141" s="103"/>
      <c r="C5141" s="104"/>
      <c r="D5141" s="104"/>
      <c r="E5141" s="104"/>
    </row>
    <row r="5142" spans="2:5" x14ac:dyDescent="0.45">
      <c r="B5142" s="103"/>
      <c r="C5142" s="104"/>
      <c r="D5142" s="104"/>
      <c r="E5142" s="104"/>
    </row>
    <row r="5143" spans="2:5" x14ac:dyDescent="0.45">
      <c r="B5143" s="103"/>
      <c r="C5143" s="104"/>
      <c r="D5143" s="104"/>
      <c r="E5143" s="104"/>
    </row>
    <row r="5144" spans="2:5" x14ac:dyDescent="0.45">
      <c r="B5144" s="103"/>
      <c r="C5144" s="104"/>
      <c r="D5144" s="104"/>
      <c r="E5144" s="104"/>
    </row>
    <row r="5145" spans="2:5" x14ac:dyDescent="0.45">
      <c r="B5145" s="103"/>
      <c r="C5145" s="104"/>
      <c r="D5145" s="104"/>
      <c r="E5145" s="104"/>
    </row>
    <row r="5146" spans="2:5" x14ac:dyDescent="0.45">
      <c r="B5146" s="103"/>
      <c r="C5146" s="104"/>
      <c r="D5146" s="104"/>
      <c r="E5146" s="104"/>
    </row>
    <row r="5147" spans="2:5" x14ac:dyDescent="0.45">
      <c r="B5147" s="103"/>
      <c r="C5147" s="104"/>
      <c r="D5147" s="104"/>
      <c r="E5147" s="104"/>
    </row>
    <row r="5148" spans="2:5" x14ac:dyDescent="0.45">
      <c r="B5148" s="103"/>
      <c r="C5148" s="104"/>
      <c r="D5148" s="104"/>
      <c r="E5148" s="104"/>
    </row>
    <row r="5149" spans="2:5" x14ac:dyDescent="0.45">
      <c r="B5149" s="103"/>
      <c r="C5149" s="104"/>
      <c r="D5149" s="104"/>
      <c r="E5149" s="104"/>
    </row>
    <row r="5150" spans="2:5" x14ac:dyDescent="0.45">
      <c r="B5150" s="103"/>
      <c r="C5150" s="104"/>
      <c r="D5150" s="104"/>
      <c r="E5150" s="104"/>
    </row>
    <row r="5151" spans="2:5" x14ac:dyDescent="0.45">
      <c r="B5151" s="103"/>
      <c r="C5151" s="104"/>
      <c r="D5151" s="104"/>
      <c r="E5151" s="104"/>
    </row>
    <row r="5152" spans="2:5" x14ac:dyDescent="0.45">
      <c r="B5152" s="103"/>
      <c r="C5152" s="104"/>
      <c r="D5152" s="104"/>
      <c r="E5152" s="104"/>
    </row>
    <row r="5153" spans="2:5" x14ac:dyDescent="0.45">
      <c r="B5153" s="103"/>
      <c r="C5153" s="104"/>
      <c r="D5153" s="104"/>
      <c r="E5153" s="104"/>
    </row>
    <row r="5154" spans="2:5" x14ac:dyDescent="0.45">
      <c r="B5154" s="103"/>
      <c r="C5154" s="104"/>
      <c r="D5154" s="104"/>
      <c r="E5154" s="104"/>
    </row>
    <row r="5155" spans="2:5" x14ac:dyDescent="0.45">
      <c r="B5155" s="103"/>
      <c r="C5155" s="104"/>
      <c r="D5155" s="104"/>
      <c r="E5155" s="104"/>
    </row>
    <row r="5156" spans="2:5" x14ac:dyDescent="0.45">
      <c r="B5156" s="103"/>
      <c r="C5156" s="104"/>
      <c r="D5156" s="104"/>
      <c r="E5156" s="104"/>
    </row>
    <row r="5157" spans="2:5" x14ac:dyDescent="0.45">
      <c r="B5157" s="103"/>
      <c r="C5157" s="104"/>
      <c r="D5157" s="104"/>
      <c r="E5157" s="104"/>
    </row>
    <row r="5158" spans="2:5" x14ac:dyDescent="0.45">
      <c r="B5158" s="103"/>
      <c r="C5158" s="104"/>
      <c r="D5158" s="104"/>
      <c r="E5158" s="104"/>
    </row>
    <row r="5159" spans="2:5" x14ac:dyDescent="0.45">
      <c r="B5159" s="103"/>
      <c r="C5159" s="104"/>
      <c r="D5159" s="104"/>
      <c r="E5159" s="104"/>
    </row>
    <row r="5160" spans="2:5" x14ac:dyDescent="0.45">
      <c r="B5160" s="103"/>
      <c r="C5160" s="104"/>
      <c r="D5160" s="104"/>
      <c r="E5160" s="104"/>
    </row>
    <row r="5161" spans="2:5" x14ac:dyDescent="0.45">
      <c r="B5161" s="103"/>
      <c r="C5161" s="104"/>
      <c r="D5161" s="104"/>
      <c r="E5161" s="104"/>
    </row>
    <row r="5162" spans="2:5" x14ac:dyDescent="0.45">
      <c r="B5162" s="103"/>
      <c r="C5162" s="104"/>
      <c r="D5162" s="104"/>
      <c r="E5162" s="104"/>
    </row>
    <row r="5163" spans="2:5" x14ac:dyDescent="0.45">
      <c r="B5163" s="103"/>
      <c r="C5163" s="104"/>
      <c r="D5163" s="104"/>
      <c r="E5163" s="104"/>
    </row>
    <row r="5164" spans="2:5" x14ac:dyDescent="0.45">
      <c r="B5164" s="103"/>
      <c r="C5164" s="104"/>
      <c r="D5164" s="104"/>
      <c r="E5164" s="104"/>
    </row>
    <row r="5165" spans="2:5" x14ac:dyDescent="0.45">
      <c r="B5165" s="103"/>
      <c r="C5165" s="104"/>
      <c r="D5165" s="104"/>
      <c r="E5165" s="104"/>
    </row>
    <row r="5166" spans="2:5" x14ac:dyDescent="0.45">
      <c r="B5166" s="103"/>
      <c r="C5166" s="104"/>
      <c r="D5166" s="104"/>
      <c r="E5166" s="104"/>
    </row>
    <row r="5167" spans="2:5" x14ac:dyDescent="0.45">
      <c r="B5167" s="103"/>
      <c r="C5167" s="104"/>
      <c r="D5167" s="104"/>
      <c r="E5167" s="104"/>
    </row>
    <row r="5168" spans="2:5" x14ac:dyDescent="0.45">
      <c r="B5168" s="103"/>
      <c r="C5168" s="104"/>
      <c r="D5168" s="104"/>
      <c r="E5168" s="104"/>
    </row>
    <row r="5169" spans="2:5" x14ac:dyDescent="0.45">
      <c r="B5169" s="103"/>
      <c r="C5169" s="104"/>
      <c r="D5169" s="104"/>
      <c r="E5169" s="104"/>
    </row>
    <row r="5170" spans="2:5" x14ac:dyDescent="0.45">
      <c r="B5170" s="103"/>
      <c r="C5170" s="104"/>
      <c r="D5170" s="104"/>
      <c r="E5170" s="104"/>
    </row>
    <row r="5171" spans="2:5" x14ac:dyDescent="0.45">
      <c r="B5171" s="103"/>
      <c r="C5171" s="104"/>
      <c r="D5171" s="104"/>
      <c r="E5171" s="104"/>
    </row>
    <row r="5172" spans="2:5" x14ac:dyDescent="0.45">
      <c r="B5172" s="103"/>
      <c r="C5172" s="104"/>
      <c r="D5172" s="104"/>
      <c r="E5172" s="104"/>
    </row>
    <row r="5173" spans="2:5" x14ac:dyDescent="0.45">
      <c r="B5173" s="103"/>
      <c r="C5173" s="104"/>
      <c r="D5173" s="104"/>
      <c r="E5173" s="104"/>
    </row>
    <row r="5174" spans="2:5" x14ac:dyDescent="0.45">
      <c r="B5174" s="103"/>
      <c r="C5174" s="104"/>
      <c r="D5174" s="104"/>
      <c r="E5174" s="104"/>
    </row>
    <row r="5175" spans="2:5" x14ac:dyDescent="0.45">
      <c r="B5175" s="103"/>
      <c r="C5175" s="104"/>
      <c r="D5175" s="104"/>
      <c r="E5175" s="104"/>
    </row>
    <row r="5176" spans="2:5" x14ac:dyDescent="0.45">
      <c r="B5176" s="103"/>
      <c r="C5176" s="104"/>
      <c r="D5176" s="104"/>
      <c r="E5176" s="104"/>
    </row>
    <row r="5177" spans="2:5" x14ac:dyDescent="0.45">
      <c r="B5177" s="103"/>
      <c r="C5177" s="104"/>
      <c r="D5177" s="104"/>
      <c r="E5177" s="104"/>
    </row>
    <row r="5178" spans="2:5" x14ac:dyDescent="0.45">
      <c r="B5178" s="103"/>
      <c r="C5178" s="104"/>
      <c r="D5178" s="104"/>
      <c r="E5178" s="104"/>
    </row>
    <row r="5179" spans="2:5" x14ac:dyDescent="0.45">
      <c r="B5179" s="103"/>
      <c r="C5179" s="104"/>
      <c r="D5179" s="104"/>
      <c r="E5179" s="104"/>
    </row>
    <row r="5180" spans="2:5" x14ac:dyDescent="0.45">
      <c r="B5180" s="103"/>
      <c r="C5180" s="104"/>
      <c r="D5180" s="104"/>
      <c r="E5180" s="104"/>
    </row>
    <row r="5181" spans="2:5" x14ac:dyDescent="0.45">
      <c r="B5181" s="103"/>
      <c r="C5181" s="104"/>
      <c r="D5181" s="104"/>
      <c r="E5181" s="104"/>
    </row>
    <row r="5182" spans="2:5" x14ac:dyDescent="0.45">
      <c r="B5182" s="103"/>
      <c r="C5182" s="104"/>
      <c r="D5182" s="104"/>
      <c r="E5182" s="104"/>
    </row>
    <row r="5183" spans="2:5" x14ac:dyDescent="0.45">
      <c r="B5183" s="103"/>
      <c r="C5183" s="104"/>
      <c r="D5183" s="104"/>
      <c r="E5183" s="104"/>
    </row>
    <row r="5184" spans="2:5" x14ac:dyDescent="0.45">
      <c r="B5184" s="103"/>
      <c r="C5184" s="104"/>
      <c r="D5184" s="104"/>
      <c r="E5184" s="104"/>
    </row>
    <row r="5185" spans="2:5" x14ac:dyDescent="0.45">
      <c r="B5185" s="103"/>
      <c r="C5185" s="104"/>
      <c r="D5185" s="104"/>
      <c r="E5185" s="104"/>
    </row>
    <row r="5186" spans="2:5" x14ac:dyDescent="0.45">
      <c r="B5186" s="103"/>
      <c r="C5186" s="104"/>
      <c r="D5186" s="104"/>
      <c r="E5186" s="104"/>
    </row>
    <row r="5187" spans="2:5" x14ac:dyDescent="0.45">
      <c r="B5187" s="103"/>
      <c r="C5187" s="104"/>
      <c r="D5187" s="104"/>
      <c r="E5187" s="104"/>
    </row>
    <row r="5188" spans="2:5" x14ac:dyDescent="0.45">
      <c r="B5188" s="103"/>
      <c r="C5188" s="104"/>
      <c r="D5188" s="104"/>
      <c r="E5188" s="104"/>
    </row>
    <row r="5189" spans="2:5" x14ac:dyDescent="0.45">
      <c r="B5189" s="103"/>
      <c r="C5189" s="104"/>
      <c r="D5189" s="104"/>
      <c r="E5189" s="104"/>
    </row>
    <row r="5190" spans="2:5" x14ac:dyDescent="0.45">
      <c r="B5190" s="103"/>
      <c r="C5190" s="104"/>
      <c r="D5190" s="104"/>
      <c r="E5190" s="104"/>
    </row>
    <row r="5191" spans="2:5" x14ac:dyDescent="0.45">
      <c r="B5191" s="103"/>
      <c r="C5191" s="104"/>
      <c r="D5191" s="104"/>
      <c r="E5191" s="104"/>
    </row>
    <row r="5192" spans="2:5" x14ac:dyDescent="0.45">
      <c r="B5192" s="103"/>
      <c r="C5192" s="104"/>
      <c r="D5192" s="104"/>
      <c r="E5192" s="104"/>
    </row>
    <row r="5193" spans="2:5" x14ac:dyDescent="0.45">
      <c r="B5193" s="103"/>
      <c r="C5193" s="104"/>
      <c r="D5193" s="104"/>
      <c r="E5193" s="104"/>
    </row>
    <row r="5194" spans="2:5" x14ac:dyDescent="0.45">
      <c r="B5194" s="103"/>
      <c r="C5194" s="104"/>
      <c r="D5194" s="104"/>
      <c r="E5194" s="104"/>
    </row>
    <row r="5195" spans="2:5" x14ac:dyDescent="0.45">
      <c r="B5195" s="103"/>
      <c r="C5195" s="104"/>
      <c r="D5195" s="104"/>
      <c r="E5195" s="104"/>
    </row>
    <row r="5196" spans="2:5" x14ac:dyDescent="0.45">
      <c r="B5196" s="103"/>
      <c r="C5196" s="104"/>
      <c r="D5196" s="104"/>
      <c r="E5196" s="104"/>
    </row>
    <row r="5197" spans="2:5" x14ac:dyDescent="0.45">
      <c r="B5197" s="103"/>
      <c r="C5197" s="104"/>
      <c r="D5197" s="104"/>
      <c r="E5197" s="104"/>
    </row>
    <row r="5198" spans="2:5" x14ac:dyDescent="0.45">
      <c r="B5198" s="103"/>
      <c r="C5198" s="104"/>
      <c r="D5198" s="104"/>
      <c r="E5198" s="104"/>
    </row>
    <row r="5199" spans="2:5" x14ac:dyDescent="0.45">
      <c r="B5199" s="103"/>
      <c r="C5199" s="104"/>
      <c r="D5199" s="104"/>
      <c r="E5199" s="104"/>
    </row>
    <row r="5200" spans="2:5" x14ac:dyDescent="0.45">
      <c r="B5200" s="103"/>
      <c r="C5200" s="104"/>
      <c r="D5200" s="104"/>
      <c r="E5200" s="104"/>
    </row>
    <row r="5201" spans="2:5" x14ac:dyDescent="0.45">
      <c r="B5201" s="103"/>
      <c r="C5201" s="104"/>
      <c r="D5201" s="104"/>
      <c r="E5201" s="104"/>
    </row>
    <row r="5202" spans="2:5" x14ac:dyDescent="0.45">
      <c r="B5202" s="103"/>
      <c r="C5202" s="104"/>
      <c r="D5202" s="104"/>
      <c r="E5202" s="104"/>
    </row>
    <row r="5203" spans="2:5" x14ac:dyDescent="0.45">
      <c r="B5203" s="103"/>
      <c r="C5203" s="104"/>
      <c r="D5203" s="104"/>
      <c r="E5203" s="104"/>
    </row>
    <row r="5204" spans="2:5" x14ac:dyDescent="0.45">
      <c r="B5204" s="103"/>
      <c r="C5204" s="104"/>
      <c r="D5204" s="104"/>
      <c r="E5204" s="104"/>
    </row>
    <row r="5205" spans="2:5" x14ac:dyDescent="0.45">
      <c r="B5205" s="103"/>
      <c r="C5205" s="104"/>
      <c r="D5205" s="104"/>
      <c r="E5205" s="104"/>
    </row>
    <row r="5206" spans="2:5" x14ac:dyDescent="0.45">
      <c r="B5206" s="103"/>
      <c r="C5206" s="104"/>
      <c r="D5206" s="104"/>
      <c r="E5206" s="104"/>
    </row>
    <row r="5207" spans="2:5" x14ac:dyDescent="0.45">
      <c r="B5207" s="103"/>
      <c r="C5207" s="104"/>
      <c r="D5207" s="104"/>
      <c r="E5207" s="104"/>
    </row>
    <row r="5208" spans="2:5" x14ac:dyDescent="0.45">
      <c r="B5208" s="103"/>
      <c r="C5208" s="104"/>
      <c r="D5208" s="104"/>
      <c r="E5208" s="104"/>
    </row>
    <row r="5209" spans="2:5" x14ac:dyDescent="0.45">
      <c r="B5209" s="103"/>
      <c r="C5209" s="104"/>
      <c r="D5209" s="104"/>
      <c r="E5209" s="104"/>
    </row>
    <row r="5210" spans="2:5" x14ac:dyDescent="0.45">
      <c r="B5210" s="103"/>
      <c r="C5210" s="104"/>
      <c r="D5210" s="104"/>
      <c r="E5210" s="104"/>
    </row>
    <row r="5211" spans="2:5" x14ac:dyDescent="0.45">
      <c r="B5211" s="103"/>
      <c r="C5211" s="104"/>
      <c r="D5211" s="104"/>
      <c r="E5211" s="104"/>
    </row>
    <row r="5212" spans="2:5" x14ac:dyDescent="0.45">
      <c r="B5212" s="103"/>
      <c r="C5212" s="104"/>
      <c r="D5212" s="104"/>
      <c r="E5212" s="104"/>
    </row>
    <row r="5213" spans="2:5" x14ac:dyDescent="0.45">
      <c r="B5213" s="103"/>
      <c r="C5213" s="104"/>
      <c r="D5213" s="104"/>
      <c r="E5213" s="104"/>
    </row>
    <row r="5214" spans="2:5" x14ac:dyDescent="0.45">
      <c r="B5214" s="103"/>
      <c r="C5214" s="104"/>
      <c r="D5214" s="104"/>
      <c r="E5214" s="104"/>
    </row>
    <row r="5215" spans="2:5" x14ac:dyDescent="0.45">
      <c r="B5215" s="103"/>
      <c r="C5215" s="104"/>
      <c r="D5215" s="104"/>
      <c r="E5215" s="104"/>
    </row>
    <row r="5216" spans="2:5" x14ac:dyDescent="0.45">
      <c r="B5216" s="103"/>
      <c r="C5216" s="104"/>
      <c r="D5216" s="104"/>
      <c r="E5216" s="104"/>
    </row>
    <row r="5217" spans="2:5" x14ac:dyDescent="0.45">
      <c r="B5217" s="103"/>
      <c r="C5217" s="104"/>
      <c r="D5217" s="104"/>
      <c r="E5217" s="104"/>
    </row>
    <row r="5218" spans="2:5" x14ac:dyDescent="0.45">
      <c r="B5218" s="103"/>
      <c r="C5218" s="104"/>
      <c r="D5218" s="104"/>
      <c r="E5218" s="104"/>
    </row>
    <row r="5219" spans="2:5" x14ac:dyDescent="0.45">
      <c r="B5219" s="103"/>
      <c r="C5219" s="104"/>
      <c r="D5219" s="104"/>
      <c r="E5219" s="104"/>
    </row>
    <row r="5220" spans="2:5" x14ac:dyDescent="0.45">
      <c r="B5220" s="103"/>
      <c r="C5220" s="104"/>
      <c r="D5220" s="104"/>
      <c r="E5220" s="104"/>
    </row>
    <row r="5221" spans="2:5" x14ac:dyDescent="0.45">
      <c r="B5221" s="103"/>
      <c r="C5221" s="104"/>
      <c r="D5221" s="104"/>
      <c r="E5221" s="104"/>
    </row>
    <row r="5222" spans="2:5" x14ac:dyDescent="0.45">
      <c r="B5222" s="103"/>
      <c r="C5222" s="104"/>
      <c r="D5222" s="104"/>
      <c r="E5222" s="104"/>
    </row>
    <row r="5223" spans="2:5" x14ac:dyDescent="0.45">
      <c r="B5223" s="103"/>
      <c r="C5223" s="104"/>
      <c r="D5223" s="104"/>
      <c r="E5223" s="104"/>
    </row>
    <row r="5224" spans="2:5" x14ac:dyDescent="0.45">
      <c r="B5224" s="103"/>
      <c r="C5224" s="104"/>
      <c r="D5224" s="104"/>
      <c r="E5224" s="104"/>
    </row>
    <row r="5225" spans="2:5" x14ac:dyDescent="0.45">
      <c r="B5225" s="103"/>
      <c r="C5225" s="104"/>
      <c r="D5225" s="104"/>
      <c r="E5225" s="104"/>
    </row>
    <row r="5226" spans="2:5" x14ac:dyDescent="0.45">
      <c r="B5226" s="103"/>
      <c r="C5226" s="104"/>
      <c r="D5226" s="104"/>
      <c r="E5226" s="104"/>
    </row>
    <row r="5227" spans="2:5" x14ac:dyDescent="0.45">
      <c r="B5227" s="103"/>
      <c r="C5227" s="104"/>
      <c r="D5227" s="104"/>
      <c r="E5227" s="104"/>
    </row>
    <row r="5228" spans="2:5" x14ac:dyDescent="0.45">
      <c r="B5228" s="103"/>
      <c r="C5228" s="104"/>
      <c r="D5228" s="104"/>
      <c r="E5228" s="104"/>
    </row>
    <row r="5229" spans="2:5" x14ac:dyDescent="0.45">
      <c r="B5229" s="103"/>
      <c r="C5229" s="104"/>
      <c r="D5229" s="104"/>
      <c r="E5229" s="104"/>
    </row>
    <row r="5230" spans="2:5" x14ac:dyDescent="0.45">
      <c r="B5230" s="103"/>
      <c r="C5230" s="104"/>
      <c r="D5230" s="104"/>
      <c r="E5230" s="104"/>
    </row>
    <row r="5231" spans="2:5" x14ac:dyDescent="0.45">
      <c r="B5231" s="103"/>
      <c r="C5231" s="104"/>
      <c r="D5231" s="104"/>
      <c r="E5231" s="104"/>
    </row>
    <row r="5232" spans="2:5" x14ac:dyDescent="0.45">
      <c r="B5232" s="103"/>
      <c r="C5232" s="104"/>
      <c r="D5232" s="104"/>
      <c r="E5232" s="104"/>
    </row>
    <row r="5233" spans="2:5" x14ac:dyDescent="0.45">
      <c r="B5233" s="103"/>
      <c r="C5233" s="104"/>
      <c r="D5233" s="104"/>
      <c r="E5233" s="104"/>
    </row>
    <row r="5234" spans="2:5" x14ac:dyDescent="0.45">
      <c r="B5234" s="103"/>
      <c r="C5234" s="104"/>
      <c r="D5234" s="104"/>
      <c r="E5234" s="104"/>
    </row>
    <row r="5235" spans="2:5" x14ac:dyDescent="0.45">
      <c r="B5235" s="103"/>
      <c r="C5235" s="104"/>
      <c r="D5235" s="104"/>
      <c r="E5235" s="104"/>
    </row>
    <row r="5236" spans="2:5" x14ac:dyDescent="0.45">
      <c r="B5236" s="103"/>
      <c r="C5236" s="104"/>
      <c r="D5236" s="104"/>
      <c r="E5236" s="104"/>
    </row>
    <row r="5237" spans="2:5" x14ac:dyDescent="0.45">
      <c r="B5237" s="103"/>
      <c r="C5237" s="104"/>
      <c r="D5237" s="104"/>
      <c r="E5237" s="104"/>
    </row>
    <row r="5238" spans="2:5" x14ac:dyDescent="0.45">
      <c r="B5238" s="103"/>
      <c r="C5238" s="104"/>
      <c r="D5238" s="104"/>
      <c r="E5238" s="104"/>
    </row>
    <row r="5239" spans="2:5" x14ac:dyDescent="0.45">
      <c r="B5239" s="103"/>
      <c r="C5239" s="104"/>
      <c r="D5239" s="104"/>
      <c r="E5239" s="104"/>
    </row>
    <row r="5240" spans="2:5" x14ac:dyDescent="0.45">
      <c r="B5240" s="103"/>
      <c r="C5240" s="104"/>
      <c r="D5240" s="104"/>
      <c r="E5240" s="104"/>
    </row>
    <row r="5241" spans="2:5" x14ac:dyDescent="0.45">
      <c r="B5241" s="103"/>
      <c r="C5241" s="104"/>
      <c r="D5241" s="104"/>
      <c r="E5241" s="104"/>
    </row>
    <row r="5242" spans="2:5" x14ac:dyDescent="0.45">
      <c r="B5242" s="103"/>
      <c r="C5242" s="104"/>
      <c r="D5242" s="104"/>
      <c r="E5242" s="104"/>
    </row>
    <row r="5243" spans="2:5" x14ac:dyDescent="0.45">
      <c r="B5243" s="103"/>
      <c r="C5243" s="104"/>
      <c r="D5243" s="104"/>
      <c r="E5243" s="104"/>
    </row>
    <row r="5244" spans="2:5" x14ac:dyDescent="0.45">
      <c r="B5244" s="103"/>
      <c r="C5244" s="104"/>
      <c r="D5244" s="104"/>
      <c r="E5244" s="104"/>
    </row>
    <row r="5245" spans="2:5" x14ac:dyDescent="0.45">
      <c r="B5245" s="103"/>
      <c r="C5245" s="104"/>
      <c r="D5245" s="104"/>
      <c r="E5245" s="104"/>
    </row>
    <row r="5246" spans="2:5" x14ac:dyDescent="0.45">
      <c r="B5246" s="103"/>
      <c r="C5246" s="104"/>
      <c r="D5246" s="104"/>
      <c r="E5246" s="104"/>
    </row>
    <row r="5247" spans="2:5" x14ac:dyDescent="0.45">
      <c r="B5247" s="103"/>
      <c r="C5247" s="104"/>
      <c r="D5247" s="104"/>
      <c r="E5247" s="104"/>
    </row>
    <row r="5248" spans="2:5" x14ac:dyDescent="0.45">
      <c r="B5248" s="103"/>
      <c r="C5248" s="104"/>
      <c r="D5248" s="104"/>
      <c r="E5248" s="104"/>
    </row>
    <row r="5249" spans="2:5" x14ac:dyDescent="0.45">
      <c r="B5249" s="103"/>
      <c r="C5249" s="104"/>
      <c r="D5249" s="104"/>
      <c r="E5249" s="104"/>
    </row>
    <row r="5250" spans="2:5" x14ac:dyDescent="0.45">
      <c r="B5250" s="103"/>
      <c r="C5250" s="104"/>
      <c r="D5250" s="104"/>
      <c r="E5250" s="104"/>
    </row>
    <row r="5251" spans="2:5" x14ac:dyDescent="0.45">
      <c r="B5251" s="103"/>
      <c r="C5251" s="104"/>
      <c r="D5251" s="104"/>
      <c r="E5251" s="104"/>
    </row>
    <row r="5252" spans="2:5" x14ac:dyDescent="0.45">
      <c r="B5252" s="103"/>
      <c r="C5252" s="104"/>
      <c r="D5252" s="104"/>
      <c r="E5252" s="104"/>
    </row>
    <row r="5253" spans="2:5" x14ac:dyDescent="0.45">
      <c r="B5253" s="103"/>
      <c r="C5253" s="104"/>
      <c r="D5253" s="104"/>
      <c r="E5253" s="104"/>
    </row>
    <row r="5254" spans="2:5" x14ac:dyDescent="0.45">
      <c r="B5254" s="103"/>
      <c r="C5254" s="104"/>
      <c r="D5254" s="104"/>
      <c r="E5254" s="104"/>
    </row>
    <row r="5255" spans="2:5" x14ac:dyDescent="0.45">
      <c r="B5255" s="103"/>
      <c r="C5255" s="104"/>
      <c r="D5255" s="104"/>
      <c r="E5255" s="104"/>
    </row>
    <row r="5256" spans="2:5" x14ac:dyDescent="0.45">
      <c r="B5256" s="103"/>
      <c r="C5256" s="104"/>
      <c r="D5256" s="104"/>
      <c r="E5256" s="104"/>
    </row>
    <row r="5257" spans="2:5" x14ac:dyDescent="0.45">
      <c r="B5257" s="103"/>
      <c r="C5257" s="104"/>
      <c r="D5257" s="104"/>
      <c r="E5257" s="104"/>
    </row>
    <row r="5258" spans="2:5" x14ac:dyDescent="0.45">
      <c r="B5258" s="103"/>
      <c r="C5258" s="104"/>
      <c r="D5258" s="104"/>
      <c r="E5258" s="104"/>
    </row>
    <row r="5259" spans="2:5" x14ac:dyDescent="0.45">
      <c r="B5259" s="103"/>
      <c r="C5259" s="104"/>
      <c r="D5259" s="104"/>
      <c r="E5259" s="104"/>
    </row>
    <row r="5260" spans="2:5" x14ac:dyDescent="0.45">
      <c r="B5260" s="103"/>
      <c r="C5260" s="104"/>
      <c r="D5260" s="104"/>
      <c r="E5260" s="104"/>
    </row>
    <row r="5261" spans="2:5" x14ac:dyDescent="0.45">
      <c r="B5261" s="103"/>
      <c r="C5261" s="104"/>
      <c r="D5261" s="104"/>
      <c r="E5261" s="104"/>
    </row>
    <row r="5262" spans="2:5" x14ac:dyDescent="0.45">
      <c r="B5262" s="103"/>
      <c r="C5262" s="104"/>
      <c r="D5262" s="104"/>
      <c r="E5262" s="104"/>
    </row>
    <row r="5263" spans="2:5" x14ac:dyDescent="0.45">
      <c r="B5263" s="103"/>
      <c r="C5263" s="104"/>
      <c r="D5263" s="104"/>
      <c r="E5263" s="104"/>
    </row>
    <row r="5264" spans="2:5" x14ac:dyDescent="0.45">
      <c r="B5264" s="103"/>
      <c r="C5264" s="104"/>
      <c r="D5264" s="104"/>
      <c r="E5264" s="104"/>
    </row>
    <row r="5265" spans="2:5" x14ac:dyDescent="0.45">
      <c r="B5265" s="103"/>
      <c r="C5265" s="104"/>
      <c r="D5265" s="104"/>
      <c r="E5265" s="104"/>
    </row>
    <row r="5266" spans="2:5" x14ac:dyDescent="0.45">
      <c r="B5266" s="103"/>
      <c r="C5266" s="104"/>
      <c r="D5266" s="104"/>
      <c r="E5266" s="104"/>
    </row>
    <row r="5267" spans="2:5" x14ac:dyDescent="0.45">
      <c r="B5267" s="103"/>
      <c r="C5267" s="104"/>
      <c r="D5267" s="104"/>
      <c r="E5267" s="104"/>
    </row>
    <row r="5268" spans="2:5" x14ac:dyDescent="0.45">
      <c r="B5268" s="103"/>
      <c r="C5268" s="104"/>
      <c r="D5268" s="104"/>
      <c r="E5268" s="104"/>
    </row>
    <row r="5269" spans="2:5" x14ac:dyDescent="0.45">
      <c r="B5269" s="103"/>
      <c r="C5269" s="104"/>
      <c r="D5269" s="104"/>
      <c r="E5269" s="104"/>
    </row>
    <row r="5270" spans="2:5" x14ac:dyDescent="0.45">
      <c r="B5270" s="103"/>
      <c r="C5270" s="104"/>
      <c r="D5270" s="104"/>
      <c r="E5270" s="104"/>
    </row>
    <row r="5271" spans="2:5" x14ac:dyDescent="0.45">
      <c r="B5271" s="103"/>
      <c r="C5271" s="104"/>
      <c r="D5271" s="104"/>
      <c r="E5271" s="104"/>
    </row>
    <row r="5272" spans="2:5" x14ac:dyDescent="0.45">
      <c r="B5272" s="103"/>
      <c r="C5272" s="104"/>
      <c r="D5272" s="104"/>
      <c r="E5272" s="104"/>
    </row>
    <row r="5273" spans="2:5" x14ac:dyDescent="0.45">
      <c r="B5273" s="103"/>
      <c r="C5273" s="104"/>
      <c r="D5273" s="104"/>
      <c r="E5273" s="104"/>
    </row>
    <row r="5274" spans="2:5" x14ac:dyDescent="0.45">
      <c r="B5274" s="103"/>
      <c r="C5274" s="104"/>
      <c r="D5274" s="104"/>
      <c r="E5274" s="104"/>
    </row>
    <row r="5275" spans="2:5" x14ac:dyDescent="0.45">
      <c r="B5275" s="103"/>
      <c r="C5275" s="104"/>
      <c r="D5275" s="104"/>
      <c r="E5275" s="104"/>
    </row>
    <row r="5276" spans="2:5" x14ac:dyDescent="0.45">
      <c r="B5276" s="103"/>
      <c r="C5276" s="104"/>
      <c r="D5276" s="104"/>
      <c r="E5276" s="104"/>
    </row>
    <row r="5277" spans="2:5" x14ac:dyDescent="0.45">
      <c r="B5277" s="103"/>
      <c r="C5277" s="104"/>
      <c r="D5277" s="104"/>
      <c r="E5277" s="104"/>
    </row>
    <row r="5278" spans="2:5" x14ac:dyDescent="0.45">
      <c r="B5278" s="103"/>
      <c r="C5278" s="104"/>
      <c r="D5278" s="104"/>
      <c r="E5278" s="104"/>
    </row>
    <row r="5279" spans="2:5" x14ac:dyDescent="0.45">
      <c r="B5279" s="103"/>
      <c r="C5279" s="104"/>
      <c r="D5279" s="104"/>
      <c r="E5279" s="104"/>
    </row>
    <row r="5280" spans="2:5" x14ac:dyDescent="0.45">
      <c r="B5280" s="103"/>
      <c r="C5280" s="104"/>
      <c r="D5280" s="104"/>
      <c r="E5280" s="104"/>
    </row>
    <row r="5281" spans="2:5" x14ac:dyDescent="0.45">
      <c r="B5281" s="103"/>
      <c r="C5281" s="104"/>
      <c r="D5281" s="104"/>
      <c r="E5281" s="104"/>
    </row>
    <row r="5282" spans="2:5" x14ac:dyDescent="0.45">
      <c r="B5282" s="103"/>
      <c r="C5282" s="104"/>
      <c r="D5282" s="104"/>
      <c r="E5282" s="104"/>
    </row>
    <row r="5283" spans="2:5" x14ac:dyDescent="0.45">
      <c r="B5283" s="103"/>
      <c r="C5283" s="104"/>
      <c r="D5283" s="104"/>
      <c r="E5283" s="104"/>
    </row>
    <row r="5284" spans="2:5" x14ac:dyDescent="0.45">
      <c r="B5284" s="103"/>
      <c r="C5284" s="104"/>
      <c r="D5284" s="104"/>
      <c r="E5284" s="104"/>
    </row>
    <row r="5285" spans="2:5" x14ac:dyDescent="0.45">
      <c r="B5285" s="103"/>
      <c r="C5285" s="104"/>
      <c r="D5285" s="104"/>
      <c r="E5285" s="104"/>
    </row>
    <row r="5286" spans="2:5" x14ac:dyDescent="0.45">
      <c r="B5286" s="103"/>
      <c r="C5286" s="104"/>
      <c r="D5286" s="104"/>
      <c r="E5286" s="104"/>
    </row>
    <row r="5287" spans="2:5" x14ac:dyDescent="0.45">
      <c r="B5287" s="103"/>
      <c r="C5287" s="104"/>
      <c r="D5287" s="104"/>
      <c r="E5287" s="104"/>
    </row>
    <row r="5288" spans="2:5" x14ac:dyDescent="0.45">
      <c r="B5288" s="103"/>
      <c r="C5288" s="104"/>
      <c r="D5288" s="104"/>
      <c r="E5288" s="104"/>
    </row>
    <row r="5289" spans="2:5" x14ac:dyDescent="0.45">
      <c r="B5289" s="103"/>
      <c r="C5289" s="104"/>
      <c r="D5289" s="104"/>
      <c r="E5289" s="104"/>
    </row>
    <row r="5290" spans="2:5" x14ac:dyDescent="0.45">
      <c r="B5290" s="103"/>
      <c r="C5290" s="104"/>
      <c r="D5290" s="104"/>
      <c r="E5290" s="104"/>
    </row>
    <row r="5291" spans="2:5" x14ac:dyDescent="0.45">
      <c r="B5291" s="103"/>
      <c r="C5291" s="104"/>
      <c r="D5291" s="104"/>
      <c r="E5291" s="104"/>
    </row>
    <row r="5292" spans="2:5" x14ac:dyDescent="0.45">
      <c r="B5292" s="103"/>
      <c r="C5292" s="104"/>
      <c r="D5292" s="104"/>
      <c r="E5292" s="104"/>
    </row>
    <row r="5293" spans="2:5" x14ac:dyDescent="0.45">
      <c r="B5293" s="103"/>
      <c r="C5293" s="104"/>
      <c r="D5293" s="104"/>
      <c r="E5293" s="104"/>
    </row>
    <row r="5294" spans="2:5" x14ac:dyDescent="0.45">
      <c r="B5294" s="103"/>
      <c r="C5294" s="104"/>
      <c r="D5294" s="104"/>
      <c r="E5294" s="104"/>
    </row>
    <row r="5295" spans="2:5" x14ac:dyDescent="0.45">
      <c r="B5295" s="103"/>
      <c r="C5295" s="104"/>
      <c r="D5295" s="104"/>
      <c r="E5295" s="104"/>
    </row>
    <row r="5296" spans="2:5" x14ac:dyDescent="0.45">
      <c r="B5296" s="103"/>
      <c r="C5296" s="104"/>
      <c r="D5296" s="104"/>
      <c r="E5296" s="104"/>
    </row>
    <row r="5297" spans="2:5" x14ac:dyDescent="0.45">
      <c r="B5297" s="103"/>
      <c r="C5297" s="104"/>
      <c r="D5297" s="104"/>
      <c r="E5297" s="104"/>
    </row>
    <row r="5298" spans="2:5" x14ac:dyDescent="0.45">
      <c r="B5298" s="103"/>
      <c r="C5298" s="104"/>
      <c r="D5298" s="104"/>
      <c r="E5298" s="104"/>
    </row>
    <row r="5299" spans="2:5" x14ac:dyDescent="0.45">
      <c r="B5299" s="103"/>
      <c r="C5299" s="104"/>
      <c r="D5299" s="104"/>
      <c r="E5299" s="104"/>
    </row>
    <row r="5300" spans="2:5" x14ac:dyDescent="0.45">
      <c r="B5300" s="103"/>
      <c r="C5300" s="104"/>
      <c r="D5300" s="104"/>
      <c r="E5300" s="104"/>
    </row>
    <row r="5301" spans="2:5" x14ac:dyDescent="0.45">
      <c r="B5301" s="103"/>
      <c r="C5301" s="104"/>
      <c r="D5301" s="104"/>
      <c r="E5301" s="104"/>
    </row>
    <row r="5302" spans="2:5" x14ac:dyDescent="0.45">
      <c r="B5302" s="103"/>
      <c r="C5302" s="104"/>
      <c r="D5302" s="104"/>
      <c r="E5302" s="104"/>
    </row>
    <row r="5303" spans="2:5" x14ac:dyDescent="0.45">
      <c r="B5303" s="103"/>
      <c r="C5303" s="104"/>
      <c r="D5303" s="104"/>
      <c r="E5303" s="104"/>
    </row>
    <row r="5304" spans="2:5" x14ac:dyDescent="0.45">
      <c r="B5304" s="103"/>
      <c r="C5304" s="104"/>
      <c r="D5304" s="104"/>
      <c r="E5304" s="104"/>
    </row>
    <row r="5305" spans="2:5" x14ac:dyDescent="0.45">
      <c r="B5305" s="103"/>
      <c r="C5305" s="104"/>
      <c r="D5305" s="104"/>
      <c r="E5305" s="104"/>
    </row>
    <row r="5306" spans="2:5" x14ac:dyDescent="0.45">
      <c r="B5306" s="103"/>
      <c r="C5306" s="104"/>
      <c r="D5306" s="104"/>
      <c r="E5306" s="104"/>
    </row>
    <row r="5307" spans="2:5" x14ac:dyDescent="0.45">
      <c r="B5307" s="103"/>
      <c r="C5307" s="104"/>
      <c r="D5307" s="104"/>
      <c r="E5307" s="104"/>
    </row>
    <row r="5308" spans="2:5" x14ac:dyDescent="0.45">
      <c r="B5308" s="103"/>
      <c r="C5308" s="104"/>
      <c r="D5308" s="104"/>
      <c r="E5308" s="104"/>
    </row>
    <row r="5309" spans="2:5" x14ac:dyDescent="0.45">
      <c r="B5309" s="103"/>
      <c r="C5309" s="104"/>
      <c r="D5309" s="104"/>
      <c r="E5309" s="104"/>
    </row>
    <row r="5310" spans="2:5" x14ac:dyDescent="0.45">
      <c r="B5310" s="103"/>
      <c r="C5310" s="104"/>
      <c r="D5310" s="104"/>
      <c r="E5310" s="104"/>
    </row>
    <row r="5311" spans="2:5" x14ac:dyDescent="0.45">
      <c r="B5311" s="103"/>
      <c r="C5311" s="104"/>
      <c r="D5311" s="104"/>
      <c r="E5311" s="104"/>
    </row>
    <row r="5312" spans="2:5" x14ac:dyDescent="0.45">
      <c r="B5312" s="103"/>
      <c r="C5312" s="104"/>
      <c r="D5312" s="104"/>
      <c r="E5312" s="104"/>
    </row>
    <row r="5313" spans="2:5" x14ac:dyDescent="0.45">
      <c r="B5313" s="103"/>
      <c r="C5313" s="104"/>
      <c r="D5313" s="104"/>
      <c r="E5313" s="104"/>
    </row>
    <row r="5314" spans="2:5" x14ac:dyDescent="0.45">
      <c r="B5314" s="103"/>
      <c r="C5314" s="104"/>
      <c r="D5314" s="104"/>
      <c r="E5314" s="104"/>
    </row>
    <row r="5315" spans="2:5" x14ac:dyDescent="0.45">
      <c r="B5315" s="103"/>
      <c r="C5315" s="104"/>
      <c r="D5315" s="104"/>
      <c r="E5315" s="104"/>
    </row>
    <row r="5316" spans="2:5" x14ac:dyDescent="0.45">
      <c r="B5316" s="103"/>
      <c r="C5316" s="104"/>
      <c r="D5316" s="104"/>
      <c r="E5316" s="104"/>
    </row>
    <row r="5317" spans="2:5" x14ac:dyDescent="0.45">
      <c r="B5317" s="103"/>
      <c r="C5317" s="104"/>
      <c r="D5317" s="104"/>
      <c r="E5317" s="104"/>
    </row>
    <row r="5318" spans="2:5" x14ac:dyDescent="0.45">
      <c r="B5318" s="103"/>
      <c r="C5318" s="104"/>
      <c r="D5318" s="104"/>
      <c r="E5318" s="104"/>
    </row>
    <row r="5319" spans="2:5" x14ac:dyDescent="0.45">
      <c r="B5319" s="103"/>
      <c r="C5319" s="104"/>
      <c r="D5319" s="104"/>
      <c r="E5319" s="104"/>
    </row>
    <row r="5320" spans="2:5" x14ac:dyDescent="0.45">
      <c r="B5320" s="103"/>
      <c r="C5320" s="104"/>
      <c r="D5320" s="104"/>
      <c r="E5320" s="104"/>
    </row>
    <row r="5321" spans="2:5" x14ac:dyDescent="0.45">
      <c r="B5321" s="103"/>
      <c r="C5321" s="104"/>
      <c r="D5321" s="104"/>
      <c r="E5321" s="104"/>
    </row>
    <row r="5322" spans="2:5" x14ac:dyDescent="0.45">
      <c r="B5322" s="103"/>
      <c r="C5322" s="104"/>
      <c r="D5322" s="104"/>
      <c r="E5322" s="104"/>
    </row>
    <row r="5323" spans="2:5" x14ac:dyDescent="0.45">
      <c r="B5323" s="103"/>
      <c r="C5323" s="104"/>
      <c r="D5323" s="104"/>
      <c r="E5323" s="104"/>
    </row>
    <row r="5324" spans="2:5" x14ac:dyDescent="0.45">
      <c r="B5324" s="103"/>
      <c r="C5324" s="104"/>
      <c r="D5324" s="104"/>
      <c r="E5324" s="104"/>
    </row>
    <row r="5325" spans="2:5" x14ac:dyDescent="0.45">
      <c r="B5325" s="103"/>
      <c r="C5325" s="104"/>
      <c r="D5325" s="104"/>
      <c r="E5325" s="104"/>
    </row>
    <row r="5326" spans="2:5" x14ac:dyDescent="0.45">
      <c r="B5326" s="103"/>
      <c r="C5326" s="104"/>
      <c r="D5326" s="104"/>
      <c r="E5326" s="104"/>
    </row>
    <row r="5327" spans="2:5" x14ac:dyDescent="0.45">
      <c r="B5327" s="103"/>
      <c r="C5327" s="104"/>
      <c r="D5327" s="104"/>
      <c r="E5327" s="104"/>
    </row>
    <row r="5328" spans="2:5" x14ac:dyDescent="0.45">
      <c r="B5328" s="103"/>
      <c r="C5328" s="104"/>
      <c r="D5328" s="104"/>
      <c r="E5328" s="104"/>
    </row>
    <row r="5329" spans="2:5" x14ac:dyDescent="0.45">
      <c r="B5329" s="103"/>
      <c r="C5329" s="104"/>
      <c r="D5329" s="104"/>
      <c r="E5329" s="104"/>
    </row>
    <row r="5330" spans="2:5" x14ac:dyDescent="0.45">
      <c r="B5330" s="103"/>
      <c r="C5330" s="104"/>
      <c r="D5330" s="104"/>
      <c r="E5330" s="104"/>
    </row>
    <row r="5331" spans="2:5" x14ac:dyDescent="0.45">
      <c r="B5331" s="103"/>
      <c r="C5331" s="104"/>
      <c r="D5331" s="104"/>
      <c r="E5331" s="104"/>
    </row>
    <row r="5332" spans="2:5" x14ac:dyDescent="0.45">
      <c r="B5332" s="103"/>
      <c r="C5332" s="104"/>
      <c r="D5332" s="104"/>
      <c r="E5332" s="104"/>
    </row>
    <row r="5333" spans="2:5" x14ac:dyDescent="0.45">
      <c r="B5333" s="103"/>
      <c r="C5333" s="104"/>
      <c r="D5333" s="104"/>
      <c r="E5333" s="104"/>
    </row>
    <row r="5334" spans="2:5" x14ac:dyDescent="0.45">
      <c r="B5334" s="103"/>
      <c r="C5334" s="104"/>
      <c r="D5334" s="104"/>
      <c r="E5334" s="104"/>
    </row>
    <row r="5335" spans="2:5" x14ac:dyDescent="0.45">
      <c r="B5335" s="103"/>
      <c r="C5335" s="104"/>
      <c r="D5335" s="104"/>
      <c r="E5335" s="104"/>
    </row>
    <row r="5336" spans="2:5" x14ac:dyDescent="0.45">
      <c r="B5336" s="103"/>
      <c r="C5336" s="104"/>
      <c r="D5336" s="104"/>
      <c r="E5336" s="104"/>
    </row>
    <row r="5337" spans="2:5" x14ac:dyDescent="0.45">
      <c r="B5337" s="103"/>
      <c r="C5337" s="104"/>
      <c r="D5337" s="104"/>
      <c r="E5337" s="104"/>
    </row>
    <row r="5338" spans="2:5" x14ac:dyDescent="0.45">
      <c r="B5338" s="103"/>
      <c r="C5338" s="104"/>
      <c r="D5338" s="104"/>
      <c r="E5338" s="104"/>
    </row>
    <row r="5339" spans="2:5" x14ac:dyDescent="0.45">
      <c r="B5339" s="103"/>
      <c r="C5339" s="104"/>
      <c r="D5339" s="104"/>
      <c r="E5339" s="104"/>
    </row>
    <row r="5340" spans="2:5" x14ac:dyDescent="0.45">
      <c r="B5340" s="103"/>
      <c r="C5340" s="104"/>
      <c r="D5340" s="104"/>
      <c r="E5340" s="104"/>
    </row>
    <row r="5341" spans="2:5" x14ac:dyDescent="0.45">
      <c r="B5341" s="103"/>
      <c r="C5341" s="104"/>
      <c r="D5341" s="104"/>
      <c r="E5341" s="104"/>
    </row>
    <row r="5342" spans="2:5" x14ac:dyDescent="0.45">
      <c r="B5342" s="103"/>
      <c r="C5342" s="104"/>
      <c r="D5342" s="104"/>
      <c r="E5342" s="104"/>
    </row>
    <row r="5343" spans="2:5" x14ac:dyDescent="0.45">
      <c r="B5343" s="103"/>
      <c r="C5343" s="104"/>
      <c r="D5343" s="104"/>
      <c r="E5343" s="104"/>
    </row>
    <row r="5344" spans="2:5" x14ac:dyDescent="0.45">
      <c r="B5344" s="103"/>
      <c r="C5344" s="104"/>
      <c r="D5344" s="104"/>
      <c r="E5344" s="104"/>
    </row>
    <row r="5345" spans="2:5" x14ac:dyDescent="0.45">
      <c r="B5345" s="103"/>
      <c r="C5345" s="104"/>
      <c r="D5345" s="104"/>
      <c r="E5345" s="104"/>
    </row>
    <row r="5346" spans="2:5" x14ac:dyDescent="0.45">
      <c r="B5346" s="103"/>
      <c r="C5346" s="104"/>
      <c r="D5346" s="104"/>
      <c r="E5346" s="104"/>
    </row>
    <row r="5347" spans="2:5" x14ac:dyDescent="0.45">
      <c r="B5347" s="103"/>
      <c r="C5347" s="104"/>
      <c r="D5347" s="104"/>
      <c r="E5347" s="104"/>
    </row>
    <row r="5348" spans="2:5" x14ac:dyDescent="0.45">
      <c r="B5348" s="103"/>
      <c r="C5348" s="104"/>
      <c r="D5348" s="104"/>
      <c r="E5348" s="104"/>
    </row>
    <row r="5349" spans="2:5" x14ac:dyDescent="0.45">
      <c r="B5349" s="103"/>
      <c r="C5349" s="104"/>
      <c r="D5349" s="104"/>
      <c r="E5349" s="104"/>
    </row>
    <row r="5350" spans="2:5" x14ac:dyDescent="0.45">
      <c r="B5350" s="103"/>
      <c r="C5350" s="104"/>
      <c r="D5350" s="104"/>
      <c r="E5350" s="104"/>
    </row>
    <row r="5351" spans="2:5" x14ac:dyDescent="0.45">
      <c r="B5351" s="103"/>
      <c r="C5351" s="104"/>
      <c r="D5351" s="104"/>
      <c r="E5351" s="104"/>
    </row>
    <row r="5352" spans="2:5" x14ac:dyDescent="0.45">
      <c r="B5352" s="103"/>
      <c r="C5352" s="104"/>
      <c r="D5352" s="104"/>
      <c r="E5352" s="104"/>
    </row>
    <row r="5353" spans="2:5" x14ac:dyDescent="0.45">
      <c r="B5353" s="103"/>
      <c r="C5353" s="104"/>
      <c r="D5353" s="104"/>
      <c r="E5353" s="104"/>
    </row>
    <row r="5354" spans="2:5" x14ac:dyDescent="0.45">
      <c r="B5354" s="103"/>
      <c r="C5354" s="104"/>
      <c r="D5354" s="104"/>
      <c r="E5354" s="104"/>
    </row>
    <row r="5355" spans="2:5" x14ac:dyDescent="0.45">
      <c r="B5355" s="103"/>
      <c r="C5355" s="104"/>
      <c r="D5355" s="104"/>
      <c r="E5355" s="104"/>
    </row>
    <row r="5356" spans="2:5" x14ac:dyDescent="0.45">
      <c r="B5356" s="103"/>
      <c r="C5356" s="104"/>
      <c r="D5356" s="104"/>
      <c r="E5356" s="104"/>
    </row>
    <row r="5357" spans="2:5" x14ac:dyDescent="0.45">
      <c r="B5357" s="103"/>
      <c r="C5357" s="104"/>
      <c r="D5357" s="104"/>
      <c r="E5357" s="104"/>
    </row>
    <row r="5358" spans="2:5" x14ac:dyDescent="0.45">
      <c r="B5358" s="103"/>
      <c r="C5358" s="104"/>
      <c r="D5358" s="104"/>
      <c r="E5358" s="104"/>
    </row>
    <row r="5359" spans="2:5" x14ac:dyDescent="0.45">
      <c r="B5359" s="103"/>
      <c r="C5359" s="104"/>
      <c r="D5359" s="104"/>
      <c r="E5359" s="104"/>
    </row>
    <row r="5360" spans="2:5" x14ac:dyDescent="0.45">
      <c r="B5360" s="103"/>
      <c r="C5360" s="104"/>
      <c r="D5360" s="104"/>
      <c r="E5360" s="104"/>
    </row>
    <row r="5361" spans="2:5" x14ac:dyDescent="0.45">
      <c r="B5361" s="103"/>
      <c r="C5361" s="104"/>
      <c r="D5361" s="104"/>
      <c r="E5361" s="104"/>
    </row>
    <row r="5362" spans="2:5" x14ac:dyDescent="0.45">
      <c r="B5362" s="103"/>
      <c r="C5362" s="104"/>
      <c r="D5362" s="104"/>
      <c r="E5362" s="104"/>
    </row>
    <row r="5363" spans="2:5" x14ac:dyDescent="0.45">
      <c r="B5363" s="103"/>
      <c r="C5363" s="104"/>
      <c r="D5363" s="104"/>
      <c r="E5363" s="104"/>
    </row>
    <row r="5364" spans="2:5" x14ac:dyDescent="0.45">
      <c r="B5364" s="103"/>
      <c r="C5364" s="104"/>
      <c r="D5364" s="104"/>
      <c r="E5364" s="104"/>
    </row>
    <row r="5365" spans="2:5" x14ac:dyDescent="0.45">
      <c r="B5365" s="103"/>
      <c r="C5365" s="104"/>
      <c r="D5365" s="104"/>
      <c r="E5365" s="104"/>
    </row>
    <row r="5366" spans="2:5" x14ac:dyDescent="0.45">
      <c r="B5366" s="103"/>
      <c r="C5366" s="104"/>
      <c r="D5366" s="104"/>
      <c r="E5366" s="104"/>
    </row>
    <row r="5367" spans="2:5" x14ac:dyDescent="0.45">
      <c r="B5367" s="103"/>
      <c r="C5367" s="104"/>
      <c r="D5367" s="104"/>
      <c r="E5367" s="104"/>
    </row>
    <row r="5368" spans="2:5" x14ac:dyDescent="0.45">
      <c r="B5368" s="103"/>
      <c r="C5368" s="104"/>
      <c r="D5368" s="104"/>
      <c r="E5368" s="104"/>
    </row>
    <row r="5369" spans="2:5" x14ac:dyDescent="0.45">
      <c r="B5369" s="103"/>
      <c r="C5369" s="104"/>
      <c r="D5369" s="104"/>
      <c r="E5369" s="104"/>
    </row>
    <row r="5370" spans="2:5" x14ac:dyDescent="0.45">
      <c r="B5370" s="103"/>
      <c r="C5370" s="104"/>
      <c r="D5370" s="104"/>
      <c r="E5370" s="104"/>
    </row>
    <row r="5371" spans="2:5" x14ac:dyDescent="0.45">
      <c r="B5371" s="103"/>
      <c r="C5371" s="104"/>
      <c r="D5371" s="104"/>
      <c r="E5371" s="104"/>
    </row>
    <row r="5372" spans="2:5" x14ac:dyDescent="0.45">
      <c r="B5372" s="103"/>
      <c r="C5372" s="104"/>
      <c r="D5372" s="104"/>
      <c r="E5372" s="104"/>
    </row>
    <row r="5373" spans="2:5" x14ac:dyDescent="0.45">
      <c r="B5373" s="103"/>
      <c r="C5373" s="104"/>
      <c r="D5373" s="104"/>
      <c r="E5373" s="104"/>
    </row>
    <row r="5374" spans="2:5" x14ac:dyDescent="0.45">
      <c r="B5374" s="103"/>
      <c r="C5374" s="104"/>
      <c r="D5374" s="104"/>
      <c r="E5374" s="104"/>
    </row>
    <row r="5375" spans="2:5" x14ac:dyDescent="0.45">
      <c r="B5375" s="103"/>
      <c r="C5375" s="104"/>
      <c r="D5375" s="104"/>
      <c r="E5375" s="104"/>
    </row>
    <row r="5376" spans="2:5" x14ac:dyDescent="0.45">
      <c r="B5376" s="103"/>
      <c r="C5376" s="104"/>
      <c r="D5376" s="104"/>
      <c r="E5376" s="104"/>
    </row>
    <row r="5377" spans="2:5" x14ac:dyDescent="0.45">
      <c r="B5377" s="103"/>
      <c r="C5377" s="104"/>
      <c r="D5377" s="104"/>
      <c r="E5377" s="104"/>
    </row>
    <row r="5378" spans="2:5" x14ac:dyDescent="0.45">
      <c r="B5378" s="103"/>
      <c r="C5378" s="104"/>
      <c r="D5378" s="104"/>
      <c r="E5378" s="104"/>
    </row>
    <row r="5379" spans="2:5" x14ac:dyDescent="0.45">
      <c r="B5379" s="103"/>
      <c r="C5379" s="104"/>
      <c r="D5379" s="104"/>
      <c r="E5379" s="104"/>
    </row>
    <row r="5380" spans="2:5" x14ac:dyDescent="0.45">
      <c r="B5380" s="103"/>
      <c r="C5380" s="104"/>
      <c r="D5380" s="104"/>
      <c r="E5380" s="104"/>
    </row>
    <row r="5381" spans="2:5" x14ac:dyDescent="0.45">
      <c r="B5381" s="103"/>
      <c r="C5381" s="104"/>
      <c r="D5381" s="104"/>
      <c r="E5381" s="104"/>
    </row>
    <row r="5382" spans="2:5" x14ac:dyDescent="0.45">
      <c r="B5382" s="103"/>
      <c r="C5382" s="104"/>
      <c r="D5382" s="104"/>
      <c r="E5382" s="104"/>
    </row>
    <row r="5383" spans="2:5" x14ac:dyDescent="0.45">
      <c r="B5383" s="103"/>
      <c r="C5383" s="104"/>
      <c r="D5383" s="104"/>
      <c r="E5383" s="104"/>
    </row>
    <row r="5384" spans="2:5" x14ac:dyDescent="0.45">
      <c r="B5384" s="103"/>
      <c r="C5384" s="104"/>
      <c r="D5384" s="104"/>
      <c r="E5384" s="104"/>
    </row>
    <row r="5385" spans="2:5" x14ac:dyDescent="0.45">
      <c r="B5385" s="103"/>
      <c r="C5385" s="104"/>
      <c r="D5385" s="104"/>
      <c r="E5385" s="104"/>
    </row>
    <row r="5386" spans="2:5" x14ac:dyDescent="0.45">
      <c r="B5386" s="103"/>
      <c r="C5386" s="104"/>
      <c r="D5386" s="104"/>
      <c r="E5386" s="104"/>
    </row>
    <row r="5387" spans="2:5" x14ac:dyDescent="0.45">
      <c r="B5387" s="103"/>
      <c r="C5387" s="104"/>
      <c r="D5387" s="104"/>
      <c r="E5387" s="104"/>
    </row>
    <row r="5388" spans="2:5" x14ac:dyDescent="0.45">
      <c r="B5388" s="103"/>
      <c r="C5388" s="104"/>
      <c r="D5388" s="104"/>
      <c r="E5388" s="104"/>
    </row>
    <row r="5389" spans="2:5" x14ac:dyDescent="0.45">
      <c r="B5389" s="103"/>
      <c r="C5389" s="104"/>
      <c r="D5389" s="104"/>
      <c r="E5389" s="104"/>
    </row>
    <row r="5390" spans="2:5" x14ac:dyDescent="0.45">
      <c r="B5390" s="103"/>
      <c r="C5390" s="104"/>
      <c r="D5390" s="104"/>
      <c r="E5390" s="104"/>
    </row>
    <row r="5391" spans="2:5" x14ac:dyDescent="0.45">
      <c r="B5391" s="103"/>
      <c r="C5391" s="104"/>
      <c r="D5391" s="104"/>
      <c r="E5391" s="104"/>
    </row>
    <row r="5392" spans="2:5" x14ac:dyDescent="0.45">
      <c r="B5392" s="103"/>
      <c r="C5392" s="104"/>
      <c r="D5392" s="104"/>
      <c r="E5392" s="104"/>
    </row>
    <row r="5393" spans="2:5" x14ac:dyDescent="0.45">
      <c r="B5393" s="103"/>
      <c r="C5393" s="104"/>
      <c r="D5393" s="104"/>
      <c r="E5393" s="104"/>
    </row>
    <row r="5394" spans="2:5" x14ac:dyDescent="0.45">
      <c r="B5394" s="103"/>
      <c r="C5394" s="104"/>
      <c r="D5394" s="104"/>
      <c r="E5394" s="104"/>
    </row>
    <row r="5395" spans="2:5" x14ac:dyDescent="0.45">
      <c r="B5395" s="103"/>
      <c r="C5395" s="104"/>
      <c r="D5395" s="104"/>
      <c r="E5395" s="104"/>
    </row>
    <row r="5396" spans="2:5" x14ac:dyDescent="0.45">
      <c r="B5396" s="103"/>
      <c r="C5396" s="104"/>
      <c r="D5396" s="104"/>
      <c r="E5396" s="104"/>
    </row>
    <row r="5397" spans="2:5" x14ac:dyDescent="0.45">
      <c r="B5397" s="103"/>
      <c r="C5397" s="104"/>
      <c r="D5397" s="104"/>
      <c r="E5397" s="104"/>
    </row>
    <row r="5398" spans="2:5" x14ac:dyDescent="0.45">
      <c r="B5398" s="103"/>
      <c r="C5398" s="104"/>
      <c r="D5398" s="104"/>
      <c r="E5398" s="104"/>
    </row>
    <row r="5399" spans="2:5" x14ac:dyDescent="0.45">
      <c r="B5399" s="103"/>
      <c r="C5399" s="104"/>
      <c r="D5399" s="104"/>
      <c r="E5399" s="104"/>
    </row>
    <row r="5400" spans="2:5" x14ac:dyDescent="0.45">
      <c r="B5400" s="103"/>
      <c r="C5400" s="104"/>
      <c r="D5400" s="104"/>
      <c r="E5400" s="104"/>
    </row>
    <row r="5401" spans="2:5" x14ac:dyDescent="0.45">
      <c r="B5401" s="103"/>
      <c r="C5401" s="104"/>
      <c r="D5401" s="104"/>
      <c r="E5401" s="104"/>
    </row>
    <row r="5402" spans="2:5" x14ac:dyDescent="0.45">
      <c r="B5402" s="103"/>
      <c r="C5402" s="104"/>
      <c r="D5402" s="104"/>
      <c r="E5402" s="104"/>
    </row>
    <row r="5403" spans="2:5" x14ac:dyDescent="0.45">
      <c r="B5403" s="103"/>
      <c r="C5403" s="104"/>
      <c r="D5403" s="104"/>
      <c r="E5403" s="104"/>
    </row>
    <row r="5404" spans="2:5" x14ac:dyDescent="0.45">
      <c r="B5404" s="103"/>
      <c r="C5404" s="104"/>
      <c r="D5404" s="104"/>
      <c r="E5404" s="104"/>
    </row>
    <row r="5405" spans="2:5" x14ac:dyDescent="0.45">
      <c r="B5405" s="103"/>
      <c r="C5405" s="104"/>
      <c r="D5405" s="104"/>
      <c r="E5405" s="104"/>
    </row>
    <row r="5406" spans="2:5" x14ac:dyDescent="0.45">
      <c r="B5406" s="103"/>
      <c r="C5406" s="104"/>
      <c r="D5406" s="104"/>
      <c r="E5406" s="104"/>
    </row>
    <row r="5407" spans="2:5" x14ac:dyDescent="0.45">
      <c r="B5407" s="103"/>
      <c r="C5407" s="104"/>
      <c r="D5407" s="104"/>
      <c r="E5407" s="104"/>
    </row>
    <row r="5408" spans="2:5" x14ac:dyDescent="0.45">
      <c r="B5408" s="103"/>
      <c r="C5408" s="104"/>
      <c r="D5408" s="104"/>
      <c r="E5408" s="104"/>
    </row>
    <row r="5409" spans="2:5" x14ac:dyDescent="0.45">
      <c r="B5409" s="103"/>
      <c r="C5409" s="104"/>
      <c r="D5409" s="104"/>
      <c r="E5409" s="104"/>
    </row>
    <row r="5410" spans="2:5" x14ac:dyDescent="0.45">
      <c r="B5410" s="103"/>
      <c r="C5410" s="104"/>
      <c r="D5410" s="104"/>
      <c r="E5410" s="104"/>
    </row>
    <row r="5411" spans="2:5" x14ac:dyDescent="0.45">
      <c r="B5411" s="103"/>
      <c r="C5411" s="104"/>
      <c r="D5411" s="104"/>
      <c r="E5411" s="104"/>
    </row>
    <row r="5412" spans="2:5" x14ac:dyDescent="0.45">
      <c r="B5412" s="103"/>
      <c r="C5412" s="104"/>
      <c r="D5412" s="104"/>
      <c r="E5412" s="104"/>
    </row>
    <row r="5413" spans="2:5" x14ac:dyDescent="0.45">
      <c r="B5413" s="103"/>
      <c r="C5413" s="104"/>
      <c r="D5413" s="104"/>
      <c r="E5413" s="104"/>
    </row>
    <row r="5414" spans="2:5" x14ac:dyDescent="0.45">
      <c r="B5414" s="103"/>
      <c r="C5414" s="104"/>
      <c r="D5414" s="104"/>
      <c r="E5414" s="104"/>
    </row>
    <row r="5415" spans="2:5" x14ac:dyDescent="0.45">
      <c r="B5415" s="103"/>
      <c r="C5415" s="104"/>
      <c r="D5415" s="104"/>
      <c r="E5415" s="104"/>
    </row>
    <row r="5416" spans="2:5" x14ac:dyDescent="0.45">
      <c r="B5416" s="103"/>
      <c r="C5416" s="104"/>
      <c r="D5416" s="104"/>
      <c r="E5416" s="104"/>
    </row>
    <row r="5417" spans="2:5" x14ac:dyDescent="0.45">
      <c r="B5417" s="103"/>
      <c r="C5417" s="104"/>
      <c r="D5417" s="104"/>
      <c r="E5417" s="104"/>
    </row>
    <row r="5418" spans="2:5" x14ac:dyDescent="0.45">
      <c r="B5418" s="103"/>
      <c r="C5418" s="104"/>
      <c r="D5418" s="104"/>
      <c r="E5418" s="104"/>
    </row>
    <row r="5419" spans="2:5" x14ac:dyDescent="0.45">
      <c r="B5419" s="103"/>
      <c r="C5419" s="104"/>
      <c r="D5419" s="104"/>
      <c r="E5419" s="104"/>
    </row>
    <row r="5420" spans="2:5" x14ac:dyDescent="0.45">
      <c r="B5420" s="103"/>
      <c r="C5420" s="104"/>
      <c r="D5420" s="104"/>
      <c r="E5420" s="104"/>
    </row>
    <row r="5421" spans="2:5" x14ac:dyDescent="0.45">
      <c r="B5421" s="103"/>
      <c r="C5421" s="104"/>
      <c r="D5421" s="104"/>
      <c r="E5421" s="104"/>
    </row>
    <row r="5422" spans="2:5" x14ac:dyDescent="0.45">
      <c r="B5422" s="103"/>
      <c r="C5422" s="104"/>
      <c r="D5422" s="104"/>
      <c r="E5422" s="104"/>
    </row>
    <row r="5423" spans="2:5" x14ac:dyDescent="0.45">
      <c r="B5423" s="103"/>
      <c r="C5423" s="104"/>
      <c r="D5423" s="104"/>
      <c r="E5423" s="104"/>
    </row>
    <row r="5424" spans="2:5" x14ac:dyDescent="0.45">
      <c r="B5424" s="103"/>
      <c r="C5424" s="104"/>
      <c r="D5424" s="104"/>
      <c r="E5424" s="104"/>
    </row>
    <row r="5425" spans="2:5" x14ac:dyDescent="0.45">
      <c r="B5425" s="103"/>
      <c r="C5425" s="104"/>
      <c r="D5425" s="104"/>
      <c r="E5425" s="104"/>
    </row>
    <row r="5426" spans="2:5" x14ac:dyDescent="0.45">
      <c r="B5426" s="103"/>
      <c r="C5426" s="104"/>
      <c r="D5426" s="104"/>
      <c r="E5426" s="104"/>
    </row>
    <row r="5427" spans="2:5" x14ac:dyDescent="0.45">
      <c r="B5427" s="103"/>
      <c r="C5427" s="104"/>
      <c r="D5427" s="104"/>
      <c r="E5427" s="104"/>
    </row>
    <row r="5428" spans="2:5" x14ac:dyDescent="0.45">
      <c r="B5428" s="103"/>
      <c r="C5428" s="104"/>
      <c r="D5428" s="104"/>
      <c r="E5428" s="104"/>
    </row>
    <row r="5429" spans="2:5" x14ac:dyDescent="0.45">
      <c r="B5429" s="103"/>
      <c r="C5429" s="104"/>
      <c r="D5429" s="104"/>
      <c r="E5429" s="104"/>
    </row>
    <row r="5430" spans="2:5" x14ac:dyDescent="0.45">
      <c r="B5430" s="103"/>
      <c r="C5430" s="104"/>
      <c r="D5430" s="104"/>
      <c r="E5430" s="104"/>
    </row>
    <row r="5431" spans="2:5" x14ac:dyDescent="0.45">
      <c r="B5431" s="103"/>
      <c r="C5431" s="104"/>
      <c r="D5431" s="104"/>
      <c r="E5431" s="104"/>
    </row>
    <row r="5432" spans="2:5" x14ac:dyDescent="0.45">
      <c r="B5432" s="103"/>
      <c r="C5432" s="104"/>
      <c r="D5432" s="104"/>
      <c r="E5432" s="104"/>
    </row>
    <row r="5433" spans="2:5" x14ac:dyDescent="0.45">
      <c r="B5433" s="103"/>
      <c r="C5433" s="104"/>
      <c r="D5433" s="104"/>
      <c r="E5433" s="104"/>
    </row>
    <row r="5434" spans="2:5" x14ac:dyDescent="0.45">
      <c r="B5434" s="103"/>
      <c r="C5434" s="104"/>
      <c r="D5434" s="104"/>
      <c r="E5434" s="104"/>
    </row>
    <row r="5435" spans="2:5" x14ac:dyDescent="0.45">
      <c r="B5435" s="103"/>
      <c r="C5435" s="104"/>
      <c r="D5435" s="104"/>
      <c r="E5435" s="104"/>
    </row>
    <row r="5436" spans="2:5" x14ac:dyDescent="0.45">
      <c r="B5436" s="103"/>
      <c r="C5436" s="104"/>
      <c r="D5436" s="104"/>
      <c r="E5436" s="104"/>
    </row>
    <row r="5437" spans="2:5" x14ac:dyDescent="0.45">
      <c r="B5437" s="103"/>
      <c r="C5437" s="104"/>
      <c r="D5437" s="104"/>
      <c r="E5437" s="104"/>
    </row>
    <row r="5438" spans="2:5" x14ac:dyDescent="0.45">
      <c r="B5438" s="103"/>
      <c r="C5438" s="104"/>
      <c r="D5438" s="104"/>
      <c r="E5438" s="104"/>
    </row>
    <row r="5439" spans="2:5" x14ac:dyDescent="0.45">
      <c r="B5439" s="103"/>
      <c r="C5439" s="104"/>
      <c r="D5439" s="104"/>
      <c r="E5439" s="104"/>
    </row>
    <row r="5440" spans="2:5" x14ac:dyDescent="0.45">
      <c r="B5440" s="103"/>
      <c r="C5440" s="104"/>
      <c r="D5440" s="104"/>
      <c r="E5440" s="104"/>
    </row>
    <row r="5441" spans="2:5" x14ac:dyDescent="0.45">
      <c r="B5441" s="103"/>
      <c r="C5441" s="104"/>
      <c r="D5441" s="104"/>
      <c r="E5441" s="104"/>
    </row>
    <row r="5442" spans="2:5" x14ac:dyDescent="0.45">
      <c r="B5442" s="103"/>
      <c r="C5442" s="104"/>
      <c r="D5442" s="104"/>
      <c r="E5442" s="104"/>
    </row>
    <row r="5443" spans="2:5" x14ac:dyDescent="0.45">
      <c r="B5443" s="103"/>
      <c r="C5443" s="104"/>
      <c r="D5443" s="104"/>
      <c r="E5443" s="104"/>
    </row>
    <row r="5444" spans="2:5" x14ac:dyDescent="0.45">
      <c r="B5444" s="103"/>
      <c r="C5444" s="104"/>
      <c r="D5444" s="104"/>
      <c r="E5444" s="104"/>
    </row>
    <row r="5445" spans="2:5" x14ac:dyDescent="0.45">
      <c r="B5445" s="103"/>
      <c r="C5445" s="104"/>
      <c r="D5445" s="104"/>
      <c r="E5445" s="104"/>
    </row>
    <row r="5446" spans="2:5" x14ac:dyDescent="0.45">
      <c r="B5446" s="103"/>
      <c r="C5446" s="104"/>
      <c r="D5446" s="104"/>
      <c r="E5446" s="104"/>
    </row>
    <row r="5447" spans="2:5" x14ac:dyDescent="0.45">
      <c r="B5447" s="103"/>
      <c r="C5447" s="104"/>
      <c r="D5447" s="104"/>
      <c r="E5447" s="104"/>
    </row>
    <row r="5448" spans="2:5" x14ac:dyDescent="0.45">
      <c r="B5448" s="103"/>
      <c r="C5448" s="104"/>
      <c r="D5448" s="104"/>
      <c r="E5448" s="104"/>
    </row>
    <row r="5449" spans="2:5" x14ac:dyDescent="0.45">
      <c r="B5449" s="103"/>
      <c r="C5449" s="104"/>
      <c r="D5449" s="104"/>
      <c r="E5449" s="104"/>
    </row>
    <row r="5450" spans="2:5" x14ac:dyDescent="0.45">
      <c r="B5450" s="103"/>
      <c r="C5450" s="104"/>
      <c r="D5450" s="104"/>
      <c r="E5450" s="104"/>
    </row>
    <row r="5451" spans="2:5" x14ac:dyDescent="0.45">
      <c r="B5451" s="103"/>
      <c r="C5451" s="104"/>
      <c r="D5451" s="104"/>
      <c r="E5451" s="104"/>
    </row>
    <row r="5452" spans="2:5" x14ac:dyDescent="0.45">
      <c r="B5452" s="103"/>
      <c r="C5452" s="104"/>
      <c r="D5452" s="104"/>
      <c r="E5452" s="104"/>
    </row>
    <row r="5453" spans="2:5" x14ac:dyDescent="0.45">
      <c r="B5453" s="103"/>
      <c r="C5453" s="104"/>
      <c r="D5453" s="104"/>
      <c r="E5453" s="104"/>
    </row>
    <row r="5454" spans="2:5" x14ac:dyDescent="0.45">
      <c r="B5454" s="103"/>
      <c r="C5454" s="104"/>
      <c r="D5454" s="104"/>
      <c r="E5454" s="104"/>
    </row>
    <row r="5455" spans="2:5" x14ac:dyDescent="0.45">
      <c r="B5455" s="103"/>
      <c r="C5455" s="104"/>
      <c r="D5455" s="104"/>
      <c r="E5455" s="104"/>
    </row>
    <row r="5456" spans="2:5" x14ac:dyDescent="0.45">
      <c r="B5456" s="103"/>
      <c r="C5456" s="104"/>
      <c r="D5456" s="104"/>
      <c r="E5456" s="104"/>
    </row>
    <row r="5457" spans="2:5" x14ac:dyDescent="0.45">
      <c r="B5457" s="103"/>
      <c r="C5457" s="104"/>
      <c r="D5457" s="104"/>
      <c r="E5457" s="104"/>
    </row>
    <row r="5458" spans="2:5" x14ac:dyDescent="0.45">
      <c r="B5458" s="103"/>
      <c r="C5458" s="104"/>
      <c r="D5458" s="104"/>
      <c r="E5458" s="104"/>
    </row>
    <row r="5459" spans="2:5" x14ac:dyDescent="0.45">
      <c r="B5459" s="103"/>
      <c r="C5459" s="104"/>
      <c r="D5459" s="104"/>
      <c r="E5459" s="104"/>
    </row>
    <row r="5460" spans="2:5" x14ac:dyDescent="0.45">
      <c r="B5460" s="103"/>
      <c r="C5460" s="104"/>
      <c r="D5460" s="104"/>
      <c r="E5460" s="104"/>
    </row>
    <row r="5461" spans="2:5" x14ac:dyDescent="0.45">
      <c r="B5461" s="103"/>
      <c r="C5461" s="104"/>
      <c r="D5461" s="104"/>
      <c r="E5461" s="104"/>
    </row>
    <row r="5462" spans="2:5" x14ac:dyDescent="0.45">
      <c r="B5462" s="103"/>
      <c r="C5462" s="104"/>
      <c r="D5462" s="104"/>
      <c r="E5462" s="104"/>
    </row>
    <row r="5463" spans="2:5" x14ac:dyDescent="0.45">
      <c r="B5463" s="103"/>
      <c r="C5463" s="104"/>
      <c r="D5463" s="104"/>
      <c r="E5463" s="104"/>
    </row>
    <row r="5464" spans="2:5" x14ac:dyDescent="0.45">
      <c r="B5464" s="103"/>
      <c r="C5464" s="104"/>
      <c r="D5464" s="104"/>
      <c r="E5464" s="104"/>
    </row>
    <row r="5465" spans="2:5" x14ac:dyDescent="0.45">
      <c r="B5465" s="103"/>
      <c r="C5465" s="104"/>
      <c r="D5465" s="104"/>
      <c r="E5465" s="104"/>
    </row>
    <row r="5466" spans="2:5" x14ac:dyDescent="0.45">
      <c r="B5466" s="103"/>
      <c r="C5466" s="104"/>
      <c r="D5466" s="104"/>
      <c r="E5466" s="104"/>
    </row>
    <row r="5467" spans="2:5" x14ac:dyDescent="0.45">
      <c r="B5467" s="103"/>
      <c r="C5467" s="104"/>
      <c r="D5467" s="104"/>
      <c r="E5467" s="104"/>
    </row>
    <row r="5468" spans="2:5" x14ac:dyDescent="0.45">
      <c r="B5468" s="103"/>
      <c r="C5468" s="104"/>
      <c r="D5468" s="104"/>
      <c r="E5468" s="104"/>
    </row>
    <row r="5469" spans="2:5" x14ac:dyDescent="0.45">
      <c r="B5469" s="103"/>
      <c r="C5469" s="104"/>
      <c r="D5469" s="104"/>
      <c r="E5469" s="104"/>
    </row>
    <row r="5470" spans="2:5" x14ac:dyDescent="0.45">
      <c r="B5470" s="103"/>
      <c r="C5470" s="104"/>
      <c r="D5470" s="104"/>
      <c r="E5470" s="104"/>
    </row>
    <row r="5471" spans="2:5" x14ac:dyDescent="0.45">
      <c r="B5471" s="103"/>
      <c r="C5471" s="104"/>
      <c r="D5471" s="104"/>
      <c r="E5471" s="104"/>
    </row>
    <row r="5472" spans="2:5" x14ac:dyDescent="0.45">
      <c r="B5472" s="103"/>
      <c r="C5472" s="104"/>
      <c r="D5472" s="104"/>
      <c r="E5472" s="104"/>
    </row>
    <row r="5473" spans="2:5" x14ac:dyDescent="0.45">
      <c r="B5473" s="103"/>
      <c r="C5473" s="104"/>
      <c r="D5473" s="104"/>
      <c r="E5473" s="104"/>
    </row>
    <row r="5474" spans="2:5" x14ac:dyDescent="0.45">
      <c r="B5474" s="103"/>
      <c r="C5474" s="104"/>
      <c r="D5474" s="104"/>
      <c r="E5474" s="104"/>
    </row>
    <row r="5475" spans="2:5" x14ac:dyDescent="0.45">
      <c r="B5475" s="103"/>
      <c r="C5475" s="104"/>
      <c r="D5475" s="104"/>
      <c r="E5475" s="104"/>
    </row>
    <row r="5476" spans="2:5" x14ac:dyDescent="0.45">
      <c r="B5476" s="103"/>
      <c r="C5476" s="104"/>
      <c r="D5476" s="104"/>
      <c r="E5476" s="104"/>
    </row>
    <row r="5477" spans="2:5" x14ac:dyDescent="0.45">
      <c r="B5477" s="103"/>
      <c r="C5477" s="104"/>
      <c r="D5477" s="104"/>
      <c r="E5477" s="104"/>
    </row>
    <row r="5478" spans="2:5" x14ac:dyDescent="0.45">
      <c r="B5478" s="103"/>
      <c r="C5478" s="104"/>
      <c r="D5478" s="104"/>
      <c r="E5478" s="104"/>
    </row>
    <row r="5479" spans="2:5" x14ac:dyDescent="0.45">
      <c r="B5479" s="103"/>
      <c r="C5479" s="104"/>
      <c r="D5479" s="104"/>
      <c r="E5479" s="104"/>
    </row>
    <row r="5480" spans="2:5" x14ac:dyDescent="0.45">
      <c r="B5480" s="103"/>
      <c r="C5480" s="104"/>
      <c r="D5480" s="104"/>
      <c r="E5480" s="104"/>
    </row>
    <row r="5481" spans="2:5" x14ac:dyDescent="0.45">
      <c r="B5481" s="103"/>
      <c r="C5481" s="104"/>
      <c r="D5481" s="104"/>
      <c r="E5481" s="104"/>
    </row>
    <row r="5482" spans="2:5" x14ac:dyDescent="0.45">
      <c r="B5482" s="103"/>
      <c r="C5482" s="104"/>
      <c r="D5482" s="104"/>
      <c r="E5482" s="104"/>
    </row>
    <row r="5483" spans="2:5" x14ac:dyDescent="0.45">
      <c r="B5483" s="103"/>
      <c r="C5483" s="104"/>
      <c r="D5483" s="104"/>
      <c r="E5483" s="104"/>
    </row>
    <row r="5484" spans="2:5" x14ac:dyDescent="0.45">
      <c r="B5484" s="103"/>
      <c r="C5484" s="104"/>
      <c r="D5484" s="104"/>
      <c r="E5484" s="104"/>
    </row>
    <row r="5485" spans="2:5" x14ac:dyDescent="0.45">
      <c r="B5485" s="103"/>
      <c r="C5485" s="104"/>
      <c r="D5485" s="104"/>
      <c r="E5485" s="104"/>
    </row>
    <row r="5486" spans="2:5" x14ac:dyDescent="0.45">
      <c r="B5486" s="103"/>
      <c r="C5486" s="104"/>
      <c r="D5486" s="104"/>
      <c r="E5486" s="104"/>
    </row>
    <row r="5487" spans="2:5" x14ac:dyDescent="0.45">
      <c r="B5487" s="103"/>
      <c r="C5487" s="104"/>
      <c r="D5487" s="104"/>
      <c r="E5487" s="104"/>
    </row>
    <row r="5488" spans="2:5" x14ac:dyDescent="0.45">
      <c r="B5488" s="103"/>
      <c r="C5488" s="104"/>
      <c r="D5488" s="104"/>
      <c r="E5488" s="104"/>
    </row>
    <row r="5489" spans="2:5" x14ac:dyDescent="0.45">
      <c r="B5489" s="103"/>
      <c r="C5489" s="104"/>
      <c r="D5489" s="104"/>
      <c r="E5489" s="104"/>
    </row>
    <row r="5490" spans="2:5" x14ac:dyDescent="0.45">
      <c r="B5490" s="103"/>
      <c r="C5490" s="104"/>
      <c r="D5490" s="104"/>
      <c r="E5490" s="104"/>
    </row>
    <row r="5491" spans="2:5" x14ac:dyDescent="0.45">
      <c r="B5491" s="103"/>
      <c r="C5491" s="104"/>
      <c r="D5491" s="104"/>
      <c r="E5491" s="104"/>
    </row>
    <row r="5492" spans="2:5" x14ac:dyDescent="0.45">
      <c r="B5492" s="103"/>
      <c r="C5492" s="104"/>
      <c r="D5492" s="104"/>
      <c r="E5492" s="104"/>
    </row>
    <row r="5493" spans="2:5" x14ac:dyDescent="0.45">
      <c r="B5493" s="103"/>
      <c r="C5493" s="104"/>
      <c r="D5493" s="104"/>
      <c r="E5493" s="104"/>
    </row>
    <row r="5494" spans="2:5" x14ac:dyDescent="0.45">
      <c r="B5494" s="103"/>
      <c r="C5494" s="104"/>
      <c r="D5494" s="104"/>
      <c r="E5494" s="104"/>
    </row>
    <row r="5495" spans="2:5" x14ac:dyDescent="0.45">
      <c r="B5495" s="103"/>
      <c r="C5495" s="104"/>
      <c r="D5495" s="104"/>
      <c r="E5495" s="104"/>
    </row>
    <row r="5496" spans="2:5" x14ac:dyDescent="0.45">
      <c r="B5496" s="103"/>
      <c r="C5496" s="104"/>
      <c r="D5496" s="104"/>
      <c r="E5496" s="104"/>
    </row>
    <row r="5497" spans="2:5" x14ac:dyDescent="0.45">
      <c r="B5497" s="103"/>
      <c r="C5497" s="104"/>
      <c r="D5497" s="104"/>
      <c r="E5497" s="104"/>
    </row>
    <row r="5498" spans="2:5" x14ac:dyDescent="0.45">
      <c r="B5498" s="103"/>
      <c r="C5498" s="104"/>
      <c r="D5498" s="104"/>
      <c r="E5498" s="104"/>
    </row>
    <row r="5499" spans="2:5" x14ac:dyDescent="0.45">
      <c r="B5499" s="103"/>
      <c r="C5499" s="104"/>
      <c r="D5499" s="104"/>
      <c r="E5499" s="104"/>
    </row>
    <row r="5500" spans="2:5" x14ac:dyDescent="0.45">
      <c r="B5500" s="103"/>
      <c r="C5500" s="104"/>
      <c r="D5500" s="104"/>
      <c r="E5500" s="104"/>
    </row>
    <row r="5501" spans="2:5" x14ac:dyDescent="0.45">
      <c r="B5501" s="103"/>
      <c r="C5501" s="104"/>
      <c r="D5501" s="104"/>
      <c r="E5501" s="104"/>
    </row>
    <row r="5502" spans="2:5" x14ac:dyDescent="0.45">
      <c r="B5502" s="103"/>
      <c r="C5502" s="104"/>
      <c r="D5502" s="104"/>
      <c r="E5502" s="104"/>
    </row>
    <row r="5503" spans="2:5" x14ac:dyDescent="0.45">
      <c r="B5503" s="103"/>
      <c r="C5503" s="104"/>
      <c r="D5503" s="104"/>
      <c r="E5503" s="104"/>
    </row>
    <row r="5504" spans="2:5" x14ac:dyDescent="0.45">
      <c r="B5504" s="103"/>
      <c r="C5504" s="104"/>
      <c r="D5504" s="104"/>
      <c r="E5504" s="104"/>
    </row>
    <row r="5505" spans="2:5" x14ac:dyDescent="0.45">
      <c r="B5505" s="103"/>
      <c r="C5505" s="104"/>
      <c r="D5505" s="104"/>
      <c r="E5505" s="104"/>
    </row>
    <row r="5506" spans="2:5" x14ac:dyDescent="0.45">
      <c r="B5506" s="103"/>
      <c r="C5506" s="104"/>
      <c r="D5506" s="104"/>
      <c r="E5506" s="104"/>
    </row>
    <row r="5507" spans="2:5" x14ac:dyDescent="0.45">
      <c r="B5507" s="103"/>
      <c r="C5507" s="104"/>
      <c r="D5507" s="104"/>
      <c r="E5507" s="104"/>
    </row>
    <row r="5508" spans="2:5" x14ac:dyDescent="0.45">
      <c r="B5508" s="103"/>
      <c r="C5508" s="104"/>
      <c r="D5508" s="104"/>
      <c r="E5508" s="104"/>
    </row>
    <row r="5509" spans="2:5" x14ac:dyDescent="0.45">
      <c r="B5509" s="103"/>
      <c r="C5509" s="104"/>
      <c r="D5509" s="104"/>
      <c r="E5509" s="104"/>
    </row>
    <row r="5510" spans="2:5" x14ac:dyDescent="0.45">
      <c r="B5510" s="103"/>
      <c r="C5510" s="104"/>
      <c r="D5510" s="104"/>
      <c r="E5510" s="104"/>
    </row>
    <row r="5511" spans="2:5" x14ac:dyDescent="0.45">
      <c r="B5511" s="103"/>
      <c r="C5511" s="104"/>
      <c r="D5511" s="104"/>
      <c r="E5511" s="104"/>
    </row>
    <row r="5512" spans="2:5" x14ac:dyDescent="0.45">
      <c r="B5512" s="103"/>
      <c r="C5512" s="104"/>
      <c r="D5512" s="104"/>
      <c r="E5512" s="104"/>
    </row>
    <row r="5513" spans="2:5" x14ac:dyDescent="0.45">
      <c r="B5513" s="103"/>
      <c r="C5513" s="104"/>
      <c r="D5513" s="104"/>
      <c r="E5513" s="104"/>
    </row>
    <row r="5514" spans="2:5" x14ac:dyDescent="0.45">
      <c r="B5514" s="103"/>
      <c r="C5514" s="104"/>
      <c r="D5514" s="104"/>
      <c r="E5514" s="104"/>
    </row>
    <row r="5515" spans="2:5" x14ac:dyDescent="0.45">
      <c r="B5515" s="103"/>
      <c r="C5515" s="104"/>
      <c r="D5515" s="104"/>
      <c r="E5515" s="104"/>
    </row>
    <row r="5516" spans="2:5" x14ac:dyDescent="0.45">
      <c r="B5516" s="103"/>
      <c r="C5516" s="104"/>
      <c r="D5516" s="104"/>
      <c r="E5516" s="104"/>
    </row>
    <row r="5517" spans="2:5" x14ac:dyDescent="0.45">
      <c r="B5517" s="103"/>
      <c r="C5517" s="104"/>
      <c r="D5517" s="104"/>
      <c r="E5517" s="104"/>
    </row>
    <row r="5518" spans="2:5" x14ac:dyDescent="0.45">
      <c r="B5518" s="103"/>
      <c r="C5518" s="104"/>
      <c r="D5518" s="104"/>
      <c r="E5518" s="104"/>
    </row>
    <row r="5519" spans="2:5" x14ac:dyDescent="0.45">
      <c r="B5519" s="103"/>
      <c r="C5519" s="104"/>
      <c r="D5519" s="104"/>
      <c r="E5519" s="104"/>
    </row>
    <row r="5520" spans="2:5" x14ac:dyDescent="0.45">
      <c r="B5520" s="103"/>
      <c r="C5520" s="104"/>
      <c r="D5520" s="104"/>
      <c r="E5520" s="104"/>
    </row>
    <row r="5521" spans="2:5" x14ac:dyDescent="0.45">
      <c r="B5521" s="103"/>
      <c r="C5521" s="104"/>
      <c r="D5521" s="104"/>
      <c r="E5521" s="104"/>
    </row>
    <row r="5522" spans="2:5" x14ac:dyDescent="0.45">
      <c r="B5522" s="103"/>
      <c r="C5522" s="104"/>
      <c r="D5522" s="104"/>
      <c r="E5522" s="104"/>
    </row>
    <row r="5523" spans="2:5" x14ac:dyDescent="0.45">
      <c r="B5523" s="103"/>
      <c r="C5523" s="104"/>
      <c r="D5523" s="104"/>
      <c r="E5523" s="104"/>
    </row>
    <row r="5524" spans="2:5" x14ac:dyDescent="0.45">
      <c r="B5524" s="103"/>
      <c r="C5524" s="104"/>
      <c r="D5524" s="104"/>
      <c r="E5524" s="104"/>
    </row>
    <row r="5525" spans="2:5" x14ac:dyDescent="0.45">
      <c r="B5525" s="103"/>
      <c r="C5525" s="104"/>
      <c r="D5525" s="104"/>
      <c r="E5525" s="104"/>
    </row>
    <row r="5526" spans="2:5" x14ac:dyDescent="0.45">
      <c r="B5526" s="103"/>
      <c r="C5526" s="104"/>
      <c r="D5526" s="104"/>
      <c r="E5526" s="104"/>
    </row>
    <row r="5527" spans="2:5" x14ac:dyDescent="0.45">
      <c r="B5527" s="103"/>
      <c r="C5527" s="104"/>
      <c r="D5527" s="104"/>
      <c r="E5527" s="104"/>
    </row>
    <row r="5528" spans="2:5" x14ac:dyDescent="0.45">
      <c r="B5528" s="103"/>
      <c r="C5528" s="104"/>
      <c r="D5528" s="104"/>
      <c r="E5528" s="104"/>
    </row>
    <row r="5529" spans="2:5" x14ac:dyDescent="0.45">
      <c r="B5529" s="103"/>
      <c r="C5529" s="104"/>
      <c r="D5529" s="104"/>
      <c r="E5529" s="104"/>
    </row>
    <row r="5530" spans="2:5" x14ac:dyDescent="0.45">
      <c r="B5530" s="103"/>
      <c r="C5530" s="104"/>
      <c r="D5530" s="104"/>
      <c r="E5530" s="104"/>
    </row>
    <row r="5531" spans="2:5" x14ac:dyDescent="0.45">
      <c r="B5531" s="103"/>
      <c r="C5531" s="104"/>
      <c r="D5531" s="104"/>
      <c r="E5531" s="104"/>
    </row>
    <row r="5532" spans="2:5" x14ac:dyDescent="0.45">
      <c r="B5532" s="103"/>
      <c r="C5532" s="104"/>
      <c r="D5532" s="104"/>
      <c r="E5532" s="104"/>
    </row>
    <row r="5533" spans="2:5" x14ac:dyDescent="0.45">
      <c r="B5533" s="103"/>
      <c r="C5533" s="104"/>
      <c r="D5533" s="104"/>
      <c r="E5533" s="104"/>
    </row>
    <row r="5534" spans="2:5" x14ac:dyDescent="0.45">
      <c r="B5534" s="103"/>
      <c r="C5534" s="104"/>
      <c r="D5534" s="104"/>
      <c r="E5534" s="104"/>
    </row>
    <row r="5535" spans="2:5" x14ac:dyDescent="0.45">
      <c r="B5535" s="103"/>
      <c r="C5535" s="104"/>
      <c r="D5535" s="104"/>
      <c r="E5535" s="104"/>
    </row>
    <row r="5536" spans="2:5" x14ac:dyDescent="0.45">
      <c r="B5536" s="103"/>
      <c r="C5536" s="104"/>
      <c r="D5536" s="104"/>
      <c r="E5536" s="104"/>
    </row>
    <row r="5537" spans="2:5" x14ac:dyDescent="0.45">
      <c r="B5537" s="103"/>
      <c r="C5537" s="104"/>
      <c r="D5537" s="104"/>
      <c r="E5537" s="104"/>
    </row>
    <row r="5538" spans="2:5" x14ac:dyDescent="0.45">
      <c r="B5538" s="103"/>
      <c r="C5538" s="104"/>
      <c r="D5538" s="104"/>
      <c r="E5538" s="104"/>
    </row>
    <row r="5539" spans="2:5" x14ac:dyDescent="0.45">
      <c r="B5539" s="103"/>
      <c r="C5539" s="104"/>
      <c r="D5539" s="104"/>
      <c r="E5539" s="104"/>
    </row>
    <row r="5540" spans="2:5" x14ac:dyDescent="0.45">
      <c r="B5540" s="103"/>
      <c r="C5540" s="104"/>
      <c r="D5540" s="104"/>
      <c r="E5540" s="104"/>
    </row>
    <row r="5541" spans="2:5" x14ac:dyDescent="0.45">
      <c r="B5541" s="103"/>
      <c r="C5541" s="104"/>
      <c r="D5541" s="104"/>
      <c r="E5541" s="104"/>
    </row>
    <row r="5542" spans="2:5" x14ac:dyDescent="0.45">
      <c r="B5542" s="103"/>
      <c r="C5542" s="104"/>
      <c r="D5542" s="104"/>
      <c r="E5542" s="104"/>
    </row>
    <row r="5543" spans="2:5" x14ac:dyDescent="0.45">
      <c r="B5543" s="103"/>
      <c r="C5543" s="104"/>
      <c r="D5543" s="104"/>
      <c r="E5543" s="104"/>
    </row>
    <row r="5544" spans="2:5" x14ac:dyDescent="0.45">
      <c r="B5544" s="103"/>
      <c r="C5544" s="104"/>
      <c r="D5544" s="104"/>
      <c r="E5544" s="104"/>
    </row>
    <row r="5545" spans="2:5" x14ac:dyDescent="0.45">
      <c r="B5545" s="103"/>
      <c r="C5545" s="104"/>
      <c r="D5545" s="104"/>
      <c r="E5545" s="104"/>
    </row>
    <row r="5546" spans="2:5" x14ac:dyDescent="0.45">
      <c r="B5546" s="103"/>
      <c r="C5546" s="104"/>
      <c r="D5546" s="104"/>
      <c r="E5546" s="104"/>
    </row>
    <row r="5547" spans="2:5" x14ac:dyDescent="0.45">
      <c r="B5547" s="103"/>
      <c r="C5547" s="104"/>
      <c r="D5547" s="104"/>
      <c r="E5547" s="104"/>
    </row>
    <row r="5548" spans="2:5" x14ac:dyDescent="0.45">
      <c r="B5548" s="103"/>
      <c r="C5548" s="104"/>
      <c r="D5548" s="104"/>
      <c r="E5548" s="104"/>
    </row>
    <row r="5549" spans="2:5" x14ac:dyDescent="0.45">
      <c r="B5549" s="103"/>
      <c r="C5549" s="104"/>
      <c r="D5549" s="104"/>
      <c r="E5549" s="104"/>
    </row>
    <row r="5550" spans="2:5" x14ac:dyDescent="0.45">
      <c r="B5550" s="103"/>
      <c r="C5550" s="104"/>
      <c r="D5550" s="104"/>
      <c r="E5550" s="104"/>
    </row>
    <row r="5551" spans="2:5" x14ac:dyDescent="0.45">
      <c r="B5551" s="103"/>
      <c r="C5551" s="104"/>
      <c r="D5551" s="104"/>
      <c r="E5551" s="104"/>
    </row>
    <row r="5552" spans="2:5" x14ac:dyDescent="0.45">
      <c r="B5552" s="103"/>
      <c r="C5552" s="104"/>
      <c r="D5552" s="104"/>
      <c r="E5552" s="104"/>
    </row>
    <row r="5553" spans="2:5" x14ac:dyDescent="0.45">
      <c r="B5553" s="103"/>
      <c r="C5553" s="104"/>
      <c r="D5553" s="104"/>
      <c r="E5553" s="104"/>
    </row>
    <row r="5554" spans="2:5" x14ac:dyDescent="0.45">
      <c r="B5554" s="103"/>
      <c r="C5554" s="104"/>
      <c r="D5554" s="104"/>
      <c r="E5554" s="104"/>
    </row>
    <row r="5555" spans="2:5" x14ac:dyDescent="0.45">
      <c r="B5555" s="103"/>
      <c r="C5555" s="104"/>
      <c r="D5555" s="104"/>
      <c r="E5555" s="104"/>
    </row>
    <row r="5556" spans="2:5" x14ac:dyDescent="0.45">
      <c r="B5556" s="103"/>
      <c r="C5556" s="104"/>
      <c r="D5556" s="104"/>
      <c r="E5556" s="104"/>
    </row>
    <row r="5557" spans="2:5" x14ac:dyDescent="0.45">
      <c r="B5557" s="103"/>
      <c r="C5557" s="104"/>
      <c r="D5557" s="104"/>
      <c r="E5557" s="104"/>
    </row>
    <row r="5558" spans="2:5" x14ac:dyDescent="0.45">
      <c r="B5558" s="103"/>
      <c r="C5558" s="104"/>
      <c r="D5558" s="104"/>
      <c r="E5558" s="104"/>
    </row>
    <row r="5559" spans="2:5" x14ac:dyDescent="0.45">
      <c r="B5559" s="103"/>
      <c r="C5559" s="104"/>
      <c r="D5559" s="104"/>
      <c r="E5559" s="104"/>
    </row>
    <row r="5560" spans="2:5" x14ac:dyDescent="0.45">
      <c r="B5560" s="103"/>
      <c r="C5560" s="104"/>
      <c r="D5560" s="104"/>
      <c r="E5560" s="104"/>
    </row>
    <row r="5561" spans="2:5" x14ac:dyDescent="0.45">
      <c r="B5561" s="103"/>
      <c r="C5561" s="104"/>
      <c r="D5561" s="104"/>
      <c r="E5561" s="104"/>
    </row>
    <row r="5562" spans="2:5" x14ac:dyDescent="0.45">
      <c r="B5562" s="103"/>
      <c r="C5562" s="104"/>
      <c r="D5562" s="104"/>
      <c r="E5562" s="104"/>
    </row>
    <row r="5563" spans="2:5" x14ac:dyDescent="0.45">
      <c r="B5563" s="103"/>
      <c r="C5563" s="104"/>
      <c r="D5563" s="104"/>
      <c r="E5563" s="104"/>
    </row>
    <row r="5564" spans="2:5" x14ac:dyDescent="0.45">
      <c r="B5564" s="103"/>
      <c r="C5564" s="104"/>
      <c r="D5564" s="104"/>
      <c r="E5564" s="104"/>
    </row>
    <row r="5565" spans="2:5" x14ac:dyDescent="0.45">
      <c r="B5565" s="103"/>
      <c r="C5565" s="104"/>
      <c r="D5565" s="104"/>
      <c r="E5565" s="104"/>
    </row>
    <row r="5566" spans="2:5" x14ac:dyDescent="0.45">
      <c r="B5566" s="103"/>
      <c r="C5566" s="104"/>
      <c r="D5566" s="104"/>
      <c r="E5566" s="104"/>
    </row>
    <row r="5567" spans="2:5" x14ac:dyDescent="0.45">
      <c r="B5567" s="103"/>
      <c r="C5567" s="104"/>
      <c r="D5567" s="104"/>
      <c r="E5567" s="104"/>
    </row>
    <row r="5568" spans="2:5" x14ac:dyDescent="0.45">
      <c r="B5568" s="103"/>
      <c r="C5568" s="104"/>
      <c r="D5568" s="104"/>
      <c r="E5568" s="104"/>
    </row>
    <row r="5569" spans="2:5" x14ac:dyDescent="0.45">
      <c r="B5569" s="103"/>
      <c r="C5569" s="104"/>
      <c r="D5569" s="104"/>
      <c r="E5569" s="104"/>
    </row>
    <row r="5570" spans="2:5" x14ac:dyDescent="0.45">
      <c r="B5570" s="103"/>
      <c r="C5570" s="104"/>
      <c r="D5570" s="104"/>
      <c r="E5570" s="104"/>
    </row>
    <row r="5571" spans="2:5" x14ac:dyDescent="0.45">
      <c r="B5571" s="103"/>
      <c r="C5571" s="104"/>
      <c r="D5571" s="104"/>
      <c r="E5571" s="104"/>
    </row>
    <row r="5572" spans="2:5" x14ac:dyDescent="0.45">
      <c r="B5572" s="103"/>
      <c r="C5572" s="104"/>
      <c r="D5572" s="104"/>
      <c r="E5572" s="104"/>
    </row>
    <row r="5573" spans="2:5" x14ac:dyDescent="0.45">
      <c r="B5573" s="103"/>
      <c r="C5573" s="104"/>
      <c r="D5573" s="104"/>
      <c r="E5573" s="104"/>
    </row>
    <row r="5574" spans="2:5" x14ac:dyDescent="0.45">
      <c r="B5574" s="103"/>
      <c r="C5574" s="104"/>
      <c r="D5574" s="104"/>
      <c r="E5574" s="104"/>
    </row>
    <row r="5575" spans="2:5" x14ac:dyDescent="0.45">
      <c r="B5575" s="103"/>
      <c r="C5575" s="104"/>
      <c r="D5575" s="104"/>
      <c r="E5575" s="104"/>
    </row>
    <row r="5576" spans="2:5" x14ac:dyDescent="0.45">
      <c r="B5576" s="103"/>
      <c r="C5576" s="104"/>
      <c r="D5576" s="104"/>
      <c r="E5576" s="104"/>
    </row>
    <row r="5577" spans="2:5" x14ac:dyDescent="0.45">
      <c r="B5577" s="103"/>
      <c r="C5577" s="104"/>
      <c r="D5577" s="104"/>
      <c r="E5577" s="104"/>
    </row>
    <row r="5578" spans="2:5" x14ac:dyDescent="0.45">
      <c r="B5578" s="103"/>
      <c r="C5578" s="104"/>
      <c r="D5578" s="104"/>
      <c r="E5578" s="104"/>
    </row>
    <row r="5579" spans="2:5" x14ac:dyDescent="0.45">
      <c r="B5579" s="103"/>
      <c r="C5579" s="104"/>
      <c r="D5579" s="104"/>
      <c r="E5579" s="104"/>
    </row>
    <row r="5580" spans="2:5" x14ac:dyDescent="0.45">
      <c r="B5580" s="103"/>
      <c r="C5580" s="104"/>
      <c r="D5580" s="104"/>
      <c r="E5580" s="104"/>
    </row>
    <row r="5581" spans="2:5" x14ac:dyDescent="0.45">
      <c r="B5581" s="103"/>
      <c r="C5581" s="104"/>
      <c r="D5581" s="104"/>
      <c r="E5581" s="104"/>
    </row>
    <row r="5582" spans="2:5" x14ac:dyDescent="0.45">
      <c r="B5582" s="103"/>
      <c r="C5582" s="104"/>
      <c r="D5582" s="104"/>
      <c r="E5582" s="104"/>
    </row>
    <row r="5583" spans="2:5" x14ac:dyDescent="0.45">
      <c r="B5583" s="103"/>
      <c r="C5583" s="104"/>
      <c r="D5583" s="104"/>
      <c r="E5583" s="104"/>
    </row>
    <row r="5584" spans="2:5" x14ac:dyDescent="0.45">
      <c r="B5584" s="103"/>
      <c r="C5584" s="104"/>
      <c r="D5584" s="104"/>
      <c r="E5584" s="104"/>
    </row>
    <row r="5585" spans="2:5" x14ac:dyDescent="0.45">
      <c r="B5585" s="103"/>
      <c r="C5585" s="104"/>
      <c r="D5585" s="104"/>
      <c r="E5585" s="104"/>
    </row>
    <row r="5586" spans="2:5" x14ac:dyDescent="0.45">
      <c r="B5586" s="103"/>
      <c r="C5586" s="104"/>
      <c r="D5586" s="104"/>
      <c r="E5586" s="104"/>
    </row>
    <row r="5587" spans="2:5" x14ac:dyDescent="0.45">
      <c r="B5587" s="103"/>
      <c r="C5587" s="104"/>
      <c r="D5587" s="104"/>
      <c r="E5587" s="104"/>
    </row>
    <row r="5588" spans="2:5" x14ac:dyDescent="0.45">
      <c r="B5588" s="103"/>
      <c r="C5588" s="104"/>
      <c r="D5588" s="104"/>
      <c r="E5588" s="104"/>
    </row>
    <row r="5589" spans="2:5" x14ac:dyDescent="0.45">
      <c r="B5589" s="103"/>
      <c r="C5589" s="104"/>
      <c r="D5589" s="104"/>
      <c r="E5589" s="104"/>
    </row>
    <row r="5590" spans="2:5" x14ac:dyDescent="0.45">
      <c r="B5590" s="103"/>
      <c r="C5590" s="104"/>
      <c r="D5590" s="104"/>
      <c r="E5590" s="104"/>
    </row>
    <row r="5591" spans="2:5" x14ac:dyDescent="0.45">
      <c r="B5591" s="103"/>
      <c r="C5591" s="104"/>
      <c r="D5591" s="104"/>
      <c r="E5591" s="104"/>
    </row>
    <row r="5592" spans="2:5" x14ac:dyDescent="0.45">
      <c r="B5592" s="103"/>
      <c r="C5592" s="104"/>
      <c r="D5592" s="104"/>
      <c r="E5592" s="104"/>
    </row>
    <row r="5593" spans="2:5" x14ac:dyDescent="0.45">
      <c r="B5593" s="103"/>
      <c r="C5593" s="104"/>
      <c r="D5593" s="104"/>
      <c r="E5593" s="104"/>
    </row>
    <row r="5594" spans="2:5" x14ac:dyDescent="0.45">
      <c r="B5594" s="103"/>
      <c r="C5594" s="104"/>
      <c r="D5594" s="104"/>
      <c r="E5594" s="104"/>
    </row>
    <row r="5595" spans="2:5" x14ac:dyDescent="0.45">
      <c r="B5595" s="103"/>
      <c r="C5595" s="104"/>
      <c r="D5595" s="104"/>
      <c r="E5595" s="104"/>
    </row>
    <row r="5596" spans="2:5" x14ac:dyDescent="0.45">
      <c r="B5596" s="103"/>
      <c r="C5596" s="104"/>
      <c r="D5596" s="104"/>
      <c r="E5596" s="104"/>
    </row>
    <row r="5597" spans="2:5" x14ac:dyDescent="0.45">
      <c r="B5597" s="103"/>
      <c r="C5597" s="104"/>
      <c r="D5597" s="104"/>
      <c r="E5597" s="104"/>
    </row>
    <row r="5598" spans="2:5" x14ac:dyDescent="0.45">
      <c r="B5598" s="103"/>
      <c r="C5598" s="104"/>
      <c r="D5598" s="104"/>
      <c r="E5598" s="104"/>
    </row>
    <row r="5599" spans="2:5" x14ac:dyDescent="0.45">
      <c r="B5599" s="103"/>
      <c r="C5599" s="104"/>
      <c r="D5599" s="104"/>
      <c r="E5599" s="104"/>
    </row>
    <row r="5600" spans="2:5" x14ac:dyDescent="0.45">
      <c r="B5600" s="103"/>
      <c r="C5600" s="104"/>
      <c r="D5600" s="104"/>
      <c r="E5600" s="104"/>
    </row>
    <row r="5601" spans="2:5" x14ac:dyDescent="0.45">
      <c r="B5601" s="103"/>
      <c r="C5601" s="104"/>
      <c r="D5601" s="104"/>
      <c r="E5601" s="104"/>
    </row>
    <row r="5602" spans="2:5" x14ac:dyDescent="0.45">
      <c r="B5602" s="103"/>
      <c r="C5602" s="104"/>
      <c r="D5602" s="104"/>
      <c r="E5602" s="104"/>
    </row>
    <row r="5603" spans="2:5" x14ac:dyDescent="0.45">
      <c r="B5603" s="103"/>
      <c r="C5603" s="104"/>
      <c r="D5603" s="104"/>
      <c r="E5603" s="104"/>
    </row>
    <row r="5604" spans="2:5" x14ac:dyDescent="0.45">
      <c r="B5604" s="103"/>
      <c r="C5604" s="104"/>
      <c r="D5604" s="104"/>
      <c r="E5604" s="104"/>
    </row>
    <row r="5605" spans="2:5" x14ac:dyDescent="0.45">
      <c r="B5605" s="103"/>
      <c r="C5605" s="104"/>
      <c r="D5605" s="104"/>
      <c r="E5605" s="104"/>
    </row>
    <row r="5606" spans="2:5" x14ac:dyDescent="0.45">
      <c r="B5606" s="103"/>
      <c r="C5606" s="104"/>
      <c r="D5606" s="104"/>
      <c r="E5606" s="104"/>
    </row>
    <row r="5607" spans="2:5" x14ac:dyDescent="0.45">
      <c r="B5607" s="103"/>
      <c r="C5607" s="104"/>
      <c r="D5607" s="104"/>
      <c r="E5607" s="104"/>
    </row>
    <row r="5608" spans="2:5" x14ac:dyDescent="0.45">
      <c r="B5608" s="103"/>
      <c r="C5608" s="104"/>
      <c r="D5608" s="104"/>
      <c r="E5608" s="104"/>
    </row>
    <row r="5609" spans="2:5" x14ac:dyDescent="0.45">
      <c r="B5609" s="103"/>
      <c r="C5609" s="104"/>
      <c r="D5609" s="104"/>
      <c r="E5609" s="104"/>
    </row>
    <row r="5610" spans="2:5" x14ac:dyDescent="0.45">
      <c r="B5610" s="103"/>
      <c r="C5610" s="104"/>
      <c r="D5610" s="104"/>
      <c r="E5610" s="104"/>
    </row>
    <row r="5611" spans="2:5" x14ac:dyDescent="0.45">
      <c r="B5611" s="103"/>
      <c r="C5611" s="104"/>
      <c r="D5611" s="104"/>
      <c r="E5611" s="104"/>
    </row>
    <row r="5612" spans="2:5" x14ac:dyDescent="0.45">
      <c r="B5612" s="103"/>
      <c r="C5612" s="104"/>
      <c r="D5612" s="104"/>
      <c r="E5612" s="104"/>
    </row>
    <row r="5613" spans="2:5" x14ac:dyDescent="0.45">
      <c r="B5613" s="103"/>
      <c r="C5613" s="104"/>
      <c r="D5613" s="104"/>
      <c r="E5613" s="104"/>
    </row>
    <row r="5614" spans="2:5" x14ac:dyDescent="0.45">
      <c r="B5614" s="103"/>
      <c r="C5614" s="104"/>
      <c r="D5614" s="104"/>
      <c r="E5614" s="104"/>
    </row>
    <row r="5615" spans="2:5" x14ac:dyDescent="0.45">
      <c r="B5615" s="103"/>
      <c r="C5615" s="104"/>
      <c r="D5615" s="104"/>
      <c r="E5615" s="104"/>
    </row>
    <row r="5616" spans="2:5" x14ac:dyDescent="0.45">
      <c r="B5616" s="103"/>
      <c r="C5616" s="104"/>
      <c r="D5616" s="104"/>
      <c r="E5616" s="104"/>
    </row>
    <row r="5617" spans="2:5" x14ac:dyDescent="0.45">
      <c r="B5617" s="103"/>
      <c r="C5617" s="104"/>
      <c r="D5617" s="104"/>
      <c r="E5617" s="104"/>
    </row>
    <row r="5618" spans="2:5" x14ac:dyDescent="0.45">
      <c r="B5618" s="103"/>
      <c r="C5618" s="104"/>
      <c r="D5618" s="104"/>
      <c r="E5618" s="104"/>
    </row>
    <row r="5619" spans="2:5" x14ac:dyDescent="0.45">
      <c r="B5619" s="103"/>
      <c r="C5619" s="104"/>
      <c r="D5619" s="104"/>
      <c r="E5619" s="104"/>
    </row>
    <row r="5620" spans="2:5" x14ac:dyDescent="0.45">
      <c r="B5620" s="103"/>
      <c r="C5620" s="104"/>
      <c r="D5620" s="104"/>
      <c r="E5620" s="104"/>
    </row>
    <row r="5621" spans="2:5" x14ac:dyDescent="0.45">
      <c r="B5621" s="103"/>
      <c r="C5621" s="104"/>
      <c r="D5621" s="104"/>
      <c r="E5621" s="104"/>
    </row>
    <row r="5622" spans="2:5" x14ac:dyDescent="0.45">
      <c r="B5622" s="103"/>
      <c r="C5622" s="104"/>
      <c r="D5622" s="104"/>
      <c r="E5622" s="104"/>
    </row>
    <row r="5623" spans="2:5" x14ac:dyDescent="0.45">
      <c r="B5623" s="103"/>
      <c r="C5623" s="104"/>
      <c r="D5623" s="104"/>
      <c r="E5623" s="104"/>
    </row>
    <row r="5624" spans="2:5" x14ac:dyDescent="0.45">
      <c r="B5624" s="103"/>
      <c r="C5624" s="104"/>
      <c r="D5624" s="104"/>
      <c r="E5624" s="104"/>
    </row>
    <row r="5625" spans="2:5" x14ac:dyDescent="0.45">
      <c r="B5625" s="103"/>
      <c r="C5625" s="104"/>
      <c r="D5625" s="104"/>
      <c r="E5625" s="104"/>
    </row>
    <row r="5626" spans="2:5" x14ac:dyDescent="0.45">
      <c r="B5626" s="103"/>
      <c r="C5626" s="104"/>
      <c r="D5626" s="104"/>
      <c r="E5626" s="104"/>
    </row>
    <row r="5627" spans="2:5" x14ac:dyDescent="0.45">
      <c r="B5627" s="103"/>
      <c r="C5627" s="104"/>
      <c r="D5627" s="104"/>
      <c r="E5627" s="104"/>
    </row>
    <row r="5628" spans="2:5" x14ac:dyDescent="0.45">
      <c r="B5628" s="103"/>
      <c r="C5628" s="104"/>
      <c r="D5628" s="104"/>
      <c r="E5628" s="104"/>
    </row>
    <row r="5629" spans="2:5" x14ac:dyDescent="0.45">
      <c r="B5629" s="103"/>
      <c r="C5629" s="104"/>
      <c r="D5629" s="104"/>
      <c r="E5629" s="104"/>
    </row>
    <row r="5630" spans="2:5" x14ac:dyDescent="0.45">
      <c r="B5630" s="103"/>
      <c r="C5630" s="104"/>
      <c r="D5630" s="104"/>
      <c r="E5630" s="104"/>
    </row>
    <row r="5631" spans="2:5" x14ac:dyDescent="0.45">
      <c r="B5631" s="103"/>
      <c r="C5631" s="104"/>
      <c r="D5631" s="104"/>
      <c r="E5631" s="104"/>
    </row>
    <row r="5632" spans="2:5" x14ac:dyDescent="0.45">
      <c r="B5632" s="103"/>
      <c r="C5632" s="104"/>
      <c r="D5632" s="104"/>
      <c r="E5632" s="104"/>
    </row>
    <row r="5633" spans="2:5" x14ac:dyDescent="0.45">
      <c r="B5633" s="103"/>
      <c r="C5633" s="104"/>
      <c r="D5633" s="104"/>
      <c r="E5633" s="104"/>
    </row>
    <row r="5634" spans="2:5" x14ac:dyDescent="0.45">
      <c r="B5634" s="103"/>
      <c r="C5634" s="104"/>
      <c r="D5634" s="104"/>
      <c r="E5634" s="104"/>
    </row>
    <row r="5635" spans="2:5" x14ac:dyDescent="0.45">
      <c r="B5635" s="103"/>
      <c r="C5635" s="104"/>
      <c r="D5635" s="104"/>
      <c r="E5635" s="104"/>
    </row>
    <row r="5636" spans="2:5" x14ac:dyDescent="0.45">
      <c r="B5636" s="103"/>
      <c r="C5636" s="104"/>
      <c r="D5636" s="104"/>
      <c r="E5636" s="104"/>
    </row>
    <row r="5637" spans="2:5" x14ac:dyDescent="0.45">
      <c r="B5637" s="103"/>
      <c r="C5637" s="104"/>
      <c r="D5637" s="104"/>
      <c r="E5637" s="104"/>
    </row>
    <row r="5638" spans="2:5" x14ac:dyDescent="0.45">
      <c r="B5638" s="103"/>
      <c r="C5638" s="104"/>
      <c r="D5638" s="104"/>
      <c r="E5638" s="104"/>
    </row>
    <row r="5639" spans="2:5" x14ac:dyDescent="0.45">
      <c r="B5639" s="103"/>
      <c r="C5639" s="104"/>
      <c r="D5639" s="104"/>
      <c r="E5639" s="104"/>
    </row>
    <row r="5640" spans="2:5" x14ac:dyDescent="0.45">
      <c r="B5640" s="103"/>
      <c r="C5640" s="104"/>
      <c r="D5640" s="104"/>
      <c r="E5640" s="104"/>
    </row>
    <row r="5641" spans="2:5" x14ac:dyDescent="0.45">
      <c r="B5641" s="103"/>
      <c r="C5641" s="104"/>
      <c r="D5641" s="104"/>
      <c r="E5641" s="104"/>
    </row>
    <row r="5642" spans="2:5" x14ac:dyDescent="0.45">
      <c r="B5642" s="103"/>
      <c r="C5642" s="104"/>
      <c r="D5642" s="104"/>
      <c r="E5642" s="104"/>
    </row>
    <row r="5643" spans="2:5" x14ac:dyDescent="0.45">
      <c r="B5643" s="103"/>
      <c r="C5643" s="104"/>
      <c r="D5643" s="104"/>
      <c r="E5643" s="104"/>
    </row>
    <row r="5644" spans="2:5" x14ac:dyDescent="0.45">
      <c r="B5644" s="103"/>
      <c r="C5644" s="104"/>
      <c r="D5644" s="104"/>
      <c r="E5644" s="104"/>
    </row>
    <row r="5645" spans="2:5" x14ac:dyDescent="0.45">
      <c r="B5645" s="103"/>
      <c r="C5645" s="104"/>
      <c r="D5645" s="104"/>
      <c r="E5645" s="104"/>
    </row>
    <row r="5646" spans="2:5" x14ac:dyDescent="0.45">
      <c r="B5646" s="103"/>
      <c r="C5646" s="104"/>
      <c r="D5646" s="104"/>
      <c r="E5646" s="104"/>
    </row>
    <row r="5647" spans="2:5" x14ac:dyDescent="0.45">
      <c r="B5647" s="103"/>
      <c r="C5647" s="104"/>
      <c r="D5647" s="104"/>
      <c r="E5647" s="104"/>
    </row>
    <row r="5648" spans="2:5" x14ac:dyDescent="0.45">
      <c r="B5648" s="103"/>
      <c r="C5648" s="104"/>
      <c r="D5648" s="104"/>
      <c r="E5648" s="104"/>
    </row>
    <row r="5649" spans="2:5" x14ac:dyDescent="0.45">
      <c r="B5649" s="103"/>
      <c r="C5649" s="104"/>
      <c r="D5649" s="104"/>
      <c r="E5649" s="104"/>
    </row>
    <row r="5650" spans="2:5" x14ac:dyDescent="0.45">
      <c r="B5650" s="103"/>
      <c r="C5650" s="104"/>
      <c r="D5650" s="104"/>
      <c r="E5650" s="104"/>
    </row>
    <row r="5651" spans="2:5" x14ac:dyDescent="0.45">
      <c r="B5651" s="103"/>
      <c r="C5651" s="104"/>
      <c r="D5651" s="104"/>
      <c r="E5651" s="104"/>
    </row>
    <row r="5652" spans="2:5" x14ac:dyDescent="0.45">
      <c r="B5652" s="103"/>
      <c r="C5652" s="104"/>
      <c r="D5652" s="104"/>
      <c r="E5652" s="104"/>
    </row>
    <row r="5653" spans="2:5" x14ac:dyDescent="0.45">
      <c r="B5653" s="103"/>
      <c r="C5653" s="104"/>
      <c r="D5653" s="104"/>
      <c r="E5653" s="104"/>
    </row>
    <row r="5654" spans="2:5" x14ac:dyDescent="0.45">
      <c r="B5654" s="103"/>
      <c r="C5654" s="104"/>
      <c r="D5654" s="104"/>
      <c r="E5654" s="104"/>
    </row>
    <row r="5655" spans="2:5" x14ac:dyDescent="0.45">
      <c r="B5655" s="103"/>
      <c r="C5655" s="104"/>
      <c r="D5655" s="104"/>
      <c r="E5655" s="104"/>
    </row>
    <row r="5656" spans="2:5" x14ac:dyDescent="0.45">
      <c r="B5656" s="103"/>
      <c r="C5656" s="104"/>
      <c r="D5656" s="104"/>
      <c r="E5656" s="104"/>
    </row>
    <row r="5657" spans="2:5" x14ac:dyDescent="0.45">
      <c r="B5657" s="103"/>
      <c r="C5657" s="104"/>
      <c r="D5657" s="104"/>
      <c r="E5657" s="104"/>
    </row>
    <row r="5658" spans="2:5" x14ac:dyDescent="0.45">
      <c r="B5658" s="103"/>
      <c r="C5658" s="104"/>
      <c r="D5658" s="104"/>
      <c r="E5658" s="104"/>
    </row>
    <row r="5659" spans="2:5" x14ac:dyDescent="0.45">
      <c r="B5659" s="103"/>
      <c r="C5659" s="104"/>
      <c r="D5659" s="104"/>
      <c r="E5659" s="104"/>
    </row>
    <row r="5660" spans="2:5" x14ac:dyDescent="0.45">
      <c r="B5660" s="103"/>
      <c r="C5660" s="104"/>
      <c r="D5660" s="104"/>
      <c r="E5660" s="104"/>
    </row>
    <row r="5661" spans="2:5" x14ac:dyDescent="0.45">
      <c r="B5661" s="103"/>
      <c r="C5661" s="104"/>
      <c r="D5661" s="104"/>
      <c r="E5661" s="104"/>
    </row>
    <row r="5662" spans="2:5" x14ac:dyDescent="0.45">
      <c r="B5662" s="103"/>
      <c r="C5662" s="104"/>
      <c r="D5662" s="104"/>
      <c r="E5662" s="104"/>
    </row>
    <row r="5663" spans="2:5" x14ac:dyDescent="0.45">
      <c r="B5663" s="103"/>
      <c r="C5663" s="104"/>
      <c r="D5663" s="104"/>
      <c r="E5663" s="104"/>
    </row>
    <row r="5664" spans="2:5" x14ac:dyDescent="0.45">
      <c r="B5664" s="103"/>
      <c r="C5664" s="104"/>
      <c r="D5664" s="104"/>
      <c r="E5664" s="104"/>
    </row>
    <row r="5665" spans="2:5" x14ac:dyDescent="0.45">
      <c r="B5665" s="103"/>
      <c r="C5665" s="104"/>
      <c r="D5665" s="104"/>
      <c r="E5665" s="104"/>
    </row>
    <row r="5666" spans="2:5" x14ac:dyDescent="0.45">
      <c r="B5666" s="103"/>
      <c r="C5666" s="104"/>
      <c r="D5666" s="104"/>
      <c r="E5666" s="104"/>
    </row>
    <row r="5667" spans="2:5" x14ac:dyDescent="0.45">
      <c r="B5667" s="103"/>
      <c r="C5667" s="104"/>
      <c r="D5667" s="104"/>
      <c r="E5667" s="104"/>
    </row>
    <row r="5668" spans="2:5" x14ac:dyDescent="0.45">
      <c r="B5668" s="103"/>
      <c r="C5668" s="104"/>
      <c r="D5668" s="104"/>
      <c r="E5668" s="104"/>
    </row>
    <row r="5669" spans="2:5" x14ac:dyDescent="0.45">
      <c r="B5669" s="103"/>
      <c r="C5669" s="104"/>
      <c r="D5669" s="104"/>
      <c r="E5669" s="104"/>
    </row>
    <row r="5670" spans="2:5" x14ac:dyDescent="0.45">
      <c r="B5670" s="103"/>
      <c r="C5670" s="104"/>
      <c r="D5670" s="104"/>
      <c r="E5670" s="104"/>
    </row>
    <row r="5671" spans="2:5" x14ac:dyDescent="0.45">
      <c r="B5671" s="103"/>
      <c r="C5671" s="104"/>
      <c r="D5671" s="104"/>
      <c r="E5671" s="104"/>
    </row>
    <row r="5672" spans="2:5" x14ac:dyDescent="0.45">
      <c r="B5672" s="103"/>
      <c r="C5672" s="104"/>
      <c r="D5672" s="104"/>
      <c r="E5672" s="104"/>
    </row>
    <row r="5673" spans="2:5" x14ac:dyDescent="0.45">
      <c r="B5673" s="103"/>
      <c r="C5673" s="104"/>
      <c r="D5673" s="104"/>
      <c r="E5673" s="104"/>
    </row>
    <row r="5674" spans="2:5" x14ac:dyDescent="0.45">
      <c r="B5674" s="103"/>
      <c r="C5674" s="104"/>
      <c r="D5674" s="104"/>
      <c r="E5674" s="104"/>
    </row>
    <row r="5675" spans="2:5" x14ac:dyDescent="0.45">
      <c r="B5675" s="103"/>
      <c r="C5675" s="104"/>
      <c r="D5675" s="104"/>
      <c r="E5675" s="104"/>
    </row>
    <row r="5676" spans="2:5" x14ac:dyDescent="0.45">
      <c r="B5676" s="103"/>
      <c r="C5676" s="104"/>
      <c r="D5676" s="104"/>
      <c r="E5676" s="104"/>
    </row>
    <row r="5677" spans="2:5" x14ac:dyDescent="0.45">
      <c r="B5677" s="103"/>
      <c r="C5677" s="104"/>
      <c r="D5677" s="104"/>
      <c r="E5677" s="104"/>
    </row>
    <row r="5678" spans="2:5" x14ac:dyDescent="0.45">
      <c r="B5678" s="103"/>
      <c r="C5678" s="104"/>
      <c r="D5678" s="104"/>
      <c r="E5678" s="104"/>
    </row>
    <row r="5679" spans="2:5" x14ac:dyDescent="0.45">
      <c r="B5679" s="103"/>
      <c r="C5679" s="104"/>
      <c r="D5679" s="104"/>
      <c r="E5679" s="104"/>
    </row>
    <row r="5680" spans="2:5" x14ac:dyDescent="0.45">
      <c r="B5680" s="103"/>
      <c r="C5680" s="104"/>
      <c r="D5680" s="104"/>
      <c r="E5680" s="104"/>
    </row>
    <row r="5681" spans="2:5" x14ac:dyDescent="0.45">
      <c r="B5681" s="103"/>
      <c r="C5681" s="104"/>
      <c r="D5681" s="104"/>
      <c r="E5681" s="104"/>
    </row>
    <row r="5682" spans="2:5" x14ac:dyDescent="0.45">
      <c r="B5682" s="103"/>
      <c r="C5682" s="104"/>
      <c r="D5682" s="104"/>
      <c r="E5682" s="104"/>
    </row>
    <row r="5683" spans="2:5" x14ac:dyDescent="0.45">
      <c r="B5683" s="103"/>
      <c r="C5683" s="104"/>
      <c r="D5683" s="104"/>
      <c r="E5683" s="104"/>
    </row>
    <row r="5684" spans="2:5" x14ac:dyDescent="0.45">
      <c r="B5684" s="103"/>
      <c r="C5684" s="104"/>
      <c r="D5684" s="104"/>
      <c r="E5684" s="104"/>
    </row>
    <row r="5685" spans="2:5" x14ac:dyDescent="0.45">
      <c r="B5685" s="103"/>
      <c r="C5685" s="104"/>
      <c r="D5685" s="104"/>
      <c r="E5685" s="104"/>
    </row>
    <row r="5686" spans="2:5" x14ac:dyDescent="0.45">
      <c r="B5686" s="103"/>
      <c r="C5686" s="104"/>
      <c r="D5686" s="104"/>
      <c r="E5686" s="104"/>
    </row>
    <row r="5687" spans="2:5" x14ac:dyDescent="0.45">
      <c r="B5687" s="103"/>
      <c r="C5687" s="104"/>
      <c r="D5687" s="104"/>
      <c r="E5687" s="104"/>
    </row>
    <row r="5688" spans="2:5" x14ac:dyDescent="0.45">
      <c r="B5688" s="103"/>
      <c r="C5688" s="104"/>
      <c r="D5688" s="104"/>
      <c r="E5688" s="104"/>
    </row>
    <row r="5689" spans="2:5" x14ac:dyDescent="0.45">
      <c r="B5689" s="103"/>
      <c r="C5689" s="104"/>
      <c r="D5689" s="104"/>
      <c r="E5689" s="104"/>
    </row>
    <row r="5690" spans="2:5" x14ac:dyDescent="0.45">
      <c r="B5690" s="103"/>
      <c r="C5690" s="104"/>
      <c r="D5690" s="104"/>
      <c r="E5690" s="104"/>
    </row>
    <row r="5691" spans="2:5" x14ac:dyDescent="0.45">
      <c r="B5691" s="103"/>
      <c r="C5691" s="104"/>
      <c r="D5691" s="104"/>
      <c r="E5691" s="104"/>
    </row>
    <row r="5692" spans="2:5" x14ac:dyDescent="0.45">
      <c r="B5692" s="103"/>
      <c r="C5692" s="104"/>
      <c r="D5692" s="104"/>
      <c r="E5692" s="104"/>
    </row>
    <row r="5693" spans="2:5" x14ac:dyDescent="0.45">
      <c r="B5693" s="103"/>
      <c r="C5693" s="104"/>
      <c r="D5693" s="104"/>
      <c r="E5693" s="104"/>
    </row>
    <row r="5694" spans="2:5" x14ac:dyDescent="0.45">
      <c r="B5694" s="103"/>
      <c r="C5694" s="104"/>
      <c r="D5694" s="104"/>
      <c r="E5694" s="104"/>
    </row>
    <row r="5695" spans="2:5" x14ac:dyDescent="0.45">
      <c r="B5695" s="103"/>
      <c r="C5695" s="104"/>
      <c r="D5695" s="104"/>
      <c r="E5695" s="104"/>
    </row>
    <row r="5696" spans="2:5" x14ac:dyDescent="0.45">
      <c r="B5696" s="103"/>
      <c r="C5696" s="104"/>
      <c r="D5696" s="104"/>
      <c r="E5696" s="104"/>
    </row>
    <row r="5697" spans="2:5" x14ac:dyDescent="0.45">
      <c r="B5697" s="103"/>
      <c r="C5697" s="104"/>
      <c r="D5697" s="104"/>
      <c r="E5697" s="104"/>
    </row>
    <row r="5698" spans="2:5" x14ac:dyDescent="0.45">
      <c r="B5698" s="103"/>
      <c r="C5698" s="104"/>
      <c r="D5698" s="104"/>
      <c r="E5698" s="104"/>
    </row>
    <row r="5699" spans="2:5" x14ac:dyDescent="0.45">
      <c r="B5699" s="103"/>
      <c r="C5699" s="104"/>
      <c r="D5699" s="104"/>
      <c r="E5699" s="104"/>
    </row>
    <row r="5700" spans="2:5" x14ac:dyDescent="0.45">
      <c r="B5700" s="103"/>
      <c r="C5700" s="104"/>
      <c r="D5700" s="104"/>
      <c r="E5700" s="104"/>
    </row>
    <row r="5701" spans="2:5" x14ac:dyDescent="0.45">
      <c r="B5701" s="103"/>
      <c r="C5701" s="104"/>
      <c r="D5701" s="104"/>
      <c r="E5701" s="104"/>
    </row>
    <row r="5702" spans="2:5" x14ac:dyDescent="0.45">
      <c r="B5702" s="103"/>
      <c r="C5702" s="104"/>
      <c r="D5702" s="104"/>
      <c r="E5702" s="104"/>
    </row>
    <row r="5703" spans="2:5" x14ac:dyDescent="0.45">
      <c r="B5703" s="103"/>
      <c r="C5703" s="104"/>
      <c r="D5703" s="104"/>
      <c r="E5703" s="104"/>
    </row>
    <row r="5704" spans="2:5" x14ac:dyDescent="0.45">
      <c r="B5704" s="103"/>
      <c r="C5704" s="104"/>
      <c r="D5704" s="104"/>
      <c r="E5704" s="104"/>
    </row>
    <row r="5705" spans="2:5" x14ac:dyDescent="0.45">
      <c r="B5705" s="103"/>
      <c r="C5705" s="104"/>
      <c r="D5705" s="104"/>
      <c r="E5705" s="104"/>
    </row>
    <row r="5706" spans="2:5" x14ac:dyDescent="0.45">
      <c r="B5706" s="103"/>
      <c r="C5706" s="104"/>
      <c r="D5706" s="104"/>
      <c r="E5706" s="104"/>
    </row>
    <row r="5707" spans="2:5" x14ac:dyDescent="0.45">
      <c r="B5707" s="103"/>
      <c r="C5707" s="104"/>
      <c r="D5707" s="104"/>
      <c r="E5707" s="104"/>
    </row>
    <row r="5708" spans="2:5" x14ac:dyDescent="0.45">
      <c r="B5708" s="103"/>
      <c r="C5708" s="104"/>
      <c r="D5708" s="104"/>
      <c r="E5708" s="104"/>
    </row>
    <row r="5709" spans="2:5" x14ac:dyDescent="0.45">
      <c r="B5709" s="103"/>
      <c r="C5709" s="104"/>
      <c r="D5709" s="104"/>
      <c r="E5709" s="104"/>
    </row>
    <row r="5710" spans="2:5" x14ac:dyDescent="0.45">
      <c r="B5710" s="103"/>
      <c r="C5710" s="104"/>
      <c r="D5710" s="104"/>
      <c r="E5710" s="104"/>
    </row>
    <row r="5711" spans="2:5" x14ac:dyDescent="0.45">
      <c r="B5711" s="103"/>
      <c r="C5711" s="104"/>
      <c r="D5711" s="104"/>
      <c r="E5711" s="104"/>
    </row>
    <row r="5712" spans="2:5" x14ac:dyDescent="0.45">
      <c r="B5712" s="103"/>
      <c r="C5712" s="104"/>
      <c r="D5712" s="104"/>
      <c r="E5712" s="104"/>
    </row>
    <row r="5713" spans="2:5" x14ac:dyDescent="0.45">
      <c r="B5713" s="103"/>
      <c r="C5713" s="104"/>
      <c r="D5713" s="104"/>
      <c r="E5713" s="104"/>
    </row>
    <row r="5714" spans="2:5" x14ac:dyDescent="0.45">
      <c r="B5714" s="103"/>
      <c r="C5714" s="104"/>
      <c r="D5714" s="104"/>
      <c r="E5714" s="104"/>
    </row>
    <row r="5715" spans="2:5" x14ac:dyDescent="0.45">
      <c r="B5715" s="103"/>
      <c r="C5715" s="104"/>
      <c r="D5715" s="104"/>
      <c r="E5715" s="104"/>
    </row>
    <row r="5716" spans="2:5" x14ac:dyDescent="0.45">
      <c r="B5716" s="103"/>
      <c r="C5716" s="104"/>
      <c r="D5716" s="104"/>
      <c r="E5716" s="104"/>
    </row>
    <row r="5717" spans="2:5" x14ac:dyDescent="0.45">
      <c r="B5717" s="103"/>
      <c r="C5717" s="104"/>
      <c r="D5717" s="104"/>
      <c r="E5717" s="104"/>
    </row>
    <row r="5718" spans="2:5" x14ac:dyDescent="0.45">
      <c r="B5718" s="103"/>
      <c r="C5718" s="104"/>
      <c r="D5718" s="104"/>
      <c r="E5718" s="104"/>
    </row>
    <row r="5719" spans="2:5" x14ac:dyDescent="0.45">
      <c r="B5719" s="103"/>
      <c r="C5719" s="104"/>
      <c r="D5719" s="104"/>
      <c r="E5719" s="104"/>
    </row>
    <row r="5720" spans="2:5" x14ac:dyDescent="0.45">
      <c r="B5720" s="103"/>
      <c r="C5720" s="104"/>
      <c r="D5720" s="104"/>
      <c r="E5720" s="104"/>
    </row>
    <row r="5721" spans="2:5" x14ac:dyDescent="0.45">
      <c r="B5721" s="103"/>
      <c r="C5721" s="104"/>
      <c r="D5721" s="104"/>
      <c r="E5721" s="104"/>
    </row>
    <row r="5722" spans="2:5" x14ac:dyDescent="0.45">
      <c r="B5722" s="103"/>
      <c r="C5722" s="104"/>
      <c r="D5722" s="104"/>
      <c r="E5722" s="104"/>
    </row>
    <row r="5723" spans="2:5" x14ac:dyDescent="0.45">
      <c r="B5723" s="103"/>
      <c r="C5723" s="104"/>
      <c r="D5723" s="104"/>
      <c r="E5723" s="104"/>
    </row>
    <row r="5724" spans="2:5" x14ac:dyDescent="0.45">
      <c r="B5724" s="103"/>
      <c r="C5724" s="104"/>
      <c r="D5724" s="104"/>
      <c r="E5724" s="104"/>
    </row>
    <row r="5725" spans="2:5" x14ac:dyDescent="0.45">
      <c r="B5725" s="103"/>
      <c r="C5725" s="104"/>
      <c r="D5725" s="104"/>
      <c r="E5725" s="104"/>
    </row>
    <row r="5726" spans="2:5" x14ac:dyDescent="0.45">
      <c r="B5726" s="103"/>
      <c r="C5726" s="104"/>
      <c r="D5726" s="104"/>
      <c r="E5726" s="104"/>
    </row>
    <row r="5727" spans="2:5" x14ac:dyDescent="0.45">
      <c r="B5727" s="103"/>
      <c r="C5727" s="104"/>
      <c r="D5727" s="104"/>
      <c r="E5727" s="104"/>
    </row>
    <row r="5728" spans="2:5" x14ac:dyDescent="0.45">
      <c r="B5728" s="103"/>
      <c r="C5728" s="104"/>
      <c r="D5728" s="104"/>
      <c r="E5728" s="104"/>
    </row>
    <row r="5729" spans="2:5" x14ac:dyDescent="0.45">
      <c r="B5729" s="103"/>
      <c r="C5729" s="104"/>
      <c r="D5729" s="104"/>
      <c r="E5729" s="104"/>
    </row>
    <row r="5730" spans="2:5" x14ac:dyDescent="0.45">
      <c r="B5730" s="103"/>
      <c r="C5730" s="104"/>
      <c r="D5730" s="104"/>
      <c r="E5730" s="104"/>
    </row>
    <row r="5731" spans="2:5" x14ac:dyDescent="0.45">
      <c r="B5731" s="103"/>
      <c r="C5731" s="104"/>
      <c r="D5731" s="104"/>
      <c r="E5731" s="104"/>
    </row>
    <row r="5732" spans="2:5" x14ac:dyDescent="0.45">
      <c r="B5732" s="103"/>
      <c r="C5732" s="104"/>
      <c r="D5732" s="104"/>
      <c r="E5732" s="104"/>
    </row>
    <row r="5733" spans="2:5" x14ac:dyDescent="0.45">
      <c r="B5733" s="103"/>
      <c r="C5733" s="104"/>
      <c r="D5733" s="104"/>
      <c r="E5733" s="104"/>
    </row>
    <row r="5734" spans="2:5" x14ac:dyDescent="0.45">
      <c r="B5734" s="103"/>
      <c r="C5734" s="104"/>
      <c r="D5734" s="104"/>
      <c r="E5734" s="104"/>
    </row>
    <row r="5735" spans="2:5" x14ac:dyDescent="0.45">
      <c r="B5735" s="103"/>
      <c r="C5735" s="104"/>
      <c r="D5735" s="104"/>
      <c r="E5735" s="104"/>
    </row>
    <row r="5736" spans="2:5" x14ac:dyDescent="0.45">
      <c r="B5736" s="103"/>
      <c r="C5736" s="104"/>
      <c r="D5736" s="104"/>
      <c r="E5736" s="104"/>
    </row>
    <row r="5737" spans="2:5" x14ac:dyDescent="0.45">
      <c r="B5737" s="103"/>
      <c r="C5737" s="104"/>
      <c r="D5737" s="104"/>
      <c r="E5737" s="104"/>
    </row>
    <row r="5738" spans="2:5" x14ac:dyDescent="0.45">
      <c r="B5738" s="103"/>
      <c r="C5738" s="104"/>
      <c r="D5738" s="104"/>
      <c r="E5738" s="104"/>
    </row>
    <row r="5739" spans="2:5" x14ac:dyDescent="0.45">
      <c r="B5739" s="103"/>
      <c r="C5739" s="104"/>
      <c r="D5739" s="104"/>
      <c r="E5739" s="104"/>
    </row>
    <row r="5740" spans="2:5" x14ac:dyDescent="0.45">
      <c r="B5740" s="103"/>
      <c r="C5740" s="104"/>
      <c r="D5740" s="104"/>
      <c r="E5740" s="104"/>
    </row>
    <row r="5741" spans="2:5" x14ac:dyDescent="0.45">
      <c r="B5741" s="103"/>
      <c r="C5741" s="104"/>
      <c r="D5741" s="104"/>
      <c r="E5741" s="104"/>
    </row>
    <row r="5742" spans="2:5" x14ac:dyDescent="0.45">
      <c r="B5742" s="103"/>
      <c r="C5742" s="104"/>
      <c r="D5742" s="104"/>
      <c r="E5742" s="104"/>
    </row>
    <row r="5743" spans="2:5" x14ac:dyDescent="0.45">
      <c r="B5743" s="103"/>
      <c r="C5743" s="104"/>
      <c r="D5743" s="104"/>
      <c r="E5743" s="104"/>
    </row>
    <row r="5744" spans="2:5" x14ac:dyDescent="0.45">
      <c r="B5744" s="103"/>
      <c r="C5744" s="104"/>
      <c r="D5744" s="104"/>
      <c r="E5744" s="104"/>
    </row>
    <row r="5745" spans="2:5" x14ac:dyDescent="0.45">
      <c r="B5745" s="103"/>
      <c r="C5745" s="104"/>
      <c r="D5745" s="104"/>
      <c r="E5745" s="104"/>
    </row>
    <row r="5746" spans="2:5" x14ac:dyDescent="0.45">
      <c r="B5746" s="103"/>
      <c r="C5746" s="104"/>
      <c r="D5746" s="104"/>
      <c r="E5746" s="104"/>
    </row>
    <row r="5747" spans="2:5" x14ac:dyDescent="0.45">
      <c r="B5747" s="103"/>
      <c r="C5747" s="104"/>
      <c r="D5747" s="104"/>
      <c r="E5747" s="104"/>
    </row>
    <row r="5748" spans="2:5" x14ac:dyDescent="0.45">
      <c r="B5748" s="103"/>
      <c r="C5748" s="104"/>
      <c r="D5748" s="104"/>
      <c r="E5748" s="104"/>
    </row>
    <row r="5749" spans="2:5" x14ac:dyDescent="0.45">
      <c r="B5749" s="103"/>
      <c r="C5749" s="104"/>
      <c r="D5749" s="104"/>
      <c r="E5749" s="104"/>
    </row>
    <row r="5750" spans="2:5" x14ac:dyDescent="0.45">
      <c r="B5750" s="103"/>
      <c r="C5750" s="104"/>
      <c r="D5750" s="104"/>
      <c r="E5750" s="104"/>
    </row>
    <row r="5751" spans="2:5" x14ac:dyDescent="0.45">
      <c r="B5751" s="103"/>
      <c r="C5751" s="104"/>
      <c r="D5751" s="104"/>
      <c r="E5751" s="104"/>
    </row>
    <row r="5752" spans="2:5" x14ac:dyDescent="0.45">
      <c r="B5752" s="103"/>
      <c r="C5752" s="104"/>
      <c r="D5752" s="104"/>
      <c r="E5752" s="104"/>
    </row>
    <row r="5753" spans="2:5" x14ac:dyDescent="0.45">
      <c r="B5753" s="103"/>
      <c r="C5753" s="104"/>
      <c r="D5753" s="104"/>
      <c r="E5753" s="104"/>
    </row>
    <row r="5754" spans="2:5" x14ac:dyDescent="0.45">
      <c r="B5754" s="103"/>
      <c r="C5754" s="104"/>
      <c r="D5754" s="104"/>
      <c r="E5754" s="104"/>
    </row>
    <row r="5755" spans="2:5" x14ac:dyDescent="0.45">
      <c r="B5755" s="103"/>
      <c r="C5755" s="104"/>
      <c r="D5755" s="104"/>
      <c r="E5755" s="104"/>
    </row>
    <row r="5756" spans="2:5" x14ac:dyDescent="0.45">
      <c r="B5756" s="103"/>
      <c r="C5756" s="104"/>
      <c r="D5756" s="104"/>
      <c r="E5756" s="104"/>
    </row>
    <row r="5757" spans="2:5" x14ac:dyDescent="0.45">
      <c r="B5757" s="103"/>
      <c r="C5757" s="104"/>
      <c r="D5757" s="104"/>
      <c r="E5757" s="104"/>
    </row>
    <row r="5758" spans="2:5" x14ac:dyDescent="0.45">
      <c r="B5758" s="103"/>
      <c r="C5758" s="104"/>
      <c r="D5758" s="104"/>
      <c r="E5758" s="104"/>
    </row>
    <row r="5759" spans="2:5" x14ac:dyDescent="0.45">
      <c r="B5759" s="103"/>
      <c r="C5759" s="104"/>
      <c r="D5759" s="104"/>
      <c r="E5759" s="104"/>
    </row>
    <row r="5760" spans="2:5" x14ac:dyDescent="0.45">
      <c r="B5760" s="103"/>
      <c r="C5760" s="104"/>
      <c r="D5760" s="104"/>
      <c r="E5760" s="104"/>
    </row>
    <row r="5761" spans="2:5" x14ac:dyDescent="0.45">
      <c r="B5761" s="103"/>
      <c r="C5761" s="104"/>
      <c r="D5761" s="104"/>
      <c r="E5761" s="104"/>
    </row>
    <row r="5762" spans="2:5" x14ac:dyDescent="0.45">
      <c r="B5762" s="103"/>
      <c r="C5762" s="104"/>
      <c r="D5762" s="104"/>
      <c r="E5762" s="104"/>
    </row>
    <row r="5763" spans="2:5" x14ac:dyDescent="0.45">
      <c r="B5763" s="103"/>
      <c r="C5763" s="104"/>
      <c r="D5763" s="104"/>
      <c r="E5763" s="104"/>
    </row>
    <row r="5764" spans="2:5" x14ac:dyDescent="0.45">
      <c r="B5764" s="103"/>
      <c r="C5764" s="104"/>
      <c r="D5764" s="104"/>
      <c r="E5764" s="104"/>
    </row>
    <row r="5765" spans="2:5" x14ac:dyDescent="0.45">
      <c r="B5765" s="103"/>
      <c r="C5765" s="104"/>
      <c r="D5765" s="104"/>
      <c r="E5765" s="104"/>
    </row>
    <row r="5766" spans="2:5" x14ac:dyDescent="0.45">
      <c r="B5766" s="103"/>
      <c r="C5766" s="104"/>
      <c r="D5766" s="104"/>
      <c r="E5766" s="104"/>
    </row>
    <row r="5767" spans="2:5" x14ac:dyDescent="0.45">
      <c r="B5767" s="103"/>
      <c r="C5767" s="104"/>
      <c r="D5767" s="104"/>
      <c r="E5767" s="104"/>
    </row>
    <row r="5768" spans="2:5" x14ac:dyDescent="0.45">
      <c r="B5768" s="103"/>
      <c r="C5768" s="104"/>
      <c r="D5768" s="104"/>
      <c r="E5768" s="104"/>
    </row>
    <row r="5769" spans="2:5" x14ac:dyDescent="0.45">
      <c r="B5769" s="103"/>
      <c r="C5769" s="104"/>
      <c r="D5769" s="104"/>
      <c r="E5769" s="104"/>
    </row>
    <row r="5770" spans="2:5" x14ac:dyDescent="0.45">
      <c r="B5770" s="103"/>
      <c r="C5770" s="104"/>
      <c r="D5770" s="104"/>
      <c r="E5770" s="104"/>
    </row>
    <row r="5771" spans="2:5" x14ac:dyDescent="0.45">
      <c r="B5771" s="103"/>
      <c r="C5771" s="104"/>
      <c r="D5771" s="104"/>
      <c r="E5771" s="104"/>
    </row>
    <row r="5772" spans="2:5" x14ac:dyDescent="0.45">
      <c r="B5772" s="103"/>
      <c r="C5772" s="104"/>
      <c r="D5772" s="104"/>
      <c r="E5772" s="104"/>
    </row>
    <row r="5773" spans="2:5" x14ac:dyDescent="0.45">
      <c r="B5773" s="103"/>
      <c r="C5773" s="104"/>
      <c r="D5773" s="104"/>
      <c r="E5773" s="104"/>
    </row>
    <row r="5774" spans="2:5" x14ac:dyDescent="0.45">
      <c r="B5774" s="103"/>
      <c r="C5774" s="104"/>
      <c r="D5774" s="104"/>
      <c r="E5774" s="104"/>
    </row>
    <row r="5775" spans="2:5" x14ac:dyDescent="0.45">
      <c r="B5775" s="103"/>
      <c r="C5775" s="104"/>
      <c r="D5775" s="104"/>
      <c r="E5775" s="104"/>
    </row>
    <row r="5776" spans="2:5" x14ac:dyDescent="0.45">
      <c r="B5776" s="103"/>
      <c r="C5776" s="104"/>
      <c r="D5776" s="104"/>
      <c r="E5776" s="104"/>
    </row>
    <row r="5777" spans="2:5" x14ac:dyDescent="0.45">
      <c r="B5777" s="103"/>
      <c r="C5777" s="104"/>
      <c r="D5777" s="104"/>
      <c r="E5777" s="104"/>
    </row>
    <row r="5778" spans="2:5" x14ac:dyDescent="0.45">
      <c r="B5778" s="103"/>
      <c r="C5778" s="104"/>
      <c r="D5778" s="104"/>
      <c r="E5778" s="104"/>
    </row>
    <row r="5779" spans="2:5" x14ac:dyDescent="0.45">
      <c r="B5779" s="103"/>
      <c r="C5779" s="104"/>
      <c r="D5779" s="104"/>
      <c r="E5779" s="104"/>
    </row>
    <row r="5780" spans="2:5" x14ac:dyDescent="0.45">
      <c r="B5780" s="103"/>
      <c r="C5780" s="104"/>
      <c r="D5780" s="104"/>
      <c r="E5780" s="104"/>
    </row>
    <row r="5781" spans="2:5" x14ac:dyDescent="0.45">
      <c r="B5781" s="103"/>
      <c r="C5781" s="104"/>
      <c r="D5781" s="104"/>
      <c r="E5781" s="104"/>
    </row>
    <row r="5782" spans="2:5" x14ac:dyDescent="0.45">
      <c r="B5782" s="103"/>
      <c r="C5782" s="104"/>
      <c r="D5782" s="104"/>
      <c r="E5782" s="104"/>
    </row>
    <row r="5783" spans="2:5" x14ac:dyDescent="0.45">
      <c r="B5783" s="103"/>
      <c r="C5783" s="104"/>
      <c r="D5783" s="104"/>
      <c r="E5783" s="104"/>
    </row>
    <row r="5784" spans="2:5" x14ac:dyDescent="0.45">
      <c r="B5784" s="103"/>
      <c r="C5784" s="104"/>
      <c r="D5784" s="104"/>
      <c r="E5784" s="104"/>
    </row>
    <row r="5785" spans="2:5" x14ac:dyDescent="0.45">
      <c r="B5785" s="103"/>
      <c r="C5785" s="104"/>
      <c r="D5785" s="104"/>
      <c r="E5785" s="104"/>
    </row>
    <row r="5786" spans="2:5" x14ac:dyDescent="0.45">
      <c r="B5786" s="103"/>
      <c r="C5786" s="104"/>
      <c r="D5786" s="104"/>
      <c r="E5786" s="104"/>
    </row>
    <row r="5787" spans="2:5" x14ac:dyDescent="0.45">
      <c r="B5787" s="103"/>
      <c r="C5787" s="104"/>
      <c r="D5787" s="104"/>
      <c r="E5787" s="104"/>
    </row>
    <row r="5788" spans="2:5" x14ac:dyDescent="0.45">
      <c r="B5788" s="103"/>
      <c r="C5788" s="104"/>
      <c r="D5788" s="104"/>
      <c r="E5788" s="104"/>
    </row>
    <row r="5789" spans="2:5" x14ac:dyDescent="0.45">
      <c r="B5789" s="103"/>
      <c r="C5789" s="104"/>
      <c r="D5789" s="104"/>
      <c r="E5789" s="104"/>
    </row>
    <row r="5790" spans="2:5" x14ac:dyDescent="0.45">
      <c r="B5790" s="103"/>
      <c r="C5790" s="104"/>
      <c r="D5790" s="104"/>
      <c r="E5790" s="104"/>
    </row>
    <row r="5791" spans="2:5" x14ac:dyDescent="0.45">
      <c r="B5791" s="103"/>
      <c r="C5791" s="104"/>
      <c r="D5791" s="104"/>
      <c r="E5791" s="104"/>
    </row>
    <row r="5792" spans="2:5" x14ac:dyDescent="0.45">
      <c r="B5792" s="103"/>
      <c r="C5792" s="104"/>
      <c r="D5792" s="104"/>
      <c r="E5792" s="104"/>
    </row>
    <row r="5793" spans="2:5" x14ac:dyDescent="0.45">
      <c r="B5793" s="103"/>
      <c r="C5793" s="104"/>
      <c r="D5793" s="104"/>
      <c r="E5793" s="104"/>
    </row>
    <row r="5794" spans="2:5" x14ac:dyDescent="0.45">
      <c r="B5794" s="103"/>
      <c r="C5794" s="104"/>
      <c r="D5794" s="104"/>
      <c r="E5794" s="104"/>
    </row>
    <row r="5795" spans="2:5" x14ac:dyDescent="0.45">
      <c r="B5795" s="103"/>
      <c r="C5795" s="104"/>
      <c r="D5795" s="104"/>
      <c r="E5795" s="104"/>
    </row>
    <row r="5796" spans="2:5" x14ac:dyDescent="0.45">
      <c r="B5796" s="103"/>
      <c r="C5796" s="104"/>
      <c r="D5796" s="104"/>
      <c r="E5796" s="104"/>
    </row>
    <row r="5797" spans="2:5" x14ac:dyDescent="0.45">
      <c r="B5797" s="103"/>
      <c r="C5797" s="104"/>
      <c r="D5797" s="104"/>
      <c r="E5797" s="104"/>
    </row>
    <row r="5798" spans="2:5" x14ac:dyDescent="0.45">
      <c r="B5798" s="103"/>
      <c r="C5798" s="104"/>
      <c r="D5798" s="104"/>
      <c r="E5798" s="104"/>
    </row>
    <row r="5799" spans="2:5" x14ac:dyDescent="0.45">
      <c r="B5799" s="103"/>
      <c r="C5799" s="104"/>
      <c r="D5799" s="104"/>
      <c r="E5799" s="104"/>
    </row>
    <row r="5800" spans="2:5" x14ac:dyDescent="0.45">
      <c r="B5800" s="103"/>
      <c r="C5800" s="104"/>
      <c r="D5800" s="104"/>
      <c r="E5800" s="104"/>
    </row>
    <row r="5801" spans="2:5" x14ac:dyDescent="0.45">
      <c r="B5801" s="103"/>
      <c r="C5801" s="104"/>
      <c r="D5801" s="104"/>
      <c r="E5801" s="104"/>
    </row>
    <row r="5802" spans="2:5" x14ac:dyDescent="0.45">
      <c r="B5802" s="103"/>
      <c r="C5802" s="104"/>
      <c r="D5802" s="104"/>
      <c r="E5802" s="104"/>
    </row>
    <row r="5803" spans="2:5" x14ac:dyDescent="0.45">
      <c r="B5803" s="103"/>
      <c r="C5803" s="104"/>
      <c r="D5803" s="104"/>
      <c r="E5803" s="104"/>
    </row>
    <row r="5804" spans="2:5" x14ac:dyDescent="0.45">
      <c r="B5804" s="103"/>
      <c r="C5804" s="104"/>
      <c r="D5804" s="104"/>
      <c r="E5804" s="104"/>
    </row>
    <row r="5805" spans="2:5" x14ac:dyDescent="0.45">
      <c r="B5805" s="103"/>
      <c r="C5805" s="104"/>
      <c r="D5805" s="104"/>
      <c r="E5805" s="104"/>
    </row>
    <row r="5806" spans="2:5" x14ac:dyDescent="0.45">
      <c r="B5806" s="103"/>
      <c r="C5806" s="104"/>
      <c r="D5806" s="104"/>
      <c r="E5806" s="104"/>
    </row>
    <row r="5807" spans="2:5" x14ac:dyDescent="0.45">
      <c r="B5807" s="103"/>
      <c r="C5807" s="104"/>
      <c r="D5807" s="104"/>
      <c r="E5807" s="104"/>
    </row>
    <row r="5808" spans="2:5" x14ac:dyDescent="0.45">
      <c r="B5808" s="103"/>
      <c r="C5808" s="104"/>
      <c r="D5808" s="104"/>
      <c r="E5808" s="104"/>
    </row>
    <row r="5809" spans="2:5" x14ac:dyDescent="0.45">
      <c r="B5809" s="103"/>
      <c r="C5809" s="104"/>
      <c r="D5809" s="104"/>
      <c r="E5809" s="104"/>
    </row>
    <row r="5810" spans="2:5" x14ac:dyDescent="0.45">
      <c r="B5810" s="103"/>
      <c r="C5810" s="104"/>
      <c r="D5810" s="104"/>
      <c r="E5810" s="104"/>
    </row>
    <row r="5811" spans="2:5" x14ac:dyDescent="0.45">
      <c r="B5811" s="103"/>
      <c r="C5811" s="104"/>
      <c r="D5811" s="104"/>
      <c r="E5811" s="104"/>
    </row>
    <row r="5812" spans="2:5" x14ac:dyDescent="0.45">
      <c r="B5812" s="103"/>
      <c r="C5812" s="104"/>
      <c r="D5812" s="104"/>
      <c r="E5812" s="104"/>
    </row>
    <row r="5813" spans="2:5" x14ac:dyDescent="0.45">
      <c r="B5813" s="103"/>
      <c r="C5813" s="104"/>
      <c r="D5813" s="104"/>
      <c r="E5813" s="104"/>
    </row>
    <row r="5814" spans="2:5" x14ac:dyDescent="0.45">
      <c r="B5814" s="103"/>
      <c r="C5814" s="104"/>
      <c r="D5814" s="104"/>
      <c r="E5814" s="104"/>
    </row>
    <row r="5815" spans="2:5" x14ac:dyDescent="0.45">
      <c r="B5815" s="103"/>
      <c r="C5815" s="104"/>
      <c r="D5815" s="104"/>
      <c r="E5815" s="104"/>
    </row>
    <row r="5816" spans="2:5" x14ac:dyDescent="0.45">
      <c r="B5816" s="103"/>
      <c r="C5816" s="104"/>
      <c r="D5816" s="104"/>
      <c r="E5816" s="104"/>
    </row>
    <row r="5817" spans="2:5" x14ac:dyDescent="0.45">
      <c r="B5817" s="103"/>
      <c r="C5817" s="104"/>
      <c r="D5817" s="104"/>
      <c r="E5817" s="104"/>
    </row>
    <row r="5818" spans="2:5" x14ac:dyDescent="0.45">
      <c r="B5818" s="103"/>
      <c r="C5818" s="104"/>
      <c r="D5818" s="104"/>
      <c r="E5818" s="104"/>
    </row>
    <row r="5819" spans="2:5" x14ac:dyDescent="0.45">
      <c r="B5819" s="103"/>
      <c r="C5819" s="104"/>
      <c r="D5819" s="104"/>
      <c r="E5819" s="104"/>
    </row>
    <row r="5820" spans="2:5" x14ac:dyDescent="0.45">
      <c r="B5820" s="103"/>
      <c r="C5820" s="104"/>
      <c r="D5820" s="104"/>
      <c r="E5820" s="104"/>
    </row>
    <row r="5821" spans="2:5" x14ac:dyDescent="0.45">
      <c r="B5821" s="103"/>
      <c r="C5821" s="104"/>
      <c r="D5821" s="104"/>
      <c r="E5821" s="104"/>
    </row>
    <row r="5822" spans="2:5" x14ac:dyDescent="0.45">
      <c r="B5822" s="103"/>
      <c r="C5822" s="104"/>
      <c r="D5822" s="104"/>
      <c r="E5822" s="104"/>
    </row>
    <row r="5823" spans="2:5" x14ac:dyDescent="0.45">
      <c r="B5823" s="103"/>
      <c r="C5823" s="104"/>
      <c r="D5823" s="104"/>
      <c r="E5823" s="104"/>
    </row>
    <row r="5824" spans="2:5" x14ac:dyDescent="0.45">
      <c r="B5824" s="103"/>
      <c r="C5824" s="104"/>
      <c r="D5824" s="104"/>
      <c r="E5824" s="104"/>
    </row>
    <row r="5825" spans="2:5" x14ac:dyDescent="0.45">
      <c r="B5825" s="103"/>
      <c r="C5825" s="104"/>
      <c r="D5825" s="104"/>
      <c r="E5825" s="104"/>
    </row>
    <row r="5826" spans="2:5" x14ac:dyDescent="0.45">
      <c r="B5826" s="103"/>
      <c r="C5826" s="104"/>
      <c r="D5826" s="104"/>
      <c r="E5826" s="104"/>
    </row>
    <row r="5827" spans="2:5" x14ac:dyDescent="0.45">
      <c r="B5827" s="103"/>
      <c r="C5827" s="104"/>
      <c r="D5827" s="104"/>
      <c r="E5827" s="104"/>
    </row>
    <row r="5828" spans="2:5" x14ac:dyDescent="0.45">
      <c r="B5828" s="103"/>
      <c r="C5828" s="104"/>
      <c r="D5828" s="104"/>
      <c r="E5828" s="104"/>
    </row>
    <row r="5829" spans="2:5" x14ac:dyDescent="0.45">
      <c r="B5829" s="103"/>
      <c r="C5829" s="104"/>
      <c r="D5829" s="104"/>
      <c r="E5829" s="104"/>
    </row>
    <row r="5830" spans="2:5" x14ac:dyDescent="0.45">
      <c r="B5830" s="103"/>
      <c r="C5830" s="104"/>
      <c r="D5830" s="104"/>
      <c r="E5830" s="104"/>
    </row>
    <row r="5831" spans="2:5" x14ac:dyDescent="0.45">
      <c r="B5831" s="103"/>
      <c r="C5831" s="104"/>
      <c r="D5831" s="104"/>
      <c r="E5831" s="104"/>
    </row>
    <row r="5832" spans="2:5" x14ac:dyDescent="0.45">
      <c r="B5832" s="103"/>
      <c r="C5832" s="104"/>
      <c r="D5832" s="104"/>
      <c r="E5832" s="104"/>
    </row>
    <row r="5833" spans="2:5" x14ac:dyDescent="0.45">
      <c r="B5833" s="103"/>
      <c r="C5833" s="104"/>
      <c r="D5833" s="104"/>
      <c r="E5833" s="104"/>
    </row>
    <row r="5834" spans="2:5" x14ac:dyDescent="0.45">
      <c r="B5834" s="103"/>
      <c r="C5834" s="104"/>
      <c r="D5834" s="104"/>
      <c r="E5834" s="104"/>
    </row>
    <row r="5835" spans="2:5" x14ac:dyDescent="0.45">
      <c r="B5835" s="103"/>
      <c r="C5835" s="104"/>
      <c r="D5835" s="104"/>
      <c r="E5835" s="104"/>
    </row>
    <row r="5836" spans="2:5" x14ac:dyDescent="0.45">
      <c r="B5836" s="103"/>
      <c r="C5836" s="104"/>
      <c r="D5836" s="104"/>
      <c r="E5836" s="104"/>
    </row>
    <row r="5837" spans="2:5" x14ac:dyDescent="0.45">
      <c r="B5837" s="103"/>
      <c r="C5837" s="104"/>
      <c r="D5837" s="104"/>
      <c r="E5837" s="104"/>
    </row>
    <row r="5838" spans="2:5" x14ac:dyDescent="0.45">
      <c r="B5838" s="103"/>
      <c r="C5838" s="104"/>
      <c r="D5838" s="104"/>
      <c r="E5838" s="104"/>
    </row>
    <row r="5839" spans="2:5" x14ac:dyDescent="0.45">
      <c r="B5839" s="103"/>
      <c r="C5839" s="104"/>
      <c r="D5839" s="104"/>
      <c r="E5839" s="104"/>
    </row>
    <row r="5840" spans="2:5" x14ac:dyDescent="0.45">
      <c r="B5840" s="103"/>
      <c r="C5840" s="104"/>
      <c r="D5840" s="104"/>
      <c r="E5840" s="104"/>
    </row>
    <row r="5841" spans="2:5" x14ac:dyDescent="0.45">
      <c r="B5841" s="103"/>
      <c r="C5841" s="104"/>
      <c r="D5841" s="104"/>
      <c r="E5841" s="104"/>
    </row>
    <row r="5842" spans="2:5" x14ac:dyDescent="0.45">
      <c r="B5842" s="103"/>
      <c r="C5842" s="104"/>
      <c r="D5842" s="104"/>
      <c r="E5842" s="104"/>
    </row>
    <row r="5843" spans="2:5" x14ac:dyDescent="0.45">
      <c r="B5843" s="103"/>
      <c r="C5843" s="104"/>
      <c r="D5843" s="104"/>
      <c r="E5843" s="104"/>
    </row>
    <row r="5844" spans="2:5" x14ac:dyDescent="0.45">
      <c r="B5844" s="103"/>
      <c r="C5844" s="104"/>
      <c r="D5844" s="104"/>
      <c r="E5844" s="104"/>
    </row>
    <row r="5845" spans="2:5" x14ac:dyDescent="0.45">
      <c r="B5845" s="103"/>
      <c r="C5845" s="104"/>
      <c r="D5845" s="104"/>
      <c r="E5845" s="104"/>
    </row>
    <row r="5846" spans="2:5" x14ac:dyDescent="0.45">
      <c r="B5846" s="103"/>
      <c r="C5846" s="104"/>
      <c r="D5846" s="104"/>
      <c r="E5846" s="104"/>
    </row>
    <row r="5847" spans="2:5" x14ac:dyDescent="0.45">
      <c r="B5847" s="103"/>
      <c r="C5847" s="104"/>
      <c r="D5847" s="104"/>
      <c r="E5847" s="104"/>
    </row>
    <row r="5848" spans="2:5" x14ac:dyDescent="0.45">
      <c r="B5848" s="103"/>
      <c r="C5848" s="104"/>
      <c r="D5848" s="104"/>
      <c r="E5848" s="104"/>
    </row>
    <row r="5849" spans="2:5" x14ac:dyDescent="0.45">
      <c r="B5849" s="103"/>
      <c r="C5849" s="104"/>
      <c r="D5849" s="104"/>
      <c r="E5849" s="104"/>
    </row>
    <row r="5850" spans="2:5" x14ac:dyDescent="0.45">
      <c r="B5850" s="103"/>
      <c r="C5850" s="104"/>
      <c r="D5850" s="104"/>
      <c r="E5850" s="104"/>
    </row>
    <row r="5851" spans="2:5" x14ac:dyDescent="0.45">
      <c r="B5851" s="103"/>
      <c r="C5851" s="104"/>
      <c r="D5851" s="104"/>
      <c r="E5851" s="104"/>
    </row>
    <row r="5852" spans="2:5" x14ac:dyDescent="0.45">
      <c r="B5852" s="103"/>
      <c r="C5852" s="104"/>
      <c r="D5852" s="104"/>
      <c r="E5852" s="104"/>
    </row>
    <row r="5853" spans="2:5" x14ac:dyDescent="0.45">
      <c r="B5853" s="103"/>
      <c r="C5853" s="104"/>
      <c r="D5853" s="104"/>
      <c r="E5853" s="104"/>
    </row>
    <row r="5854" spans="2:5" x14ac:dyDescent="0.45">
      <c r="B5854" s="103"/>
      <c r="C5854" s="104"/>
      <c r="D5854" s="104"/>
      <c r="E5854" s="104"/>
    </row>
    <row r="5855" spans="2:5" x14ac:dyDescent="0.45">
      <c r="B5855" s="103"/>
      <c r="C5855" s="104"/>
      <c r="D5855" s="104"/>
      <c r="E5855" s="104"/>
    </row>
    <row r="5856" spans="2:5" x14ac:dyDescent="0.45">
      <c r="B5856" s="103"/>
      <c r="C5856" s="104"/>
      <c r="D5856" s="104"/>
      <c r="E5856" s="104"/>
    </row>
    <row r="5857" spans="2:5" x14ac:dyDescent="0.45">
      <c r="B5857" s="103"/>
      <c r="C5857" s="104"/>
      <c r="D5857" s="104"/>
      <c r="E5857" s="104"/>
    </row>
    <row r="5858" spans="2:5" x14ac:dyDescent="0.45">
      <c r="B5858" s="103"/>
      <c r="C5858" s="104"/>
      <c r="D5858" s="104"/>
      <c r="E5858" s="104"/>
    </row>
    <row r="5859" spans="2:5" x14ac:dyDescent="0.45">
      <c r="B5859" s="103"/>
      <c r="C5859" s="104"/>
      <c r="D5859" s="104"/>
      <c r="E5859" s="104"/>
    </row>
    <row r="5860" spans="2:5" x14ac:dyDescent="0.45">
      <c r="B5860" s="103"/>
      <c r="C5860" s="104"/>
      <c r="D5860" s="104"/>
      <c r="E5860" s="104"/>
    </row>
    <row r="5861" spans="2:5" x14ac:dyDescent="0.45">
      <c r="B5861" s="103"/>
      <c r="C5861" s="104"/>
      <c r="D5861" s="104"/>
      <c r="E5861" s="104"/>
    </row>
    <row r="5862" spans="2:5" x14ac:dyDescent="0.45">
      <c r="B5862" s="103"/>
      <c r="C5862" s="104"/>
      <c r="D5862" s="104"/>
      <c r="E5862" s="104"/>
    </row>
    <row r="5863" spans="2:5" x14ac:dyDescent="0.45">
      <c r="B5863" s="103"/>
      <c r="C5863" s="104"/>
      <c r="D5863" s="104"/>
      <c r="E5863" s="104"/>
    </row>
    <row r="5864" spans="2:5" x14ac:dyDescent="0.45">
      <c r="B5864" s="103"/>
      <c r="C5864" s="104"/>
      <c r="D5864" s="104"/>
      <c r="E5864" s="104"/>
    </row>
    <row r="5865" spans="2:5" x14ac:dyDescent="0.45">
      <c r="B5865" s="103"/>
      <c r="C5865" s="104"/>
      <c r="D5865" s="104"/>
      <c r="E5865" s="104"/>
    </row>
    <row r="5866" spans="2:5" x14ac:dyDescent="0.45">
      <c r="B5866" s="103"/>
      <c r="C5866" s="104"/>
      <c r="D5866" s="104"/>
      <c r="E5866" s="104"/>
    </row>
    <row r="5867" spans="2:5" x14ac:dyDescent="0.45">
      <c r="B5867" s="103"/>
      <c r="C5867" s="104"/>
      <c r="D5867" s="104"/>
      <c r="E5867" s="104"/>
    </row>
    <row r="5868" spans="2:5" x14ac:dyDescent="0.45">
      <c r="B5868" s="103"/>
      <c r="C5868" s="104"/>
      <c r="D5868" s="104"/>
      <c r="E5868" s="104"/>
    </row>
    <row r="5869" spans="2:5" x14ac:dyDescent="0.45">
      <c r="B5869" s="103"/>
      <c r="C5869" s="104"/>
      <c r="D5869" s="104"/>
      <c r="E5869" s="104"/>
    </row>
    <row r="5870" spans="2:5" x14ac:dyDescent="0.45">
      <c r="B5870" s="103"/>
      <c r="C5870" s="104"/>
      <c r="D5870" s="104"/>
      <c r="E5870" s="104"/>
    </row>
    <row r="5871" spans="2:5" x14ac:dyDescent="0.45">
      <c r="B5871" s="103"/>
      <c r="C5871" s="104"/>
      <c r="D5871" s="104"/>
      <c r="E5871" s="104"/>
    </row>
    <row r="5872" spans="2:5" x14ac:dyDescent="0.45">
      <c r="B5872" s="103"/>
      <c r="C5872" s="104"/>
      <c r="D5872" s="104"/>
      <c r="E5872" s="104"/>
    </row>
    <row r="5873" spans="2:5" x14ac:dyDescent="0.45">
      <c r="B5873" s="103"/>
      <c r="C5873" s="104"/>
      <c r="D5873" s="104"/>
      <c r="E5873" s="104"/>
    </row>
    <row r="5874" spans="2:5" x14ac:dyDescent="0.45">
      <c r="B5874" s="103"/>
      <c r="C5874" s="104"/>
      <c r="D5874" s="104"/>
      <c r="E5874" s="104"/>
    </row>
    <row r="5875" spans="2:5" x14ac:dyDescent="0.45">
      <c r="B5875" s="103"/>
      <c r="C5875" s="104"/>
      <c r="D5875" s="104"/>
      <c r="E5875" s="104"/>
    </row>
    <row r="5876" spans="2:5" x14ac:dyDescent="0.45">
      <c r="B5876" s="103"/>
      <c r="C5876" s="104"/>
      <c r="D5876" s="104"/>
      <c r="E5876" s="104"/>
    </row>
    <row r="5877" spans="2:5" x14ac:dyDescent="0.45">
      <c r="B5877" s="103"/>
      <c r="C5877" s="104"/>
      <c r="D5877" s="104"/>
      <c r="E5877" s="104"/>
    </row>
    <row r="5878" spans="2:5" x14ac:dyDescent="0.45">
      <c r="B5878" s="103"/>
      <c r="C5878" s="104"/>
      <c r="D5878" s="104"/>
      <c r="E5878" s="104"/>
    </row>
    <row r="5879" spans="2:5" x14ac:dyDescent="0.45">
      <c r="B5879" s="103"/>
      <c r="C5879" s="104"/>
      <c r="D5879" s="104"/>
      <c r="E5879" s="104"/>
    </row>
    <row r="5880" spans="2:5" x14ac:dyDescent="0.45">
      <c r="B5880" s="103"/>
      <c r="C5880" s="104"/>
      <c r="D5880" s="104"/>
      <c r="E5880" s="104"/>
    </row>
    <row r="5881" spans="2:5" x14ac:dyDescent="0.45">
      <c r="B5881" s="103"/>
      <c r="C5881" s="104"/>
      <c r="D5881" s="104"/>
      <c r="E5881" s="104"/>
    </row>
    <row r="5882" spans="2:5" x14ac:dyDescent="0.45">
      <c r="B5882" s="103"/>
      <c r="C5882" s="104"/>
      <c r="D5882" s="104"/>
      <c r="E5882" s="104"/>
    </row>
    <row r="5883" spans="2:5" x14ac:dyDescent="0.45">
      <c r="B5883" s="103"/>
      <c r="C5883" s="104"/>
      <c r="D5883" s="104"/>
      <c r="E5883" s="104"/>
    </row>
    <row r="5884" spans="2:5" x14ac:dyDescent="0.45">
      <c r="B5884" s="103"/>
      <c r="C5884" s="104"/>
      <c r="D5884" s="104"/>
      <c r="E5884" s="104"/>
    </row>
    <row r="5885" spans="2:5" x14ac:dyDescent="0.45">
      <c r="B5885" s="103"/>
      <c r="C5885" s="104"/>
      <c r="D5885" s="104"/>
      <c r="E5885" s="104"/>
    </row>
    <row r="5886" spans="2:5" x14ac:dyDescent="0.45">
      <c r="B5886" s="103"/>
      <c r="C5886" s="104"/>
      <c r="D5886" s="104"/>
      <c r="E5886" s="104"/>
    </row>
    <row r="5887" spans="2:5" x14ac:dyDescent="0.45">
      <c r="B5887" s="103"/>
      <c r="C5887" s="104"/>
      <c r="D5887" s="104"/>
      <c r="E5887" s="104"/>
    </row>
    <row r="5888" spans="2:5" x14ac:dyDescent="0.45">
      <c r="B5888" s="103"/>
      <c r="C5888" s="104"/>
      <c r="D5888" s="104"/>
      <c r="E5888" s="104"/>
    </row>
    <row r="5889" spans="2:5" x14ac:dyDescent="0.45">
      <c r="B5889" s="103"/>
      <c r="C5889" s="104"/>
      <c r="D5889" s="104"/>
      <c r="E5889" s="104"/>
    </row>
    <row r="5890" spans="2:5" x14ac:dyDescent="0.45">
      <c r="B5890" s="103"/>
      <c r="C5890" s="104"/>
      <c r="D5890" s="104"/>
      <c r="E5890" s="104"/>
    </row>
    <row r="5891" spans="2:5" x14ac:dyDescent="0.45">
      <c r="B5891" s="103"/>
      <c r="C5891" s="104"/>
      <c r="D5891" s="104"/>
      <c r="E5891" s="104"/>
    </row>
    <row r="5892" spans="2:5" x14ac:dyDescent="0.45">
      <c r="B5892" s="103"/>
      <c r="C5892" s="104"/>
      <c r="D5892" s="104"/>
      <c r="E5892" s="104"/>
    </row>
    <row r="5893" spans="2:5" x14ac:dyDescent="0.45">
      <c r="B5893" s="103"/>
      <c r="C5893" s="104"/>
      <c r="D5893" s="104"/>
      <c r="E5893" s="104"/>
    </row>
    <row r="5894" spans="2:5" x14ac:dyDescent="0.45">
      <c r="B5894" s="103"/>
      <c r="C5894" s="104"/>
      <c r="D5894" s="104"/>
      <c r="E5894" s="104"/>
    </row>
    <row r="5895" spans="2:5" x14ac:dyDescent="0.45">
      <c r="B5895" s="103"/>
      <c r="C5895" s="104"/>
      <c r="D5895" s="104"/>
      <c r="E5895" s="104"/>
    </row>
    <row r="5896" spans="2:5" x14ac:dyDescent="0.45">
      <c r="B5896" s="103"/>
      <c r="C5896" s="104"/>
      <c r="D5896" s="104"/>
      <c r="E5896" s="104"/>
    </row>
    <row r="5897" spans="2:5" x14ac:dyDescent="0.45">
      <c r="B5897" s="103"/>
      <c r="C5897" s="104"/>
      <c r="D5897" s="104"/>
      <c r="E5897" s="104"/>
    </row>
    <row r="5898" spans="2:5" x14ac:dyDescent="0.45">
      <c r="B5898" s="103"/>
      <c r="C5898" s="104"/>
      <c r="D5898" s="104"/>
      <c r="E5898" s="104"/>
    </row>
    <row r="5899" spans="2:5" x14ac:dyDescent="0.45">
      <c r="B5899" s="103"/>
      <c r="C5899" s="104"/>
      <c r="D5899" s="104"/>
      <c r="E5899" s="104"/>
    </row>
    <row r="5900" spans="2:5" x14ac:dyDescent="0.45">
      <c r="B5900" s="103"/>
      <c r="C5900" s="104"/>
      <c r="D5900" s="104"/>
      <c r="E5900" s="104"/>
    </row>
    <row r="5901" spans="2:5" x14ac:dyDescent="0.45">
      <c r="B5901" s="103"/>
      <c r="C5901" s="104"/>
      <c r="D5901" s="104"/>
      <c r="E5901" s="104"/>
    </row>
    <row r="5902" spans="2:5" x14ac:dyDescent="0.45">
      <c r="B5902" s="103"/>
      <c r="C5902" s="104"/>
      <c r="D5902" s="104"/>
      <c r="E5902" s="104"/>
    </row>
    <row r="5903" spans="2:5" x14ac:dyDescent="0.45">
      <c r="B5903" s="103"/>
      <c r="C5903" s="104"/>
      <c r="D5903" s="104"/>
      <c r="E5903" s="104"/>
    </row>
    <row r="5904" spans="2:5" x14ac:dyDescent="0.45">
      <c r="B5904" s="103"/>
      <c r="C5904" s="104"/>
      <c r="D5904" s="104"/>
      <c r="E5904" s="104"/>
    </row>
    <row r="5905" spans="2:5" x14ac:dyDescent="0.45">
      <c r="B5905" s="103"/>
      <c r="C5905" s="104"/>
      <c r="D5905" s="104"/>
      <c r="E5905" s="104"/>
    </row>
    <row r="5906" spans="2:5" x14ac:dyDescent="0.45">
      <c r="B5906" s="103"/>
      <c r="C5906" s="104"/>
      <c r="D5906" s="104"/>
      <c r="E5906" s="104"/>
    </row>
    <row r="5907" spans="2:5" x14ac:dyDescent="0.45">
      <c r="B5907" s="103"/>
      <c r="C5907" s="104"/>
      <c r="D5907" s="104"/>
      <c r="E5907" s="104"/>
    </row>
    <row r="5908" spans="2:5" x14ac:dyDescent="0.45">
      <c r="B5908" s="103"/>
      <c r="C5908" s="104"/>
      <c r="D5908" s="104"/>
      <c r="E5908" s="104"/>
    </row>
    <row r="5909" spans="2:5" x14ac:dyDescent="0.45">
      <c r="B5909" s="103"/>
      <c r="C5909" s="104"/>
      <c r="D5909" s="104"/>
      <c r="E5909" s="104"/>
    </row>
    <row r="5910" spans="2:5" x14ac:dyDescent="0.45">
      <c r="B5910" s="103"/>
      <c r="C5910" s="104"/>
      <c r="D5910" s="104"/>
      <c r="E5910" s="104"/>
    </row>
    <row r="5911" spans="2:5" x14ac:dyDescent="0.45">
      <c r="B5911" s="103"/>
      <c r="C5911" s="104"/>
      <c r="D5911" s="104"/>
      <c r="E5911" s="104"/>
    </row>
    <row r="5912" spans="2:5" x14ac:dyDescent="0.45">
      <c r="B5912" s="103"/>
      <c r="C5912" s="104"/>
      <c r="D5912" s="104"/>
      <c r="E5912" s="104"/>
    </row>
    <row r="5913" spans="2:5" x14ac:dyDescent="0.45">
      <c r="B5913" s="103"/>
      <c r="C5913" s="104"/>
      <c r="D5913" s="104"/>
      <c r="E5913" s="104"/>
    </row>
    <row r="5914" spans="2:5" x14ac:dyDescent="0.45">
      <c r="B5914" s="103"/>
      <c r="C5914" s="104"/>
      <c r="D5914" s="104"/>
      <c r="E5914" s="104"/>
    </row>
    <row r="5915" spans="2:5" x14ac:dyDescent="0.45">
      <c r="B5915" s="103"/>
      <c r="C5915" s="104"/>
      <c r="D5915" s="104"/>
      <c r="E5915" s="104"/>
    </row>
    <row r="5916" spans="2:5" x14ac:dyDescent="0.45">
      <c r="B5916" s="103"/>
      <c r="C5916" s="104"/>
      <c r="D5916" s="104"/>
      <c r="E5916" s="104"/>
    </row>
    <row r="5917" spans="2:5" x14ac:dyDescent="0.45">
      <c r="B5917" s="103"/>
      <c r="C5917" s="104"/>
      <c r="D5917" s="104"/>
      <c r="E5917" s="104"/>
    </row>
    <row r="5918" spans="2:5" x14ac:dyDescent="0.45">
      <c r="B5918" s="103"/>
      <c r="C5918" s="104"/>
      <c r="D5918" s="104"/>
      <c r="E5918" s="104"/>
    </row>
    <row r="5919" spans="2:5" x14ac:dyDescent="0.45">
      <c r="B5919" s="103"/>
      <c r="C5919" s="104"/>
      <c r="D5919" s="104"/>
      <c r="E5919" s="104"/>
    </row>
    <row r="5920" spans="2:5" x14ac:dyDescent="0.45">
      <c r="B5920" s="103"/>
      <c r="C5920" s="104"/>
      <c r="D5920" s="104"/>
      <c r="E5920" s="104"/>
    </row>
    <row r="5921" spans="2:5" x14ac:dyDescent="0.45">
      <c r="B5921" s="103"/>
      <c r="C5921" s="104"/>
      <c r="D5921" s="104"/>
      <c r="E5921" s="104"/>
    </row>
    <row r="5922" spans="2:5" x14ac:dyDescent="0.45">
      <c r="B5922" s="103"/>
      <c r="C5922" s="104"/>
      <c r="D5922" s="104"/>
      <c r="E5922" s="104"/>
    </row>
    <row r="5923" spans="2:5" x14ac:dyDescent="0.45">
      <c r="B5923" s="103"/>
      <c r="C5923" s="104"/>
      <c r="D5923" s="104"/>
      <c r="E5923" s="104"/>
    </row>
    <row r="5924" spans="2:5" x14ac:dyDescent="0.45">
      <c r="B5924" s="103"/>
      <c r="C5924" s="104"/>
      <c r="D5924" s="104"/>
      <c r="E5924" s="104"/>
    </row>
    <row r="5925" spans="2:5" x14ac:dyDescent="0.45">
      <c r="B5925" s="103"/>
      <c r="C5925" s="104"/>
      <c r="D5925" s="104"/>
      <c r="E5925" s="104"/>
    </row>
    <row r="5926" spans="2:5" x14ac:dyDescent="0.45">
      <c r="B5926" s="103"/>
      <c r="C5926" s="104"/>
      <c r="D5926" s="104"/>
      <c r="E5926" s="104"/>
    </row>
    <row r="5927" spans="2:5" x14ac:dyDescent="0.45">
      <c r="B5927" s="103"/>
      <c r="C5927" s="104"/>
      <c r="D5927" s="104"/>
      <c r="E5927" s="104"/>
    </row>
    <row r="5928" spans="2:5" x14ac:dyDescent="0.45">
      <c r="B5928" s="103"/>
      <c r="C5928" s="104"/>
      <c r="D5928" s="104"/>
      <c r="E5928" s="104"/>
    </row>
    <row r="5929" spans="2:5" x14ac:dyDescent="0.45">
      <c r="B5929" s="103"/>
      <c r="C5929" s="104"/>
      <c r="D5929" s="104"/>
      <c r="E5929" s="104"/>
    </row>
    <row r="5930" spans="2:5" x14ac:dyDescent="0.45">
      <c r="B5930" s="103"/>
      <c r="C5930" s="104"/>
      <c r="D5930" s="104"/>
      <c r="E5930" s="104"/>
    </row>
    <row r="5931" spans="2:5" x14ac:dyDescent="0.45">
      <c r="B5931" s="103"/>
      <c r="C5931" s="104"/>
      <c r="D5931" s="104"/>
      <c r="E5931" s="104"/>
    </row>
    <row r="5932" spans="2:5" x14ac:dyDescent="0.45">
      <c r="B5932" s="103"/>
      <c r="C5932" s="104"/>
      <c r="D5932" s="104"/>
      <c r="E5932" s="104"/>
    </row>
    <row r="5933" spans="2:5" x14ac:dyDescent="0.45">
      <c r="B5933" s="103"/>
      <c r="C5933" s="104"/>
      <c r="D5933" s="104"/>
      <c r="E5933" s="104"/>
    </row>
    <row r="5934" spans="2:5" x14ac:dyDescent="0.45">
      <c r="B5934" s="103"/>
      <c r="C5934" s="104"/>
      <c r="D5934" s="104"/>
      <c r="E5934" s="104"/>
    </row>
    <row r="5935" spans="2:5" x14ac:dyDescent="0.45">
      <c r="B5935" s="103"/>
      <c r="C5935" s="104"/>
      <c r="D5935" s="104"/>
      <c r="E5935" s="104"/>
    </row>
    <row r="5936" spans="2:5" x14ac:dyDescent="0.45">
      <c r="B5936" s="103"/>
      <c r="C5936" s="104"/>
      <c r="D5936" s="104"/>
      <c r="E5936" s="104"/>
    </row>
    <row r="5937" spans="2:5" x14ac:dyDescent="0.45">
      <c r="B5937" s="103"/>
      <c r="C5937" s="104"/>
      <c r="D5937" s="104"/>
      <c r="E5937" s="104"/>
    </row>
    <row r="5938" spans="2:5" x14ac:dyDescent="0.45">
      <c r="B5938" s="103"/>
      <c r="C5938" s="104"/>
      <c r="D5938" s="104"/>
      <c r="E5938" s="104"/>
    </row>
    <row r="5939" spans="2:5" x14ac:dyDescent="0.45">
      <c r="B5939" s="103"/>
      <c r="C5939" s="104"/>
      <c r="D5939" s="104"/>
      <c r="E5939" s="104"/>
    </row>
    <row r="5940" spans="2:5" x14ac:dyDescent="0.45">
      <c r="B5940" s="103"/>
      <c r="C5940" s="104"/>
      <c r="D5940" s="104"/>
      <c r="E5940" s="104"/>
    </row>
    <row r="5941" spans="2:5" x14ac:dyDescent="0.45">
      <c r="B5941" s="103"/>
      <c r="C5941" s="104"/>
      <c r="D5941" s="104"/>
      <c r="E5941" s="104"/>
    </row>
    <row r="5942" spans="2:5" x14ac:dyDescent="0.45">
      <c r="B5942" s="103"/>
      <c r="C5942" s="104"/>
      <c r="D5942" s="104"/>
      <c r="E5942" s="104"/>
    </row>
    <row r="5943" spans="2:5" x14ac:dyDescent="0.45">
      <c r="B5943" s="103"/>
      <c r="C5943" s="104"/>
      <c r="D5943" s="104"/>
      <c r="E5943" s="104"/>
    </row>
    <row r="5944" spans="2:5" x14ac:dyDescent="0.45">
      <c r="B5944" s="103"/>
      <c r="C5944" s="104"/>
      <c r="D5944" s="104"/>
      <c r="E5944" s="104"/>
    </row>
    <row r="5945" spans="2:5" x14ac:dyDescent="0.45">
      <c r="B5945" s="103"/>
      <c r="C5945" s="104"/>
      <c r="D5945" s="104"/>
      <c r="E5945" s="104"/>
    </row>
    <row r="5946" spans="2:5" x14ac:dyDescent="0.45">
      <c r="B5946" s="103"/>
      <c r="C5946" s="104"/>
      <c r="D5946" s="104"/>
      <c r="E5946" s="104"/>
    </row>
    <row r="5947" spans="2:5" x14ac:dyDescent="0.45">
      <c r="B5947" s="103"/>
      <c r="C5947" s="104"/>
      <c r="D5947" s="104"/>
      <c r="E5947" s="104"/>
    </row>
    <row r="5948" spans="2:5" x14ac:dyDescent="0.45">
      <c r="B5948" s="103"/>
      <c r="C5948" s="104"/>
      <c r="D5948" s="104"/>
      <c r="E5948" s="104"/>
    </row>
    <row r="5949" spans="2:5" x14ac:dyDescent="0.45">
      <c r="B5949" s="103"/>
      <c r="C5949" s="104"/>
      <c r="D5949" s="104"/>
      <c r="E5949" s="104"/>
    </row>
    <row r="5950" spans="2:5" x14ac:dyDescent="0.45">
      <c r="B5950" s="103"/>
      <c r="C5950" s="104"/>
      <c r="D5950" s="104"/>
      <c r="E5950" s="104"/>
    </row>
    <row r="5951" spans="2:5" x14ac:dyDescent="0.45">
      <c r="B5951" s="103"/>
      <c r="C5951" s="104"/>
      <c r="D5951" s="104"/>
      <c r="E5951" s="104"/>
    </row>
    <row r="5952" spans="2:5" x14ac:dyDescent="0.45">
      <c r="B5952" s="103"/>
      <c r="C5952" s="104"/>
      <c r="D5952" s="104"/>
      <c r="E5952" s="104"/>
    </row>
    <row r="5953" spans="2:5" x14ac:dyDescent="0.45">
      <c r="B5953" s="103"/>
      <c r="C5953" s="104"/>
      <c r="D5953" s="104"/>
      <c r="E5953" s="104"/>
    </row>
    <row r="5954" spans="2:5" x14ac:dyDescent="0.45">
      <c r="B5954" s="103"/>
      <c r="C5954" s="104"/>
      <c r="D5954" s="104"/>
      <c r="E5954" s="104"/>
    </row>
    <row r="5955" spans="2:5" x14ac:dyDescent="0.45">
      <c r="B5955" s="103"/>
      <c r="C5955" s="104"/>
      <c r="D5955" s="104"/>
      <c r="E5955" s="104"/>
    </row>
    <row r="5956" spans="2:5" x14ac:dyDescent="0.45">
      <c r="B5956" s="103"/>
      <c r="C5956" s="104"/>
      <c r="D5956" s="104"/>
      <c r="E5956" s="104"/>
    </row>
    <row r="5957" spans="2:5" x14ac:dyDescent="0.45">
      <c r="B5957" s="103"/>
      <c r="C5957" s="104"/>
      <c r="D5957" s="104"/>
      <c r="E5957" s="104"/>
    </row>
    <row r="5958" spans="2:5" x14ac:dyDescent="0.45">
      <c r="B5958" s="103"/>
      <c r="C5958" s="104"/>
      <c r="D5958" s="104"/>
      <c r="E5958" s="104"/>
    </row>
    <row r="5959" spans="2:5" x14ac:dyDescent="0.45">
      <c r="B5959" s="103"/>
      <c r="C5959" s="104"/>
      <c r="D5959" s="104"/>
      <c r="E5959" s="104"/>
    </row>
    <row r="5960" spans="2:5" x14ac:dyDescent="0.45">
      <c r="B5960" s="103"/>
      <c r="C5960" s="104"/>
      <c r="D5960" s="104"/>
      <c r="E5960" s="104"/>
    </row>
    <row r="5961" spans="2:5" x14ac:dyDescent="0.45">
      <c r="B5961" s="103"/>
      <c r="C5961" s="104"/>
      <c r="D5961" s="104"/>
      <c r="E5961" s="104"/>
    </row>
    <row r="5962" spans="2:5" x14ac:dyDescent="0.45">
      <c r="B5962" s="103"/>
      <c r="C5962" s="104"/>
      <c r="D5962" s="104"/>
      <c r="E5962" s="104"/>
    </row>
    <row r="5963" spans="2:5" x14ac:dyDescent="0.45">
      <c r="B5963" s="103"/>
      <c r="C5963" s="104"/>
      <c r="D5963" s="104"/>
      <c r="E5963" s="104"/>
    </row>
    <row r="5964" spans="2:5" x14ac:dyDescent="0.45">
      <c r="B5964" s="103"/>
      <c r="C5964" s="104"/>
      <c r="D5964" s="104"/>
      <c r="E5964" s="104"/>
    </row>
    <row r="5965" spans="2:5" x14ac:dyDescent="0.45">
      <c r="B5965" s="103"/>
      <c r="C5965" s="104"/>
      <c r="D5965" s="104"/>
      <c r="E5965" s="104"/>
    </row>
    <row r="5966" spans="2:5" x14ac:dyDescent="0.45">
      <c r="B5966" s="103"/>
      <c r="C5966" s="104"/>
      <c r="D5966" s="104"/>
      <c r="E5966" s="104"/>
    </row>
    <row r="5967" spans="2:5" x14ac:dyDescent="0.45">
      <c r="B5967" s="103"/>
      <c r="C5967" s="104"/>
      <c r="D5967" s="104"/>
      <c r="E5967" s="104"/>
    </row>
    <row r="5968" spans="2:5" x14ac:dyDescent="0.45">
      <c r="B5968" s="103"/>
      <c r="C5968" s="104"/>
      <c r="D5968" s="104"/>
      <c r="E5968" s="104"/>
    </row>
    <row r="5969" spans="2:5" x14ac:dyDescent="0.45">
      <c r="B5969" s="103"/>
      <c r="C5969" s="104"/>
      <c r="D5969" s="104"/>
      <c r="E5969" s="104"/>
    </row>
    <row r="5970" spans="2:5" x14ac:dyDescent="0.45">
      <c r="B5970" s="103"/>
      <c r="C5970" s="104"/>
      <c r="D5970" s="104"/>
      <c r="E5970" s="104"/>
    </row>
    <row r="5971" spans="2:5" x14ac:dyDescent="0.45">
      <c r="B5971" s="103"/>
      <c r="C5971" s="104"/>
      <c r="D5971" s="104"/>
      <c r="E5971" s="104"/>
    </row>
    <row r="5972" spans="2:5" x14ac:dyDescent="0.45">
      <c r="B5972" s="103"/>
      <c r="C5972" s="104"/>
      <c r="D5972" s="104"/>
      <c r="E5972" s="104"/>
    </row>
    <row r="5973" spans="2:5" x14ac:dyDescent="0.45">
      <c r="B5973" s="103"/>
      <c r="C5973" s="104"/>
      <c r="D5973" s="104"/>
      <c r="E5973" s="104"/>
    </row>
    <row r="5974" spans="2:5" x14ac:dyDescent="0.45">
      <c r="B5974" s="103"/>
      <c r="C5974" s="104"/>
      <c r="D5974" s="104"/>
      <c r="E5974" s="104"/>
    </row>
    <row r="5975" spans="2:5" x14ac:dyDescent="0.45">
      <c r="B5975" s="103"/>
      <c r="C5975" s="104"/>
      <c r="D5975" s="104"/>
      <c r="E5975" s="104"/>
    </row>
    <row r="5976" spans="2:5" x14ac:dyDescent="0.45">
      <c r="B5976" s="103"/>
      <c r="C5976" s="104"/>
      <c r="D5976" s="104"/>
      <c r="E5976" s="104"/>
    </row>
    <row r="5977" spans="2:5" x14ac:dyDescent="0.45">
      <c r="B5977" s="103"/>
      <c r="C5977" s="104"/>
      <c r="D5977" s="104"/>
      <c r="E5977" s="104"/>
    </row>
    <row r="5978" spans="2:5" x14ac:dyDescent="0.45">
      <c r="B5978" s="103"/>
      <c r="C5978" s="104"/>
      <c r="D5978" s="104"/>
      <c r="E5978" s="104"/>
    </row>
    <row r="5979" spans="2:5" x14ac:dyDescent="0.45">
      <c r="B5979" s="103"/>
      <c r="C5979" s="104"/>
      <c r="D5979" s="104"/>
      <c r="E5979" s="104"/>
    </row>
    <row r="5980" spans="2:5" x14ac:dyDescent="0.45">
      <c r="B5980" s="103"/>
      <c r="C5980" s="104"/>
      <c r="D5980" s="104"/>
      <c r="E5980" s="104"/>
    </row>
    <row r="5981" spans="2:5" x14ac:dyDescent="0.45">
      <c r="B5981" s="103"/>
      <c r="C5981" s="104"/>
      <c r="D5981" s="104"/>
      <c r="E5981" s="104"/>
    </row>
    <row r="5982" spans="2:5" x14ac:dyDescent="0.45">
      <c r="B5982" s="103"/>
      <c r="C5982" s="104"/>
      <c r="D5982" s="104"/>
      <c r="E5982" s="104"/>
    </row>
    <row r="5983" spans="2:5" x14ac:dyDescent="0.45">
      <c r="B5983" s="103"/>
      <c r="C5983" s="104"/>
      <c r="D5983" s="104"/>
      <c r="E5983" s="104"/>
    </row>
    <row r="5984" spans="2:5" x14ac:dyDescent="0.45">
      <c r="B5984" s="103"/>
      <c r="C5984" s="104"/>
      <c r="D5984" s="104"/>
      <c r="E5984" s="104"/>
    </row>
    <row r="5985" spans="2:5" x14ac:dyDescent="0.45">
      <c r="B5985" s="103"/>
      <c r="C5985" s="104"/>
      <c r="D5985" s="104"/>
      <c r="E5985" s="104"/>
    </row>
    <row r="5986" spans="2:5" x14ac:dyDescent="0.45">
      <c r="B5986" s="103"/>
      <c r="C5986" s="104"/>
      <c r="D5986" s="104"/>
      <c r="E5986" s="104"/>
    </row>
    <row r="5987" spans="2:5" x14ac:dyDescent="0.45">
      <c r="B5987" s="103"/>
      <c r="C5987" s="104"/>
      <c r="D5987" s="104"/>
      <c r="E5987" s="104"/>
    </row>
    <row r="5988" spans="2:5" x14ac:dyDescent="0.45">
      <c r="B5988" s="103"/>
      <c r="C5988" s="104"/>
      <c r="D5988" s="104"/>
      <c r="E5988" s="104"/>
    </row>
    <row r="5989" spans="2:5" x14ac:dyDescent="0.45">
      <c r="B5989" s="103"/>
      <c r="C5989" s="104"/>
      <c r="D5989" s="104"/>
      <c r="E5989" s="104"/>
    </row>
    <row r="5990" spans="2:5" x14ac:dyDescent="0.45">
      <c r="B5990" s="103"/>
      <c r="C5990" s="104"/>
      <c r="D5990" s="104"/>
      <c r="E5990" s="104"/>
    </row>
    <row r="5991" spans="2:5" x14ac:dyDescent="0.45">
      <c r="B5991" s="103"/>
      <c r="C5991" s="104"/>
      <c r="D5991" s="104"/>
      <c r="E5991" s="104"/>
    </row>
    <row r="5992" spans="2:5" x14ac:dyDescent="0.45">
      <c r="B5992" s="103"/>
      <c r="C5992" s="104"/>
      <c r="D5992" s="104"/>
      <c r="E5992" s="104"/>
    </row>
    <row r="5993" spans="2:5" x14ac:dyDescent="0.45">
      <c r="B5993" s="103"/>
      <c r="C5993" s="104"/>
      <c r="D5993" s="104"/>
      <c r="E5993" s="104"/>
    </row>
    <row r="5994" spans="2:5" x14ac:dyDescent="0.45">
      <c r="B5994" s="103"/>
      <c r="C5994" s="104"/>
      <c r="D5994" s="104"/>
      <c r="E5994" s="104"/>
    </row>
    <row r="5995" spans="2:5" x14ac:dyDescent="0.45">
      <c r="B5995" s="103"/>
      <c r="C5995" s="104"/>
      <c r="D5995" s="104"/>
      <c r="E5995" s="104"/>
    </row>
    <row r="5996" spans="2:5" x14ac:dyDescent="0.45">
      <c r="B5996" s="103"/>
      <c r="C5996" s="104"/>
      <c r="D5996" s="104"/>
      <c r="E5996" s="104"/>
    </row>
    <row r="5997" spans="2:5" x14ac:dyDescent="0.45">
      <c r="B5997" s="103"/>
      <c r="C5997" s="104"/>
      <c r="D5997" s="104"/>
      <c r="E5997" s="104"/>
    </row>
    <row r="5998" spans="2:5" x14ac:dyDescent="0.45">
      <c r="B5998" s="103"/>
      <c r="C5998" s="104"/>
      <c r="D5998" s="104"/>
      <c r="E5998" s="104"/>
    </row>
    <row r="5999" spans="2:5" x14ac:dyDescent="0.45">
      <c r="B5999" s="103"/>
      <c r="C5999" s="104"/>
      <c r="D5999" s="104"/>
      <c r="E5999" s="104"/>
    </row>
    <row r="6000" spans="2:5" x14ac:dyDescent="0.45">
      <c r="B6000" s="103"/>
      <c r="C6000" s="104"/>
      <c r="D6000" s="104"/>
      <c r="E6000" s="104"/>
    </row>
    <row r="6001" spans="2:5" x14ac:dyDescent="0.45">
      <c r="B6001" s="103"/>
      <c r="C6001" s="104"/>
      <c r="D6001" s="104"/>
      <c r="E6001" s="104"/>
    </row>
    <row r="6002" spans="2:5" x14ac:dyDescent="0.45">
      <c r="B6002" s="103"/>
      <c r="C6002" s="104"/>
      <c r="D6002" s="104"/>
      <c r="E6002" s="104"/>
    </row>
    <row r="6003" spans="2:5" x14ac:dyDescent="0.45">
      <c r="B6003" s="103"/>
      <c r="C6003" s="104"/>
      <c r="D6003" s="104"/>
      <c r="E6003" s="104"/>
    </row>
    <row r="6004" spans="2:5" x14ac:dyDescent="0.45">
      <c r="B6004" s="103"/>
      <c r="C6004" s="104"/>
      <c r="D6004" s="104"/>
      <c r="E6004" s="104"/>
    </row>
    <row r="6005" spans="2:5" x14ac:dyDescent="0.45">
      <c r="B6005" s="103"/>
      <c r="C6005" s="104"/>
      <c r="D6005" s="104"/>
      <c r="E6005" s="104"/>
    </row>
    <row r="6006" spans="2:5" x14ac:dyDescent="0.45">
      <c r="B6006" s="103"/>
      <c r="C6006" s="104"/>
      <c r="D6006" s="104"/>
      <c r="E6006" s="104"/>
    </row>
    <row r="6007" spans="2:5" x14ac:dyDescent="0.45">
      <c r="B6007" s="103"/>
      <c r="C6007" s="104"/>
      <c r="D6007" s="104"/>
      <c r="E6007" s="104"/>
    </row>
    <row r="6008" spans="2:5" x14ac:dyDescent="0.45">
      <c r="B6008" s="103"/>
      <c r="C6008" s="104"/>
      <c r="D6008" s="104"/>
      <c r="E6008" s="104"/>
    </row>
    <row r="6009" spans="2:5" x14ac:dyDescent="0.45">
      <c r="B6009" s="103"/>
      <c r="C6009" s="104"/>
      <c r="D6009" s="104"/>
      <c r="E6009" s="104"/>
    </row>
    <row r="6010" spans="2:5" x14ac:dyDescent="0.45">
      <c r="B6010" s="103"/>
      <c r="C6010" s="104"/>
      <c r="D6010" s="104"/>
      <c r="E6010" s="104"/>
    </row>
    <row r="6011" spans="2:5" x14ac:dyDescent="0.45">
      <c r="B6011" s="103"/>
      <c r="C6011" s="104"/>
      <c r="D6011" s="104"/>
      <c r="E6011" s="104"/>
    </row>
    <row r="6012" spans="2:5" x14ac:dyDescent="0.45">
      <c r="B6012" s="103"/>
      <c r="C6012" s="104"/>
      <c r="D6012" s="104"/>
      <c r="E6012" s="104"/>
    </row>
    <row r="6013" spans="2:5" x14ac:dyDescent="0.45">
      <c r="B6013" s="103"/>
      <c r="C6013" s="104"/>
      <c r="D6013" s="104"/>
      <c r="E6013" s="104"/>
    </row>
    <row r="6014" spans="2:5" x14ac:dyDescent="0.45">
      <c r="B6014" s="103"/>
      <c r="C6014" s="104"/>
      <c r="D6014" s="104"/>
      <c r="E6014" s="104"/>
    </row>
    <row r="6015" spans="2:5" x14ac:dyDescent="0.45">
      <c r="B6015" s="103"/>
      <c r="C6015" s="104"/>
      <c r="D6015" s="104"/>
      <c r="E6015" s="104"/>
    </row>
    <row r="6016" spans="2:5" x14ac:dyDescent="0.45">
      <c r="B6016" s="103"/>
      <c r="C6016" s="104"/>
      <c r="D6016" s="104"/>
      <c r="E6016" s="104"/>
    </row>
    <row r="6017" spans="2:5" x14ac:dyDescent="0.45">
      <c r="B6017" s="103"/>
      <c r="C6017" s="104"/>
      <c r="D6017" s="104"/>
      <c r="E6017" s="104"/>
    </row>
    <row r="6018" spans="2:5" x14ac:dyDescent="0.45">
      <c r="B6018" s="103"/>
      <c r="C6018" s="104"/>
      <c r="D6018" s="104"/>
      <c r="E6018" s="104"/>
    </row>
    <row r="6019" spans="2:5" x14ac:dyDescent="0.45">
      <c r="B6019" s="103"/>
      <c r="C6019" s="104"/>
      <c r="D6019" s="104"/>
      <c r="E6019" s="104"/>
    </row>
    <row r="6020" spans="2:5" x14ac:dyDescent="0.45">
      <c r="B6020" s="103"/>
      <c r="C6020" s="104"/>
      <c r="D6020" s="104"/>
      <c r="E6020" s="104"/>
    </row>
    <row r="6021" spans="2:5" x14ac:dyDescent="0.45">
      <c r="B6021" s="103"/>
      <c r="C6021" s="104"/>
      <c r="D6021" s="104"/>
      <c r="E6021" s="104"/>
    </row>
    <row r="6022" spans="2:5" x14ac:dyDescent="0.45">
      <c r="B6022" s="103"/>
      <c r="C6022" s="104"/>
      <c r="D6022" s="104"/>
      <c r="E6022" s="104"/>
    </row>
    <row r="6023" spans="2:5" x14ac:dyDescent="0.45">
      <c r="B6023" s="103"/>
      <c r="C6023" s="104"/>
      <c r="D6023" s="104"/>
      <c r="E6023" s="104"/>
    </row>
    <row r="6024" spans="2:5" x14ac:dyDescent="0.45">
      <c r="B6024" s="103"/>
      <c r="C6024" s="104"/>
      <c r="D6024" s="104"/>
      <c r="E6024" s="104"/>
    </row>
    <row r="6025" spans="2:5" x14ac:dyDescent="0.45">
      <c r="B6025" s="103"/>
      <c r="C6025" s="104"/>
      <c r="D6025" s="104"/>
      <c r="E6025" s="104"/>
    </row>
    <row r="6026" spans="2:5" x14ac:dyDescent="0.45">
      <c r="B6026" s="103"/>
      <c r="C6026" s="104"/>
      <c r="D6026" s="104"/>
      <c r="E6026" s="104"/>
    </row>
    <row r="6027" spans="2:5" x14ac:dyDescent="0.45">
      <c r="B6027" s="103"/>
      <c r="C6027" s="104"/>
      <c r="D6027" s="104"/>
      <c r="E6027" s="104"/>
    </row>
    <row r="6028" spans="2:5" x14ac:dyDescent="0.45">
      <c r="B6028" s="103"/>
      <c r="C6028" s="104"/>
      <c r="D6028" s="104"/>
      <c r="E6028" s="104"/>
    </row>
    <row r="6029" spans="2:5" x14ac:dyDescent="0.45">
      <c r="B6029" s="103"/>
      <c r="C6029" s="104"/>
      <c r="D6029" s="104"/>
      <c r="E6029" s="104"/>
    </row>
    <row r="6030" spans="2:5" x14ac:dyDescent="0.45">
      <c r="B6030" s="103"/>
      <c r="C6030" s="104"/>
      <c r="D6030" s="104"/>
      <c r="E6030" s="104"/>
    </row>
    <row r="6031" spans="2:5" x14ac:dyDescent="0.45">
      <c r="B6031" s="103"/>
      <c r="C6031" s="104"/>
      <c r="D6031" s="104"/>
      <c r="E6031" s="104"/>
    </row>
    <row r="6032" spans="2:5" x14ac:dyDescent="0.45">
      <c r="B6032" s="103"/>
      <c r="C6032" s="104"/>
      <c r="D6032" s="104"/>
      <c r="E6032" s="104"/>
    </row>
    <row r="6033" spans="2:5" x14ac:dyDescent="0.45">
      <c r="B6033" s="103"/>
      <c r="C6033" s="104"/>
      <c r="D6033" s="104"/>
      <c r="E6033" s="104"/>
    </row>
    <row r="6034" spans="2:5" x14ac:dyDescent="0.45">
      <c r="B6034" s="103"/>
      <c r="C6034" s="104"/>
      <c r="D6034" s="104"/>
      <c r="E6034" s="104"/>
    </row>
    <row r="6035" spans="2:5" x14ac:dyDescent="0.45">
      <c r="B6035" s="103"/>
      <c r="C6035" s="104"/>
      <c r="D6035" s="104"/>
      <c r="E6035" s="104"/>
    </row>
    <row r="6036" spans="2:5" x14ac:dyDescent="0.45">
      <c r="B6036" s="103"/>
      <c r="C6036" s="104"/>
      <c r="D6036" s="104"/>
      <c r="E6036" s="104"/>
    </row>
    <row r="6037" spans="2:5" x14ac:dyDescent="0.45">
      <c r="B6037" s="103"/>
      <c r="C6037" s="104"/>
      <c r="D6037" s="104"/>
      <c r="E6037" s="104"/>
    </row>
    <row r="6038" spans="2:5" x14ac:dyDescent="0.45">
      <c r="B6038" s="103"/>
      <c r="C6038" s="104"/>
      <c r="D6038" s="104"/>
      <c r="E6038" s="104"/>
    </row>
    <row r="6039" spans="2:5" x14ac:dyDescent="0.45">
      <c r="B6039" s="103"/>
      <c r="C6039" s="104"/>
      <c r="D6039" s="104"/>
      <c r="E6039" s="104"/>
    </row>
    <row r="6040" spans="2:5" x14ac:dyDescent="0.45">
      <c r="B6040" s="103"/>
      <c r="C6040" s="104"/>
      <c r="D6040" s="104"/>
      <c r="E6040" s="104"/>
    </row>
    <row r="6041" spans="2:5" x14ac:dyDescent="0.45">
      <c r="B6041" s="103"/>
      <c r="C6041" s="104"/>
      <c r="D6041" s="104"/>
      <c r="E6041" s="104"/>
    </row>
    <row r="6042" spans="2:5" x14ac:dyDescent="0.45">
      <c r="B6042" s="103"/>
      <c r="C6042" s="104"/>
      <c r="D6042" s="104"/>
      <c r="E6042" s="104"/>
    </row>
    <row r="6043" spans="2:5" x14ac:dyDescent="0.45">
      <c r="B6043" s="103"/>
      <c r="C6043" s="104"/>
      <c r="D6043" s="104"/>
      <c r="E6043" s="104"/>
    </row>
    <row r="6044" spans="2:5" x14ac:dyDescent="0.45">
      <c r="B6044" s="103"/>
      <c r="C6044" s="104"/>
      <c r="D6044" s="104"/>
      <c r="E6044" s="104"/>
    </row>
    <row r="6045" spans="2:5" x14ac:dyDescent="0.45">
      <c r="B6045" s="103"/>
      <c r="C6045" s="104"/>
      <c r="D6045" s="104"/>
      <c r="E6045" s="104"/>
    </row>
    <row r="6046" spans="2:5" x14ac:dyDescent="0.45">
      <c r="B6046" s="103"/>
      <c r="C6046" s="104"/>
      <c r="D6046" s="104"/>
      <c r="E6046" s="104"/>
    </row>
    <row r="6047" spans="2:5" x14ac:dyDescent="0.45">
      <c r="B6047" s="103"/>
      <c r="C6047" s="104"/>
      <c r="D6047" s="104"/>
      <c r="E6047" s="104"/>
    </row>
    <row r="6048" spans="2:5" x14ac:dyDescent="0.45">
      <c r="B6048" s="103"/>
      <c r="C6048" s="104"/>
      <c r="D6048" s="104"/>
      <c r="E6048" s="104"/>
    </row>
    <row r="6049" spans="2:5" x14ac:dyDescent="0.45">
      <c r="B6049" s="103"/>
      <c r="C6049" s="104"/>
      <c r="D6049" s="104"/>
      <c r="E6049" s="104"/>
    </row>
    <row r="6050" spans="2:5" x14ac:dyDescent="0.45">
      <c r="B6050" s="103"/>
      <c r="C6050" s="104"/>
      <c r="D6050" s="104"/>
      <c r="E6050" s="104"/>
    </row>
    <row r="6051" spans="2:5" x14ac:dyDescent="0.45">
      <c r="B6051" s="103"/>
      <c r="C6051" s="104"/>
      <c r="D6051" s="104"/>
      <c r="E6051" s="104"/>
    </row>
    <row r="6052" spans="2:5" x14ac:dyDescent="0.45">
      <c r="B6052" s="103"/>
      <c r="C6052" s="104"/>
      <c r="D6052" s="104"/>
      <c r="E6052" s="104"/>
    </row>
    <row r="6053" spans="2:5" x14ac:dyDescent="0.45">
      <c r="B6053" s="103"/>
      <c r="C6053" s="104"/>
      <c r="D6053" s="104"/>
      <c r="E6053" s="104"/>
    </row>
    <row r="6054" spans="2:5" x14ac:dyDescent="0.45">
      <c r="B6054" s="103"/>
      <c r="C6054" s="104"/>
      <c r="D6054" s="104"/>
      <c r="E6054" s="104"/>
    </row>
    <row r="6055" spans="2:5" x14ac:dyDescent="0.45">
      <c r="B6055" s="103"/>
      <c r="C6055" s="104"/>
      <c r="D6055" s="104"/>
      <c r="E6055" s="104"/>
    </row>
    <row r="6056" spans="2:5" x14ac:dyDescent="0.45">
      <c r="B6056" s="103"/>
      <c r="C6056" s="104"/>
      <c r="D6056" s="104"/>
      <c r="E6056" s="104"/>
    </row>
    <row r="6057" spans="2:5" x14ac:dyDescent="0.45">
      <c r="B6057" s="103"/>
      <c r="C6057" s="104"/>
      <c r="D6057" s="104"/>
      <c r="E6057" s="104"/>
    </row>
    <row r="6058" spans="2:5" x14ac:dyDescent="0.45">
      <c r="B6058" s="103"/>
      <c r="C6058" s="104"/>
      <c r="D6058" s="104"/>
      <c r="E6058" s="104"/>
    </row>
    <row r="6059" spans="2:5" x14ac:dyDescent="0.45">
      <c r="B6059" s="103"/>
      <c r="C6059" s="104"/>
      <c r="D6059" s="104"/>
      <c r="E6059" s="104"/>
    </row>
    <row r="6060" spans="2:5" x14ac:dyDescent="0.45">
      <c r="B6060" s="103"/>
      <c r="C6060" s="104"/>
      <c r="D6060" s="104"/>
      <c r="E6060" s="104"/>
    </row>
    <row r="6061" spans="2:5" x14ac:dyDescent="0.45">
      <c r="B6061" s="103"/>
      <c r="C6061" s="104"/>
      <c r="D6061" s="104"/>
      <c r="E6061" s="104"/>
    </row>
    <row r="6062" spans="2:5" x14ac:dyDescent="0.45">
      <c r="B6062" s="103"/>
      <c r="C6062" s="104"/>
      <c r="D6062" s="104"/>
      <c r="E6062" s="104"/>
    </row>
    <row r="6063" spans="2:5" x14ac:dyDescent="0.45">
      <c r="B6063" s="103"/>
      <c r="C6063" s="104"/>
      <c r="D6063" s="104"/>
      <c r="E6063" s="104"/>
    </row>
    <row r="6064" spans="2:5" x14ac:dyDescent="0.45">
      <c r="B6064" s="103"/>
      <c r="C6064" s="104"/>
      <c r="D6064" s="104"/>
      <c r="E6064" s="104"/>
    </row>
    <row r="6065" spans="2:5" x14ac:dyDescent="0.45">
      <c r="B6065" s="103"/>
      <c r="C6065" s="104"/>
      <c r="D6065" s="104"/>
      <c r="E6065" s="104"/>
    </row>
    <row r="6066" spans="2:5" x14ac:dyDescent="0.45">
      <c r="B6066" s="103"/>
      <c r="C6066" s="104"/>
      <c r="D6066" s="104"/>
      <c r="E6066" s="104"/>
    </row>
    <row r="6067" spans="2:5" x14ac:dyDescent="0.45">
      <c r="B6067" s="103"/>
      <c r="C6067" s="104"/>
      <c r="D6067" s="104"/>
      <c r="E6067" s="104"/>
    </row>
    <row r="6068" spans="2:5" x14ac:dyDescent="0.45">
      <c r="B6068" s="103"/>
      <c r="C6068" s="104"/>
      <c r="D6068" s="104"/>
      <c r="E6068" s="104"/>
    </row>
    <row r="6069" spans="2:5" x14ac:dyDescent="0.45">
      <c r="B6069" s="103"/>
      <c r="C6069" s="104"/>
      <c r="D6069" s="104"/>
      <c r="E6069" s="104"/>
    </row>
    <row r="6070" spans="2:5" x14ac:dyDescent="0.45">
      <c r="B6070" s="103"/>
      <c r="C6070" s="104"/>
      <c r="D6070" s="104"/>
      <c r="E6070" s="104"/>
    </row>
    <row r="6071" spans="2:5" x14ac:dyDescent="0.45">
      <c r="B6071" s="103"/>
      <c r="C6071" s="104"/>
      <c r="D6071" s="104"/>
      <c r="E6071" s="104"/>
    </row>
    <row r="6072" spans="2:5" x14ac:dyDescent="0.45">
      <c r="B6072" s="103"/>
      <c r="C6072" s="104"/>
      <c r="D6072" s="104"/>
      <c r="E6072" s="104"/>
    </row>
    <row r="6073" spans="2:5" x14ac:dyDescent="0.45">
      <c r="B6073" s="103"/>
      <c r="C6073" s="104"/>
      <c r="D6073" s="104"/>
      <c r="E6073" s="104"/>
    </row>
    <row r="6074" spans="2:5" x14ac:dyDescent="0.45">
      <c r="B6074" s="103"/>
      <c r="C6074" s="104"/>
      <c r="D6074" s="104"/>
      <c r="E6074" s="104"/>
    </row>
    <row r="6075" spans="2:5" x14ac:dyDescent="0.45">
      <c r="B6075" s="103"/>
      <c r="C6075" s="104"/>
      <c r="D6075" s="104"/>
      <c r="E6075" s="104"/>
    </row>
    <row r="6076" spans="2:5" x14ac:dyDescent="0.45">
      <c r="B6076" s="103"/>
      <c r="C6076" s="104"/>
      <c r="D6076" s="104"/>
      <c r="E6076" s="104"/>
    </row>
    <row r="6077" spans="2:5" x14ac:dyDescent="0.45">
      <c r="B6077" s="103"/>
      <c r="C6077" s="104"/>
      <c r="D6077" s="104"/>
      <c r="E6077" s="104"/>
    </row>
    <row r="6078" spans="2:5" x14ac:dyDescent="0.45">
      <c r="B6078" s="103"/>
      <c r="C6078" s="104"/>
      <c r="D6078" s="104"/>
      <c r="E6078" s="104"/>
    </row>
    <row r="6079" spans="2:5" x14ac:dyDescent="0.45">
      <c r="B6079" s="103"/>
      <c r="C6079" s="104"/>
      <c r="D6079" s="104"/>
      <c r="E6079" s="104"/>
    </row>
    <row r="6080" spans="2:5" x14ac:dyDescent="0.45">
      <c r="B6080" s="103"/>
      <c r="C6080" s="104"/>
      <c r="D6080" s="104"/>
      <c r="E6080" s="104"/>
    </row>
    <row r="6081" spans="2:5" x14ac:dyDescent="0.45">
      <c r="B6081" s="103"/>
      <c r="C6081" s="104"/>
      <c r="D6081" s="104"/>
      <c r="E6081" s="104"/>
    </row>
    <row r="6082" spans="2:5" x14ac:dyDescent="0.45">
      <c r="B6082" s="103"/>
      <c r="C6082" s="104"/>
      <c r="D6082" s="104"/>
      <c r="E6082" s="104"/>
    </row>
    <row r="6083" spans="2:5" x14ac:dyDescent="0.45">
      <c r="B6083" s="103"/>
      <c r="C6083" s="104"/>
      <c r="D6083" s="104"/>
      <c r="E6083" s="104"/>
    </row>
    <row r="6084" spans="2:5" x14ac:dyDescent="0.45">
      <c r="B6084" s="103"/>
      <c r="C6084" s="104"/>
      <c r="D6084" s="104"/>
      <c r="E6084" s="104"/>
    </row>
    <row r="6085" spans="2:5" x14ac:dyDescent="0.45">
      <c r="B6085" s="103"/>
      <c r="C6085" s="104"/>
      <c r="D6085" s="104"/>
      <c r="E6085" s="104"/>
    </row>
    <row r="6086" spans="2:5" x14ac:dyDescent="0.45">
      <c r="B6086" s="103"/>
      <c r="C6086" s="104"/>
      <c r="D6086" s="104"/>
      <c r="E6086" s="104"/>
    </row>
    <row r="6087" spans="2:5" x14ac:dyDescent="0.45">
      <c r="B6087" s="103"/>
      <c r="C6087" s="104"/>
      <c r="D6087" s="104"/>
      <c r="E6087" s="104"/>
    </row>
    <row r="6088" spans="2:5" x14ac:dyDescent="0.45">
      <c r="B6088" s="103"/>
      <c r="C6088" s="104"/>
      <c r="D6088" s="104"/>
      <c r="E6088" s="104"/>
    </row>
    <row r="6089" spans="2:5" x14ac:dyDescent="0.45">
      <c r="B6089" s="103"/>
      <c r="C6089" s="104"/>
      <c r="D6089" s="104"/>
      <c r="E6089" s="104"/>
    </row>
    <row r="6090" spans="2:5" x14ac:dyDescent="0.45">
      <c r="B6090" s="103"/>
      <c r="C6090" s="104"/>
      <c r="D6090" s="104"/>
      <c r="E6090" s="104"/>
    </row>
    <row r="6091" spans="2:5" x14ac:dyDescent="0.45">
      <c r="B6091" s="103"/>
      <c r="C6091" s="104"/>
      <c r="D6091" s="104"/>
      <c r="E6091" s="104"/>
    </row>
    <row r="6092" spans="2:5" x14ac:dyDescent="0.45">
      <c r="B6092" s="103"/>
      <c r="C6092" s="104"/>
      <c r="D6092" s="104"/>
      <c r="E6092" s="104"/>
    </row>
    <row r="6093" spans="2:5" x14ac:dyDescent="0.45">
      <c r="B6093" s="103"/>
      <c r="C6093" s="104"/>
      <c r="D6093" s="104"/>
      <c r="E6093" s="104"/>
    </row>
    <row r="6094" spans="2:5" x14ac:dyDescent="0.45">
      <c r="B6094" s="103"/>
      <c r="C6094" s="104"/>
      <c r="D6094" s="104"/>
      <c r="E6094" s="104"/>
    </row>
    <row r="6095" spans="2:5" x14ac:dyDescent="0.45">
      <c r="B6095" s="103"/>
      <c r="C6095" s="104"/>
      <c r="D6095" s="104"/>
      <c r="E6095" s="104"/>
    </row>
    <row r="6096" spans="2:5" x14ac:dyDescent="0.45">
      <c r="B6096" s="103"/>
      <c r="C6096" s="104"/>
      <c r="D6096" s="104"/>
      <c r="E6096" s="104"/>
    </row>
    <row r="6097" spans="2:5" x14ac:dyDescent="0.45">
      <c r="B6097" s="103"/>
      <c r="C6097" s="104"/>
      <c r="D6097" s="104"/>
      <c r="E6097" s="104"/>
    </row>
    <row r="6098" spans="2:5" x14ac:dyDescent="0.45">
      <c r="B6098" s="103"/>
      <c r="C6098" s="104"/>
      <c r="D6098" s="104"/>
      <c r="E6098" s="104"/>
    </row>
    <row r="6099" spans="2:5" x14ac:dyDescent="0.45">
      <c r="B6099" s="103"/>
      <c r="C6099" s="104"/>
      <c r="D6099" s="104"/>
      <c r="E6099" s="104"/>
    </row>
    <row r="6100" spans="2:5" x14ac:dyDescent="0.45">
      <c r="B6100" s="103"/>
      <c r="C6100" s="104"/>
      <c r="D6100" s="104"/>
      <c r="E6100" s="104"/>
    </row>
    <row r="6101" spans="2:5" x14ac:dyDescent="0.45">
      <c r="B6101" s="103"/>
      <c r="C6101" s="104"/>
      <c r="D6101" s="104"/>
      <c r="E6101" s="104"/>
    </row>
    <row r="6102" spans="2:5" x14ac:dyDescent="0.45">
      <c r="B6102" s="103"/>
      <c r="C6102" s="104"/>
      <c r="D6102" s="104"/>
      <c r="E6102" s="104"/>
    </row>
    <row r="6103" spans="2:5" x14ac:dyDescent="0.45">
      <c r="B6103" s="103"/>
      <c r="C6103" s="104"/>
      <c r="D6103" s="104"/>
      <c r="E6103" s="104"/>
    </row>
    <row r="6104" spans="2:5" x14ac:dyDescent="0.45">
      <c r="B6104" s="103"/>
      <c r="C6104" s="104"/>
      <c r="D6104" s="104"/>
      <c r="E6104" s="104"/>
    </row>
    <row r="6105" spans="2:5" x14ac:dyDescent="0.45">
      <c r="B6105" s="103"/>
      <c r="C6105" s="104"/>
      <c r="D6105" s="104"/>
      <c r="E6105" s="104"/>
    </row>
    <row r="6106" spans="2:5" x14ac:dyDescent="0.45">
      <c r="B6106" s="103"/>
      <c r="C6106" s="104"/>
      <c r="D6106" s="104"/>
      <c r="E6106" s="104"/>
    </row>
    <row r="6107" spans="2:5" x14ac:dyDescent="0.45">
      <c r="B6107" s="103"/>
      <c r="C6107" s="104"/>
      <c r="D6107" s="104"/>
      <c r="E6107" s="104"/>
    </row>
    <row r="6108" spans="2:5" x14ac:dyDescent="0.45">
      <c r="B6108" s="103"/>
      <c r="C6108" s="104"/>
      <c r="D6108" s="104"/>
      <c r="E6108" s="104"/>
    </row>
    <row r="6109" spans="2:5" x14ac:dyDescent="0.45">
      <c r="B6109" s="103"/>
      <c r="C6109" s="104"/>
      <c r="D6109" s="104"/>
      <c r="E6109" s="104"/>
    </row>
    <row r="6110" spans="2:5" x14ac:dyDescent="0.45">
      <c r="B6110" s="103"/>
      <c r="C6110" s="104"/>
      <c r="D6110" s="104"/>
      <c r="E6110" s="104"/>
    </row>
    <row r="6111" spans="2:5" x14ac:dyDescent="0.45">
      <c r="B6111" s="103"/>
      <c r="C6111" s="104"/>
      <c r="D6111" s="104"/>
      <c r="E6111" s="104"/>
    </row>
    <row r="6112" spans="2:5" x14ac:dyDescent="0.45">
      <c r="B6112" s="103"/>
      <c r="C6112" s="104"/>
      <c r="D6112" s="104"/>
      <c r="E6112" s="104"/>
    </row>
    <row r="6113" spans="2:5" x14ac:dyDescent="0.45">
      <c r="B6113" s="103"/>
      <c r="C6113" s="104"/>
      <c r="D6113" s="104"/>
      <c r="E6113" s="104"/>
    </row>
    <row r="6114" spans="2:5" x14ac:dyDescent="0.45">
      <c r="B6114" s="103"/>
      <c r="C6114" s="104"/>
      <c r="D6114" s="104"/>
      <c r="E6114" s="104"/>
    </row>
    <row r="6115" spans="2:5" x14ac:dyDescent="0.45">
      <c r="B6115" s="103"/>
      <c r="C6115" s="104"/>
      <c r="D6115" s="104"/>
      <c r="E6115" s="104"/>
    </row>
    <row r="6116" spans="2:5" x14ac:dyDescent="0.45">
      <c r="B6116" s="103"/>
      <c r="C6116" s="104"/>
      <c r="D6116" s="104"/>
      <c r="E6116" s="104"/>
    </row>
    <row r="6117" spans="2:5" x14ac:dyDescent="0.45">
      <c r="B6117" s="103"/>
      <c r="C6117" s="104"/>
      <c r="D6117" s="104"/>
      <c r="E6117" s="104"/>
    </row>
    <row r="6118" spans="2:5" x14ac:dyDescent="0.45">
      <c r="B6118" s="103"/>
      <c r="C6118" s="104"/>
      <c r="D6118" s="104"/>
      <c r="E6118" s="104"/>
    </row>
    <row r="6119" spans="2:5" x14ac:dyDescent="0.45">
      <c r="B6119" s="103"/>
      <c r="C6119" s="104"/>
      <c r="D6119" s="104"/>
      <c r="E6119" s="104"/>
    </row>
    <row r="6120" spans="2:5" x14ac:dyDescent="0.45">
      <c r="B6120" s="103"/>
      <c r="C6120" s="104"/>
      <c r="D6120" s="104"/>
      <c r="E6120" s="104"/>
    </row>
    <row r="6121" spans="2:5" x14ac:dyDescent="0.45">
      <c r="B6121" s="103"/>
      <c r="C6121" s="104"/>
      <c r="D6121" s="104"/>
      <c r="E6121" s="104"/>
    </row>
    <row r="6122" spans="2:5" x14ac:dyDescent="0.45">
      <c r="B6122" s="103"/>
      <c r="C6122" s="104"/>
      <c r="D6122" s="104"/>
      <c r="E6122" s="104"/>
    </row>
    <row r="6123" spans="2:5" x14ac:dyDescent="0.45">
      <c r="B6123" s="103"/>
      <c r="C6123" s="104"/>
      <c r="D6123" s="104"/>
      <c r="E6123" s="104"/>
    </row>
    <row r="6124" spans="2:5" x14ac:dyDescent="0.45">
      <c r="B6124" s="103"/>
      <c r="C6124" s="104"/>
      <c r="D6124" s="104"/>
      <c r="E6124" s="104"/>
    </row>
    <row r="6125" spans="2:5" x14ac:dyDescent="0.45">
      <c r="B6125" s="103"/>
      <c r="C6125" s="104"/>
      <c r="D6125" s="104"/>
      <c r="E6125" s="104"/>
    </row>
    <row r="6126" spans="2:5" x14ac:dyDescent="0.45">
      <c r="B6126" s="103"/>
      <c r="C6126" s="104"/>
      <c r="D6126" s="104"/>
      <c r="E6126" s="104"/>
    </row>
    <row r="6127" spans="2:5" x14ac:dyDescent="0.45">
      <c r="B6127" s="103"/>
      <c r="C6127" s="104"/>
      <c r="D6127" s="104"/>
      <c r="E6127" s="104"/>
    </row>
    <row r="6128" spans="2:5" x14ac:dyDescent="0.45">
      <c r="B6128" s="103"/>
      <c r="C6128" s="104"/>
      <c r="D6128" s="104"/>
      <c r="E6128" s="104"/>
    </row>
    <row r="6129" spans="2:5" x14ac:dyDescent="0.45">
      <c r="B6129" s="103"/>
      <c r="C6129" s="104"/>
      <c r="D6129" s="104"/>
      <c r="E6129" s="104"/>
    </row>
    <row r="6130" spans="2:5" x14ac:dyDescent="0.45">
      <c r="B6130" s="103"/>
      <c r="C6130" s="104"/>
      <c r="D6130" s="104"/>
      <c r="E6130" s="104"/>
    </row>
    <row r="6131" spans="2:5" x14ac:dyDescent="0.45">
      <c r="B6131" s="103"/>
      <c r="C6131" s="104"/>
      <c r="D6131" s="104"/>
      <c r="E6131" s="104"/>
    </row>
    <row r="6132" spans="2:5" x14ac:dyDescent="0.45">
      <c r="B6132" s="103"/>
      <c r="C6132" s="104"/>
      <c r="D6132" s="104"/>
      <c r="E6132" s="104"/>
    </row>
    <row r="6133" spans="2:5" x14ac:dyDescent="0.45">
      <c r="B6133" s="103"/>
      <c r="C6133" s="104"/>
      <c r="D6133" s="104"/>
      <c r="E6133" s="104"/>
    </row>
    <row r="6134" spans="2:5" x14ac:dyDescent="0.45">
      <c r="B6134" s="103"/>
      <c r="C6134" s="104"/>
      <c r="D6134" s="104"/>
      <c r="E6134" s="104"/>
    </row>
    <row r="6135" spans="2:5" x14ac:dyDescent="0.45">
      <c r="B6135" s="103"/>
      <c r="C6135" s="104"/>
      <c r="D6135" s="104"/>
      <c r="E6135" s="104"/>
    </row>
    <row r="6136" spans="2:5" x14ac:dyDescent="0.45">
      <c r="B6136" s="103"/>
      <c r="C6136" s="104"/>
      <c r="D6136" s="104"/>
      <c r="E6136" s="104"/>
    </row>
    <row r="6137" spans="2:5" x14ac:dyDescent="0.45">
      <c r="B6137" s="103"/>
      <c r="C6137" s="104"/>
      <c r="D6137" s="104"/>
      <c r="E6137" s="104"/>
    </row>
    <row r="6138" spans="2:5" x14ac:dyDescent="0.45">
      <c r="B6138" s="103"/>
      <c r="C6138" s="104"/>
      <c r="D6138" s="104"/>
      <c r="E6138" s="104"/>
    </row>
    <row r="6139" spans="2:5" x14ac:dyDescent="0.45">
      <c r="B6139" s="103"/>
      <c r="C6139" s="104"/>
      <c r="D6139" s="104"/>
      <c r="E6139" s="104"/>
    </row>
    <row r="6140" spans="2:5" x14ac:dyDescent="0.45">
      <c r="B6140" s="103"/>
      <c r="C6140" s="104"/>
      <c r="D6140" s="104"/>
      <c r="E6140" s="104"/>
    </row>
    <row r="6141" spans="2:5" x14ac:dyDescent="0.45">
      <c r="B6141" s="103"/>
      <c r="C6141" s="104"/>
      <c r="D6141" s="104"/>
      <c r="E6141" s="104"/>
    </row>
    <row r="6142" spans="2:5" x14ac:dyDescent="0.45">
      <c r="B6142" s="103"/>
      <c r="C6142" s="104"/>
      <c r="D6142" s="104"/>
      <c r="E6142" s="104"/>
    </row>
    <row r="6143" spans="2:5" x14ac:dyDescent="0.45">
      <c r="B6143" s="103"/>
      <c r="C6143" s="104"/>
      <c r="D6143" s="104"/>
      <c r="E6143" s="104"/>
    </row>
    <row r="6144" spans="2:5" x14ac:dyDescent="0.45">
      <c r="B6144" s="103"/>
      <c r="C6144" s="104"/>
      <c r="D6144" s="104"/>
      <c r="E6144" s="104"/>
    </row>
    <row r="6145" spans="2:5" x14ac:dyDescent="0.45">
      <c r="B6145" s="103"/>
      <c r="C6145" s="104"/>
      <c r="D6145" s="104"/>
      <c r="E6145" s="104"/>
    </row>
    <row r="6146" spans="2:5" x14ac:dyDescent="0.45">
      <c r="B6146" s="103"/>
      <c r="C6146" s="104"/>
      <c r="D6146" s="104"/>
      <c r="E6146" s="104"/>
    </row>
    <row r="6147" spans="2:5" x14ac:dyDescent="0.45">
      <c r="B6147" s="103"/>
      <c r="C6147" s="104"/>
      <c r="D6147" s="104"/>
      <c r="E6147" s="104"/>
    </row>
    <row r="6148" spans="2:5" x14ac:dyDescent="0.45">
      <c r="B6148" s="103"/>
      <c r="C6148" s="104"/>
      <c r="D6148" s="104"/>
      <c r="E6148" s="104"/>
    </row>
    <row r="6149" spans="2:5" x14ac:dyDescent="0.45">
      <c r="B6149" s="103"/>
      <c r="C6149" s="104"/>
      <c r="D6149" s="104"/>
      <c r="E6149" s="104"/>
    </row>
    <row r="6150" spans="2:5" x14ac:dyDescent="0.45">
      <c r="B6150" s="103"/>
      <c r="C6150" s="104"/>
      <c r="D6150" s="104"/>
      <c r="E6150" s="104"/>
    </row>
    <row r="6151" spans="2:5" x14ac:dyDescent="0.45">
      <c r="B6151" s="103"/>
      <c r="C6151" s="104"/>
      <c r="D6151" s="104"/>
      <c r="E6151" s="104"/>
    </row>
    <row r="6152" spans="2:5" x14ac:dyDescent="0.45">
      <c r="B6152" s="103"/>
      <c r="C6152" s="104"/>
      <c r="D6152" s="104"/>
      <c r="E6152" s="104"/>
    </row>
    <row r="6153" spans="2:5" x14ac:dyDescent="0.45">
      <c r="B6153" s="103"/>
      <c r="C6153" s="104"/>
      <c r="D6153" s="104"/>
      <c r="E6153" s="104"/>
    </row>
    <row r="6154" spans="2:5" x14ac:dyDescent="0.45">
      <c r="B6154" s="103"/>
      <c r="C6154" s="104"/>
      <c r="D6154" s="104"/>
      <c r="E6154" s="104"/>
    </row>
    <row r="6155" spans="2:5" x14ac:dyDescent="0.45">
      <c r="B6155" s="103"/>
      <c r="C6155" s="104"/>
      <c r="D6155" s="104"/>
      <c r="E6155" s="104"/>
    </row>
    <row r="6156" spans="2:5" x14ac:dyDescent="0.45">
      <c r="B6156" s="103"/>
      <c r="C6156" s="104"/>
      <c r="D6156" s="104"/>
      <c r="E6156" s="104"/>
    </row>
    <row r="6157" spans="2:5" x14ac:dyDescent="0.45">
      <c r="B6157" s="103"/>
      <c r="C6157" s="104"/>
      <c r="D6157" s="104"/>
      <c r="E6157" s="104"/>
    </row>
    <row r="6158" spans="2:5" x14ac:dyDescent="0.45">
      <c r="B6158" s="103"/>
      <c r="C6158" s="104"/>
      <c r="D6158" s="104"/>
      <c r="E6158" s="104"/>
    </row>
    <row r="6159" spans="2:5" x14ac:dyDescent="0.45">
      <c r="B6159" s="103"/>
      <c r="C6159" s="104"/>
      <c r="D6159" s="104"/>
      <c r="E6159" s="104"/>
    </row>
    <row r="6160" spans="2:5" x14ac:dyDescent="0.45">
      <c r="B6160" s="103"/>
      <c r="C6160" s="104"/>
      <c r="D6160" s="104"/>
      <c r="E6160" s="104"/>
    </row>
    <row r="6161" spans="2:5" x14ac:dyDescent="0.45">
      <c r="B6161" s="103"/>
      <c r="C6161" s="104"/>
      <c r="D6161" s="104"/>
      <c r="E6161" s="104"/>
    </row>
    <row r="6162" spans="2:5" x14ac:dyDescent="0.45">
      <c r="B6162" s="103"/>
      <c r="C6162" s="104"/>
      <c r="D6162" s="104"/>
      <c r="E6162" s="104"/>
    </row>
    <row r="6163" spans="2:5" x14ac:dyDescent="0.45">
      <c r="B6163" s="103"/>
      <c r="C6163" s="104"/>
      <c r="D6163" s="104"/>
      <c r="E6163" s="104"/>
    </row>
    <row r="6164" spans="2:5" x14ac:dyDescent="0.45">
      <c r="B6164" s="103"/>
      <c r="C6164" s="104"/>
      <c r="D6164" s="104"/>
      <c r="E6164" s="104"/>
    </row>
    <row r="6165" spans="2:5" x14ac:dyDescent="0.45">
      <c r="B6165" s="103"/>
      <c r="C6165" s="104"/>
      <c r="D6165" s="104"/>
      <c r="E6165" s="104"/>
    </row>
    <row r="6166" spans="2:5" x14ac:dyDescent="0.45">
      <c r="B6166" s="103"/>
      <c r="C6166" s="104"/>
      <c r="D6166" s="104"/>
      <c r="E6166" s="104"/>
    </row>
    <row r="6167" spans="2:5" x14ac:dyDescent="0.45">
      <c r="B6167" s="103"/>
      <c r="C6167" s="104"/>
      <c r="D6167" s="104"/>
      <c r="E6167" s="104"/>
    </row>
    <row r="6168" spans="2:5" x14ac:dyDescent="0.45">
      <c r="B6168" s="103"/>
      <c r="C6168" s="104"/>
      <c r="D6168" s="104"/>
      <c r="E6168" s="104"/>
    </row>
    <row r="6169" spans="2:5" x14ac:dyDescent="0.45">
      <c r="B6169" s="103"/>
      <c r="C6169" s="104"/>
      <c r="D6169" s="104"/>
      <c r="E6169" s="104"/>
    </row>
    <row r="6170" spans="2:5" x14ac:dyDescent="0.45">
      <c r="B6170" s="103"/>
      <c r="C6170" s="104"/>
      <c r="D6170" s="104"/>
      <c r="E6170" s="104"/>
    </row>
    <row r="6171" spans="2:5" x14ac:dyDescent="0.45">
      <c r="B6171" s="103"/>
      <c r="C6171" s="104"/>
      <c r="D6171" s="104"/>
      <c r="E6171" s="104"/>
    </row>
    <row r="6172" spans="2:5" x14ac:dyDescent="0.45">
      <c r="B6172" s="103"/>
      <c r="C6172" s="104"/>
      <c r="D6172" s="104"/>
      <c r="E6172" s="104"/>
    </row>
    <row r="6173" spans="2:5" x14ac:dyDescent="0.45">
      <c r="B6173" s="103"/>
      <c r="C6173" s="104"/>
      <c r="D6173" s="104"/>
      <c r="E6173" s="104"/>
    </row>
    <row r="6174" spans="2:5" x14ac:dyDescent="0.45">
      <c r="B6174" s="103"/>
      <c r="C6174" s="104"/>
      <c r="D6174" s="104"/>
      <c r="E6174" s="104"/>
    </row>
    <row r="6175" spans="2:5" x14ac:dyDescent="0.45">
      <c r="B6175" s="103"/>
      <c r="C6175" s="104"/>
      <c r="D6175" s="104"/>
      <c r="E6175" s="104"/>
    </row>
    <row r="6176" spans="2:5" x14ac:dyDescent="0.45">
      <c r="B6176" s="103"/>
      <c r="C6176" s="104"/>
      <c r="D6176" s="104"/>
      <c r="E6176" s="104"/>
    </row>
    <row r="6177" spans="2:5" x14ac:dyDescent="0.45">
      <c r="B6177" s="103"/>
      <c r="C6177" s="104"/>
      <c r="D6177" s="104"/>
      <c r="E6177" s="104"/>
    </row>
    <row r="6178" spans="2:5" x14ac:dyDescent="0.45">
      <c r="B6178" s="103"/>
      <c r="C6178" s="104"/>
      <c r="D6178" s="104"/>
      <c r="E6178" s="104"/>
    </row>
    <row r="6179" spans="2:5" x14ac:dyDescent="0.45">
      <c r="B6179" s="103"/>
      <c r="C6179" s="104"/>
      <c r="D6179" s="104"/>
      <c r="E6179" s="104"/>
    </row>
    <row r="6180" spans="2:5" x14ac:dyDescent="0.45">
      <c r="B6180" s="103"/>
      <c r="C6180" s="104"/>
      <c r="D6180" s="104"/>
      <c r="E6180" s="104"/>
    </row>
    <row r="6181" spans="2:5" x14ac:dyDescent="0.45">
      <c r="B6181" s="103"/>
      <c r="C6181" s="104"/>
      <c r="D6181" s="104"/>
      <c r="E6181" s="104"/>
    </row>
    <row r="6182" spans="2:5" x14ac:dyDescent="0.45">
      <c r="B6182" s="103"/>
      <c r="C6182" s="104"/>
      <c r="D6182" s="104"/>
      <c r="E6182" s="104"/>
    </row>
    <row r="6183" spans="2:5" x14ac:dyDescent="0.45">
      <c r="B6183" s="103"/>
      <c r="C6183" s="104"/>
      <c r="D6183" s="104"/>
      <c r="E6183" s="104"/>
    </row>
    <row r="6184" spans="2:5" x14ac:dyDescent="0.45">
      <c r="B6184" s="103"/>
      <c r="C6184" s="104"/>
      <c r="D6184" s="104"/>
      <c r="E6184" s="104"/>
    </row>
    <row r="6185" spans="2:5" x14ac:dyDescent="0.45">
      <c r="B6185" s="103"/>
      <c r="C6185" s="104"/>
      <c r="D6185" s="104"/>
      <c r="E6185" s="104"/>
    </row>
    <row r="6186" spans="2:5" x14ac:dyDescent="0.45">
      <c r="B6186" s="103"/>
      <c r="C6186" s="104"/>
      <c r="D6186" s="104"/>
      <c r="E6186" s="104"/>
    </row>
    <row r="6187" spans="2:5" x14ac:dyDescent="0.45">
      <c r="B6187" s="103"/>
      <c r="C6187" s="104"/>
      <c r="D6187" s="104"/>
      <c r="E6187" s="104"/>
    </row>
    <row r="6188" spans="2:5" x14ac:dyDescent="0.45">
      <c r="B6188" s="103"/>
      <c r="C6188" s="104"/>
      <c r="D6188" s="104"/>
      <c r="E6188" s="104"/>
    </row>
    <row r="6189" spans="2:5" x14ac:dyDescent="0.45">
      <c r="B6189" s="103"/>
      <c r="C6189" s="104"/>
      <c r="D6189" s="104"/>
      <c r="E6189" s="104"/>
    </row>
    <row r="6190" spans="2:5" x14ac:dyDescent="0.45">
      <c r="B6190" s="103"/>
      <c r="C6190" s="104"/>
      <c r="D6190" s="104"/>
      <c r="E6190" s="104"/>
    </row>
    <row r="6191" spans="2:5" x14ac:dyDescent="0.45">
      <c r="B6191" s="103"/>
      <c r="C6191" s="104"/>
      <c r="D6191" s="104"/>
      <c r="E6191" s="104"/>
    </row>
    <row r="6192" spans="2:5" x14ac:dyDescent="0.45">
      <c r="B6192" s="103"/>
      <c r="C6192" s="104"/>
      <c r="D6192" s="104"/>
      <c r="E6192" s="104"/>
    </row>
    <row r="6193" spans="2:5" x14ac:dyDescent="0.45">
      <c r="B6193" s="103"/>
      <c r="C6193" s="104"/>
      <c r="D6193" s="104"/>
      <c r="E6193" s="104"/>
    </row>
    <row r="6194" spans="2:5" x14ac:dyDescent="0.45">
      <c r="B6194" s="103"/>
      <c r="C6194" s="104"/>
      <c r="D6194" s="104"/>
      <c r="E6194" s="104"/>
    </row>
    <row r="6195" spans="2:5" x14ac:dyDescent="0.45">
      <c r="B6195" s="103"/>
      <c r="C6195" s="104"/>
      <c r="D6195" s="104"/>
      <c r="E6195" s="104"/>
    </row>
    <row r="6196" spans="2:5" x14ac:dyDescent="0.45">
      <c r="B6196" s="103"/>
      <c r="C6196" s="104"/>
      <c r="D6196" s="104"/>
      <c r="E6196" s="104"/>
    </row>
    <row r="6197" spans="2:5" x14ac:dyDescent="0.45">
      <c r="B6197" s="103"/>
      <c r="C6197" s="104"/>
      <c r="D6197" s="104"/>
      <c r="E6197" s="104"/>
    </row>
    <row r="6198" spans="2:5" x14ac:dyDescent="0.45">
      <c r="B6198" s="103"/>
      <c r="C6198" s="104"/>
      <c r="D6198" s="104"/>
      <c r="E6198" s="104"/>
    </row>
    <row r="6199" spans="2:5" x14ac:dyDescent="0.45">
      <c r="B6199" s="103"/>
      <c r="C6199" s="104"/>
      <c r="D6199" s="104"/>
      <c r="E6199" s="104"/>
    </row>
    <row r="6200" spans="2:5" x14ac:dyDescent="0.45">
      <c r="B6200" s="103"/>
      <c r="C6200" s="104"/>
      <c r="D6200" s="104"/>
      <c r="E6200" s="104"/>
    </row>
    <row r="6201" spans="2:5" x14ac:dyDescent="0.45">
      <c r="B6201" s="103"/>
      <c r="C6201" s="104"/>
      <c r="D6201" s="104"/>
      <c r="E6201" s="104"/>
    </row>
    <row r="6202" spans="2:5" x14ac:dyDescent="0.45">
      <c r="B6202" s="103"/>
      <c r="C6202" s="104"/>
      <c r="D6202" s="104"/>
      <c r="E6202" s="104"/>
    </row>
    <row r="6203" spans="2:5" x14ac:dyDescent="0.45">
      <c r="B6203" s="103"/>
      <c r="C6203" s="104"/>
      <c r="D6203" s="104"/>
      <c r="E6203" s="104"/>
    </row>
    <row r="6204" spans="2:5" x14ac:dyDescent="0.45">
      <c r="B6204" s="103"/>
      <c r="C6204" s="104"/>
      <c r="D6204" s="104"/>
      <c r="E6204" s="104"/>
    </row>
    <row r="6205" spans="2:5" x14ac:dyDescent="0.45">
      <c r="B6205" s="103"/>
      <c r="C6205" s="104"/>
      <c r="D6205" s="104"/>
      <c r="E6205" s="104"/>
    </row>
    <row r="6206" spans="2:5" x14ac:dyDescent="0.45">
      <c r="B6206" s="103"/>
      <c r="C6206" s="104"/>
      <c r="D6206" s="104"/>
      <c r="E6206" s="104"/>
    </row>
    <row r="6207" spans="2:5" x14ac:dyDescent="0.45">
      <c r="B6207" s="103"/>
      <c r="C6207" s="104"/>
      <c r="D6207" s="104"/>
      <c r="E6207" s="104"/>
    </row>
    <row r="6208" spans="2:5" x14ac:dyDescent="0.45">
      <c r="B6208" s="103"/>
      <c r="C6208" s="104"/>
      <c r="D6208" s="104"/>
      <c r="E6208" s="104"/>
    </row>
    <row r="6209" spans="2:5" x14ac:dyDescent="0.45">
      <c r="B6209" s="103"/>
      <c r="C6209" s="104"/>
      <c r="D6209" s="104"/>
      <c r="E6209" s="104"/>
    </row>
    <row r="6210" spans="2:5" x14ac:dyDescent="0.45">
      <c r="B6210" s="103"/>
      <c r="C6210" s="104"/>
      <c r="D6210" s="104"/>
      <c r="E6210" s="104"/>
    </row>
    <row r="6211" spans="2:5" x14ac:dyDescent="0.45">
      <c r="B6211" s="103"/>
      <c r="C6211" s="104"/>
      <c r="D6211" s="104"/>
      <c r="E6211" s="104"/>
    </row>
    <row r="6212" spans="2:5" x14ac:dyDescent="0.45">
      <c r="B6212" s="103"/>
      <c r="C6212" s="104"/>
      <c r="D6212" s="104"/>
      <c r="E6212" s="104"/>
    </row>
    <row r="6213" spans="2:5" x14ac:dyDescent="0.45">
      <c r="B6213" s="103"/>
      <c r="C6213" s="104"/>
      <c r="D6213" s="104"/>
      <c r="E6213" s="104"/>
    </row>
    <row r="6214" spans="2:5" x14ac:dyDescent="0.45">
      <c r="B6214" s="103"/>
      <c r="C6214" s="104"/>
      <c r="D6214" s="104"/>
      <c r="E6214" s="104"/>
    </row>
    <row r="6215" spans="2:5" x14ac:dyDescent="0.45">
      <c r="B6215" s="103"/>
      <c r="C6215" s="104"/>
      <c r="D6215" s="104"/>
      <c r="E6215" s="104"/>
    </row>
    <row r="6216" spans="2:5" x14ac:dyDescent="0.45">
      <c r="B6216" s="103"/>
      <c r="C6216" s="104"/>
      <c r="D6216" s="104"/>
      <c r="E6216" s="104"/>
    </row>
    <row r="6217" spans="2:5" x14ac:dyDescent="0.45">
      <c r="B6217" s="103"/>
      <c r="C6217" s="104"/>
      <c r="D6217" s="104"/>
      <c r="E6217" s="104"/>
    </row>
    <row r="6218" spans="2:5" x14ac:dyDescent="0.45">
      <c r="B6218" s="103"/>
      <c r="C6218" s="104"/>
      <c r="D6218" s="104"/>
      <c r="E6218" s="104"/>
    </row>
    <row r="6219" spans="2:5" x14ac:dyDescent="0.45">
      <c r="B6219" s="103"/>
      <c r="C6219" s="104"/>
      <c r="D6219" s="104"/>
      <c r="E6219" s="104"/>
    </row>
    <row r="6220" spans="2:5" x14ac:dyDescent="0.45">
      <c r="B6220" s="103"/>
      <c r="C6220" s="104"/>
      <c r="D6220" s="104"/>
      <c r="E6220" s="104"/>
    </row>
    <row r="6221" spans="2:5" x14ac:dyDescent="0.45">
      <c r="B6221" s="103"/>
      <c r="C6221" s="104"/>
      <c r="D6221" s="104"/>
      <c r="E6221" s="104"/>
    </row>
    <row r="6222" spans="2:5" x14ac:dyDescent="0.45">
      <c r="B6222" s="103"/>
      <c r="C6222" s="104"/>
      <c r="D6222" s="104"/>
      <c r="E6222" s="104"/>
    </row>
    <row r="6223" spans="2:5" x14ac:dyDescent="0.45">
      <c r="B6223" s="103"/>
      <c r="C6223" s="104"/>
      <c r="D6223" s="104"/>
      <c r="E6223" s="104"/>
    </row>
    <row r="6224" spans="2:5" x14ac:dyDescent="0.45">
      <c r="B6224" s="103"/>
      <c r="C6224" s="104"/>
      <c r="D6224" s="104"/>
      <c r="E6224" s="104"/>
    </row>
    <row r="6225" spans="2:5" x14ac:dyDescent="0.45">
      <c r="B6225" s="103"/>
      <c r="C6225" s="104"/>
      <c r="D6225" s="104"/>
      <c r="E6225" s="104"/>
    </row>
    <row r="6226" spans="2:5" x14ac:dyDescent="0.45">
      <c r="B6226" s="103"/>
      <c r="C6226" s="104"/>
      <c r="D6226" s="104"/>
      <c r="E6226" s="104"/>
    </row>
    <row r="6227" spans="2:5" x14ac:dyDescent="0.45">
      <c r="B6227" s="103"/>
      <c r="C6227" s="104"/>
      <c r="D6227" s="104"/>
      <c r="E6227" s="104"/>
    </row>
    <row r="6228" spans="2:5" x14ac:dyDescent="0.45">
      <c r="B6228" s="103"/>
      <c r="C6228" s="104"/>
      <c r="D6228" s="104"/>
      <c r="E6228" s="104"/>
    </row>
    <row r="6229" spans="2:5" x14ac:dyDescent="0.45">
      <c r="B6229" s="103"/>
      <c r="C6229" s="104"/>
      <c r="D6229" s="104"/>
      <c r="E6229" s="104"/>
    </row>
    <row r="6230" spans="2:5" x14ac:dyDescent="0.45">
      <c r="B6230" s="103"/>
      <c r="C6230" s="104"/>
      <c r="D6230" s="104"/>
      <c r="E6230" s="104"/>
    </row>
    <row r="6231" spans="2:5" x14ac:dyDescent="0.45">
      <c r="B6231" s="103"/>
      <c r="C6231" s="104"/>
      <c r="D6231" s="104"/>
      <c r="E6231" s="104"/>
    </row>
    <row r="6232" spans="2:5" x14ac:dyDescent="0.45">
      <c r="B6232" s="103"/>
      <c r="C6232" s="104"/>
      <c r="D6232" s="104"/>
      <c r="E6232" s="104"/>
    </row>
    <row r="6233" spans="2:5" x14ac:dyDescent="0.45">
      <c r="B6233" s="103"/>
      <c r="C6233" s="104"/>
      <c r="D6233" s="104"/>
      <c r="E6233" s="104"/>
    </row>
    <row r="6234" spans="2:5" x14ac:dyDescent="0.45">
      <c r="B6234" s="103"/>
      <c r="C6234" s="104"/>
      <c r="D6234" s="104"/>
      <c r="E6234" s="104"/>
    </row>
    <row r="6235" spans="2:5" x14ac:dyDescent="0.45">
      <c r="B6235" s="103"/>
      <c r="C6235" s="104"/>
      <c r="D6235" s="104"/>
      <c r="E6235" s="104"/>
    </row>
    <row r="6236" spans="2:5" x14ac:dyDescent="0.45">
      <c r="B6236" s="103"/>
      <c r="C6236" s="104"/>
      <c r="D6236" s="104"/>
      <c r="E6236" s="104"/>
    </row>
    <row r="6237" spans="2:5" x14ac:dyDescent="0.45">
      <c r="B6237" s="103"/>
      <c r="C6237" s="104"/>
      <c r="D6237" s="104"/>
      <c r="E6237" s="104"/>
    </row>
    <row r="6238" spans="2:5" x14ac:dyDescent="0.45">
      <c r="B6238" s="103"/>
      <c r="C6238" s="104"/>
      <c r="D6238" s="104"/>
      <c r="E6238" s="104"/>
    </row>
    <row r="6239" spans="2:5" x14ac:dyDescent="0.45">
      <c r="B6239" s="103"/>
      <c r="C6239" s="104"/>
      <c r="D6239" s="104"/>
      <c r="E6239" s="104"/>
    </row>
    <row r="6240" spans="2:5" x14ac:dyDescent="0.45">
      <c r="B6240" s="103"/>
      <c r="C6240" s="104"/>
      <c r="D6240" s="104"/>
      <c r="E6240" s="104"/>
    </row>
    <row r="6241" spans="2:5" x14ac:dyDescent="0.45">
      <c r="B6241" s="103"/>
      <c r="C6241" s="104"/>
      <c r="D6241" s="104"/>
      <c r="E6241" s="104"/>
    </row>
    <row r="6242" spans="2:5" x14ac:dyDescent="0.45">
      <c r="B6242" s="103"/>
      <c r="C6242" s="104"/>
      <c r="D6242" s="104"/>
      <c r="E6242" s="104"/>
    </row>
    <row r="6243" spans="2:5" x14ac:dyDescent="0.45">
      <c r="B6243" s="103"/>
      <c r="C6243" s="104"/>
      <c r="D6243" s="104"/>
      <c r="E6243" s="104"/>
    </row>
    <row r="6244" spans="2:5" x14ac:dyDescent="0.45">
      <c r="B6244" s="103"/>
      <c r="C6244" s="104"/>
      <c r="D6244" s="104"/>
      <c r="E6244" s="104"/>
    </row>
    <row r="6245" spans="2:5" x14ac:dyDescent="0.45">
      <c r="B6245" s="103"/>
      <c r="C6245" s="104"/>
      <c r="D6245" s="104"/>
      <c r="E6245" s="104"/>
    </row>
    <row r="6246" spans="2:5" x14ac:dyDescent="0.45">
      <c r="B6246" s="103"/>
      <c r="C6246" s="104"/>
      <c r="D6246" s="104"/>
      <c r="E6246" s="104"/>
    </row>
    <row r="6247" spans="2:5" x14ac:dyDescent="0.45">
      <c r="B6247" s="103"/>
      <c r="C6247" s="104"/>
      <c r="D6247" s="104"/>
      <c r="E6247" s="104"/>
    </row>
    <row r="6248" spans="2:5" x14ac:dyDescent="0.45">
      <c r="B6248" s="103"/>
      <c r="C6248" s="104"/>
      <c r="D6248" s="104"/>
      <c r="E6248" s="104"/>
    </row>
    <row r="6249" spans="2:5" x14ac:dyDescent="0.45">
      <c r="B6249" s="103"/>
      <c r="C6249" s="104"/>
      <c r="D6249" s="104"/>
      <c r="E6249" s="104"/>
    </row>
    <row r="6250" spans="2:5" x14ac:dyDescent="0.45">
      <c r="B6250" s="103"/>
      <c r="C6250" s="104"/>
      <c r="D6250" s="104"/>
      <c r="E6250" s="104"/>
    </row>
    <row r="6251" spans="2:5" x14ac:dyDescent="0.45">
      <c r="B6251" s="103"/>
      <c r="C6251" s="104"/>
      <c r="D6251" s="104"/>
      <c r="E6251" s="104"/>
    </row>
    <row r="6252" spans="2:5" x14ac:dyDescent="0.45">
      <c r="B6252" s="103"/>
      <c r="C6252" s="104"/>
      <c r="D6252" s="104"/>
      <c r="E6252" s="104"/>
    </row>
    <row r="6253" spans="2:5" x14ac:dyDescent="0.45">
      <c r="B6253" s="103"/>
      <c r="C6253" s="104"/>
      <c r="D6253" s="104"/>
      <c r="E6253" s="104"/>
    </row>
    <row r="6254" spans="2:5" x14ac:dyDescent="0.45">
      <c r="B6254" s="103"/>
      <c r="C6254" s="104"/>
      <c r="D6254" s="104"/>
      <c r="E6254" s="104"/>
    </row>
    <row r="6255" spans="2:5" x14ac:dyDescent="0.45">
      <c r="B6255" s="103"/>
      <c r="C6255" s="104"/>
      <c r="D6255" s="104"/>
      <c r="E6255" s="104"/>
    </row>
    <row r="6256" spans="2:5" x14ac:dyDescent="0.45">
      <c r="B6256" s="103"/>
      <c r="C6256" s="104"/>
      <c r="D6256" s="104"/>
      <c r="E6256" s="104"/>
    </row>
    <row r="6257" spans="2:5" x14ac:dyDescent="0.45">
      <c r="B6257" s="103"/>
      <c r="C6257" s="104"/>
      <c r="D6257" s="104"/>
      <c r="E6257" s="104"/>
    </row>
    <row r="6258" spans="2:5" x14ac:dyDescent="0.45">
      <c r="B6258" s="103"/>
      <c r="C6258" s="104"/>
      <c r="D6258" s="104"/>
      <c r="E6258" s="104"/>
    </row>
    <row r="6259" spans="2:5" x14ac:dyDescent="0.45">
      <c r="B6259" s="103"/>
      <c r="C6259" s="104"/>
      <c r="D6259" s="104"/>
      <c r="E6259" s="104"/>
    </row>
    <row r="6260" spans="2:5" x14ac:dyDescent="0.45">
      <c r="B6260" s="103"/>
      <c r="C6260" s="104"/>
      <c r="D6260" s="104"/>
      <c r="E6260" s="104"/>
    </row>
    <row r="6261" spans="2:5" x14ac:dyDescent="0.45">
      <c r="B6261" s="103"/>
      <c r="C6261" s="104"/>
      <c r="D6261" s="104"/>
      <c r="E6261" s="104"/>
    </row>
    <row r="6262" spans="2:5" x14ac:dyDescent="0.45">
      <c r="B6262" s="103"/>
      <c r="C6262" s="104"/>
      <c r="D6262" s="104"/>
      <c r="E6262" s="104"/>
    </row>
    <row r="6263" spans="2:5" x14ac:dyDescent="0.45">
      <c r="B6263" s="103"/>
      <c r="C6263" s="104"/>
      <c r="D6263" s="104"/>
      <c r="E6263" s="104"/>
    </row>
    <row r="6264" spans="2:5" x14ac:dyDescent="0.45">
      <c r="B6264" s="103"/>
      <c r="C6264" s="104"/>
      <c r="D6264" s="104"/>
      <c r="E6264" s="104"/>
    </row>
    <row r="6265" spans="2:5" x14ac:dyDescent="0.45">
      <c r="B6265" s="103"/>
      <c r="C6265" s="104"/>
      <c r="D6265" s="104"/>
      <c r="E6265" s="104"/>
    </row>
    <row r="6266" spans="2:5" x14ac:dyDescent="0.45">
      <c r="B6266" s="103"/>
      <c r="C6266" s="104"/>
      <c r="D6266" s="104"/>
      <c r="E6266" s="104"/>
    </row>
    <row r="6267" spans="2:5" x14ac:dyDescent="0.45">
      <c r="B6267" s="103"/>
      <c r="C6267" s="104"/>
      <c r="D6267" s="104"/>
      <c r="E6267" s="104"/>
    </row>
    <row r="6268" spans="2:5" x14ac:dyDescent="0.45">
      <c r="B6268" s="103"/>
      <c r="C6268" s="104"/>
      <c r="D6268" s="104"/>
      <c r="E6268" s="104"/>
    </row>
    <row r="6269" spans="2:5" x14ac:dyDescent="0.45">
      <c r="B6269" s="103"/>
      <c r="C6269" s="104"/>
      <c r="D6269" s="104"/>
      <c r="E6269" s="104"/>
    </row>
    <row r="6270" spans="2:5" x14ac:dyDescent="0.45">
      <c r="B6270" s="103"/>
      <c r="C6270" s="104"/>
      <c r="D6270" s="104"/>
      <c r="E6270" s="104"/>
    </row>
    <row r="6271" spans="2:5" x14ac:dyDescent="0.45">
      <c r="B6271" s="103"/>
      <c r="C6271" s="104"/>
      <c r="D6271" s="104"/>
      <c r="E6271" s="104"/>
    </row>
    <row r="6272" spans="2:5" x14ac:dyDescent="0.45">
      <c r="B6272" s="103"/>
      <c r="C6272" s="104"/>
      <c r="D6272" s="104"/>
      <c r="E6272" s="104"/>
    </row>
    <row r="6273" spans="2:5" x14ac:dyDescent="0.45">
      <c r="B6273" s="103"/>
      <c r="C6273" s="104"/>
      <c r="D6273" s="104"/>
      <c r="E6273" s="104"/>
    </row>
    <row r="6274" spans="2:5" x14ac:dyDescent="0.45">
      <c r="B6274" s="103"/>
      <c r="C6274" s="104"/>
      <c r="D6274" s="104"/>
      <c r="E6274" s="104"/>
    </row>
    <row r="6275" spans="2:5" x14ac:dyDescent="0.45">
      <c r="B6275" s="103"/>
      <c r="C6275" s="104"/>
      <c r="D6275" s="104"/>
      <c r="E6275" s="104"/>
    </row>
    <row r="6276" spans="2:5" x14ac:dyDescent="0.45">
      <c r="B6276" s="103"/>
      <c r="C6276" s="104"/>
      <c r="D6276" s="104"/>
      <c r="E6276" s="104"/>
    </row>
    <row r="6277" spans="2:5" x14ac:dyDescent="0.45">
      <c r="B6277" s="103"/>
      <c r="C6277" s="104"/>
      <c r="D6277" s="104"/>
      <c r="E6277" s="104"/>
    </row>
    <row r="6278" spans="2:5" x14ac:dyDescent="0.45">
      <c r="B6278" s="103"/>
      <c r="C6278" s="104"/>
      <c r="D6278" s="104"/>
      <c r="E6278" s="104"/>
    </row>
    <row r="6279" spans="2:5" x14ac:dyDescent="0.45">
      <c r="B6279" s="103"/>
      <c r="C6279" s="104"/>
      <c r="D6279" s="104"/>
      <c r="E6279" s="104"/>
    </row>
    <row r="6280" spans="2:5" x14ac:dyDescent="0.45">
      <c r="B6280" s="103"/>
      <c r="C6280" s="104"/>
      <c r="D6280" s="104"/>
      <c r="E6280" s="104"/>
    </row>
    <row r="6281" spans="2:5" x14ac:dyDescent="0.45">
      <c r="B6281" s="103"/>
      <c r="C6281" s="104"/>
      <c r="D6281" s="104"/>
      <c r="E6281" s="104"/>
    </row>
    <row r="6282" spans="2:5" x14ac:dyDescent="0.45">
      <c r="B6282" s="103"/>
      <c r="C6282" s="104"/>
      <c r="D6282" s="104"/>
      <c r="E6282" s="104"/>
    </row>
    <row r="6283" spans="2:5" x14ac:dyDescent="0.45">
      <c r="B6283" s="103"/>
      <c r="C6283" s="104"/>
      <c r="D6283" s="104"/>
      <c r="E6283" s="104"/>
    </row>
    <row r="6284" spans="2:5" x14ac:dyDescent="0.45">
      <c r="B6284" s="103"/>
      <c r="C6284" s="104"/>
      <c r="D6284" s="104"/>
      <c r="E6284" s="104"/>
    </row>
    <row r="6285" spans="2:5" x14ac:dyDescent="0.45">
      <c r="B6285" s="103"/>
      <c r="C6285" s="104"/>
      <c r="D6285" s="104"/>
      <c r="E6285" s="104"/>
    </row>
    <row r="6286" spans="2:5" x14ac:dyDescent="0.45">
      <c r="B6286" s="103"/>
      <c r="C6286" s="104"/>
      <c r="D6286" s="104"/>
      <c r="E6286" s="104"/>
    </row>
    <row r="6287" spans="2:5" x14ac:dyDescent="0.45">
      <c r="B6287" s="103"/>
      <c r="C6287" s="104"/>
      <c r="D6287" s="104"/>
      <c r="E6287" s="104"/>
    </row>
    <row r="6288" spans="2:5" x14ac:dyDescent="0.45">
      <c r="B6288" s="103"/>
      <c r="C6288" s="104"/>
      <c r="D6288" s="104"/>
      <c r="E6288" s="104"/>
    </row>
    <row r="6289" spans="2:5" x14ac:dyDescent="0.45">
      <c r="B6289" s="103"/>
      <c r="C6289" s="104"/>
      <c r="D6289" s="104"/>
      <c r="E6289" s="104"/>
    </row>
    <row r="6290" spans="2:5" x14ac:dyDescent="0.45">
      <c r="B6290" s="103"/>
      <c r="C6290" s="104"/>
      <c r="D6290" s="104"/>
      <c r="E6290" s="104"/>
    </row>
    <row r="6291" spans="2:5" x14ac:dyDescent="0.45">
      <c r="B6291" s="103"/>
      <c r="C6291" s="104"/>
      <c r="D6291" s="104"/>
      <c r="E6291" s="104"/>
    </row>
    <row r="6292" spans="2:5" x14ac:dyDescent="0.45">
      <c r="B6292" s="103"/>
      <c r="C6292" s="104"/>
      <c r="D6292" s="104"/>
      <c r="E6292" s="104"/>
    </row>
    <row r="6293" spans="2:5" x14ac:dyDescent="0.45">
      <c r="B6293" s="103"/>
      <c r="C6293" s="104"/>
      <c r="D6293" s="104"/>
      <c r="E6293" s="104"/>
    </row>
    <row r="6294" spans="2:5" x14ac:dyDescent="0.45">
      <c r="B6294" s="103"/>
      <c r="C6294" s="104"/>
      <c r="D6294" s="104"/>
      <c r="E6294" s="104"/>
    </row>
    <row r="6295" spans="2:5" x14ac:dyDescent="0.45">
      <c r="B6295" s="103"/>
      <c r="C6295" s="104"/>
      <c r="D6295" s="104"/>
      <c r="E6295" s="104"/>
    </row>
    <row r="6296" spans="2:5" x14ac:dyDescent="0.45">
      <c r="B6296" s="103"/>
      <c r="C6296" s="104"/>
      <c r="D6296" s="104"/>
      <c r="E6296" s="104"/>
    </row>
    <row r="6297" spans="2:5" x14ac:dyDescent="0.45">
      <c r="B6297" s="103"/>
      <c r="C6297" s="104"/>
      <c r="D6297" s="104"/>
      <c r="E6297" s="104"/>
    </row>
    <row r="6298" spans="2:5" x14ac:dyDescent="0.45">
      <c r="B6298" s="103"/>
      <c r="C6298" s="104"/>
      <c r="D6298" s="104"/>
      <c r="E6298" s="104"/>
    </row>
    <row r="6299" spans="2:5" x14ac:dyDescent="0.45">
      <c r="B6299" s="103"/>
      <c r="C6299" s="104"/>
      <c r="D6299" s="104"/>
      <c r="E6299" s="104"/>
    </row>
    <row r="6300" spans="2:5" x14ac:dyDescent="0.45">
      <c r="B6300" s="103"/>
      <c r="C6300" s="104"/>
      <c r="D6300" s="104"/>
      <c r="E6300" s="104"/>
    </row>
    <row r="6301" spans="2:5" x14ac:dyDescent="0.45">
      <c r="B6301" s="103"/>
      <c r="C6301" s="104"/>
      <c r="D6301" s="104"/>
      <c r="E6301" s="104"/>
    </row>
    <row r="6302" spans="2:5" x14ac:dyDescent="0.45">
      <c r="B6302" s="103"/>
      <c r="C6302" s="104"/>
      <c r="D6302" s="104"/>
      <c r="E6302" s="104"/>
    </row>
    <row r="6303" spans="2:5" x14ac:dyDescent="0.45">
      <c r="B6303" s="103"/>
      <c r="C6303" s="104"/>
      <c r="D6303" s="104"/>
      <c r="E6303" s="104"/>
    </row>
    <row r="6304" spans="2:5" x14ac:dyDescent="0.45">
      <c r="B6304" s="103"/>
      <c r="C6304" s="104"/>
      <c r="D6304" s="104"/>
      <c r="E6304" s="104"/>
    </row>
    <row r="6305" spans="2:5" x14ac:dyDescent="0.45">
      <c r="B6305" s="103"/>
      <c r="C6305" s="104"/>
      <c r="D6305" s="104"/>
      <c r="E6305" s="104"/>
    </row>
    <row r="6306" spans="2:5" x14ac:dyDescent="0.45">
      <c r="B6306" s="103"/>
      <c r="C6306" s="104"/>
      <c r="D6306" s="104"/>
      <c r="E6306" s="104"/>
    </row>
    <row r="6307" spans="2:5" x14ac:dyDescent="0.45">
      <c r="B6307" s="103"/>
      <c r="C6307" s="104"/>
      <c r="D6307" s="104"/>
      <c r="E6307" s="104"/>
    </row>
    <row r="6308" spans="2:5" x14ac:dyDescent="0.45">
      <c r="B6308" s="103"/>
      <c r="C6308" s="104"/>
      <c r="D6308" s="104"/>
      <c r="E6308" s="104"/>
    </row>
    <row r="6309" spans="2:5" x14ac:dyDescent="0.45">
      <c r="B6309" s="103"/>
      <c r="C6309" s="104"/>
      <c r="D6309" s="104"/>
      <c r="E6309" s="104"/>
    </row>
    <row r="6310" spans="2:5" x14ac:dyDescent="0.45">
      <c r="B6310" s="103"/>
      <c r="C6310" s="104"/>
      <c r="D6310" s="104"/>
      <c r="E6310" s="104"/>
    </row>
    <row r="6311" spans="2:5" x14ac:dyDescent="0.45">
      <c r="B6311" s="103"/>
      <c r="C6311" s="104"/>
      <c r="D6311" s="104"/>
      <c r="E6311" s="104"/>
    </row>
    <row r="6312" spans="2:5" x14ac:dyDescent="0.45">
      <c r="B6312" s="103"/>
      <c r="C6312" s="104"/>
      <c r="D6312" s="104"/>
      <c r="E6312" s="104"/>
    </row>
    <row r="6313" spans="2:5" x14ac:dyDescent="0.45">
      <c r="B6313" s="103"/>
      <c r="C6313" s="104"/>
      <c r="D6313" s="104"/>
      <c r="E6313" s="104"/>
    </row>
    <row r="6314" spans="2:5" x14ac:dyDescent="0.45">
      <c r="B6314" s="103"/>
      <c r="C6314" s="104"/>
      <c r="D6314" s="104"/>
      <c r="E6314" s="104"/>
    </row>
    <row r="6315" spans="2:5" x14ac:dyDescent="0.45">
      <c r="B6315" s="103"/>
      <c r="C6315" s="104"/>
      <c r="D6315" s="104"/>
      <c r="E6315" s="104"/>
    </row>
    <row r="6316" spans="2:5" x14ac:dyDescent="0.45">
      <c r="B6316" s="103"/>
      <c r="C6316" s="104"/>
      <c r="D6316" s="104"/>
      <c r="E6316" s="104"/>
    </row>
    <row r="6317" spans="2:5" x14ac:dyDescent="0.45">
      <c r="B6317" s="103"/>
      <c r="C6317" s="104"/>
      <c r="D6317" s="104"/>
      <c r="E6317" s="104"/>
    </row>
    <row r="6318" spans="2:5" x14ac:dyDescent="0.45">
      <c r="B6318" s="103"/>
      <c r="C6318" s="104"/>
      <c r="D6318" s="104"/>
      <c r="E6318" s="104"/>
    </row>
    <row r="6319" spans="2:5" x14ac:dyDescent="0.45">
      <c r="B6319" s="103"/>
      <c r="C6319" s="104"/>
      <c r="D6319" s="104"/>
      <c r="E6319" s="104"/>
    </row>
    <row r="6320" spans="2:5" x14ac:dyDescent="0.45">
      <c r="B6320" s="103"/>
      <c r="C6320" s="104"/>
      <c r="D6320" s="104"/>
      <c r="E6320" s="104"/>
    </row>
    <row r="6321" spans="2:5" x14ac:dyDescent="0.45">
      <c r="B6321" s="103"/>
      <c r="C6321" s="104"/>
      <c r="D6321" s="104"/>
      <c r="E6321" s="104"/>
    </row>
    <row r="6322" spans="2:5" x14ac:dyDescent="0.45">
      <c r="B6322" s="103"/>
      <c r="C6322" s="104"/>
      <c r="D6322" s="104"/>
      <c r="E6322" s="104"/>
    </row>
    <row r="6323" spans="2:5" x14ac:dyDescent="0.45">
      <c r="B6323" s="103"/>
      <c r="C6323" s="104"/>
      <c r="D6323" s="104"/>
      <c r="E6323" s="104"/>
    </row>
    <row r="6324" spans="2:5" x14ac:dyDescent="0.45">
      <c r="B6324" s="103"/>
      <c r="C6324" s="104"/>
      <c r="D6324" s="104"/>
      <c r="E6324" s="104"/>
    </row>
    <row r="6325" spans="2:5" x14ac:dyDescent="0.45">
      <c r="B6325" s="103"/>
      <c r="C6325" s="104"/>
      <c r="D6325" s="104"/>
      <c r="E6325" s="104"/>
    </row>
    <row r="6326" spans="2:5" x14ac:dyDescent="0.45">
      <c r="B6326" s="103"/>
      <c r="C6326" s="104"/>
      <c r="D6326" s="104"/>
      <c r="E6326" s="104"/>
    </row>
    <row r="6327" spans="2:5" x14ac:dyDescent="0.45">
      <c r="B6327" s="103"/>
      <c r="C6327" s="104"/>
      <c r="D6327" s="104"/>
      <c r="E6327" s="104"/>
    </row>
    <row r="6328" spans="2:5" x14ac:dyDescent="0.45">
      <c r="B6328" s="103"/>
      <c r="C6328" s="104"/>
      <c r="D6328" s="104"/>
      <c r="E6328" s="104"/>
    </row>
    <row r="6329" spans="2:5" x14ac:dyDescent="0.45">
      <c r="B6329" s="103"/>
      <c r="C6329" s="104"/>
      <c r="D6329" s="104"/>
      <c r="E6329" s="104"/>
    </row>
    <row r="6330" spans="2:5" x14ac:dyDescent="0.45">
      <c r="B6330" s="103"/>
      <c r="C6330" s="104"/>
      <c r="D6330" s="104"/>
      <c r="E6330" s="104"/>
    </row>
    <row r="6331" spans="2:5" x14ac:dyDescent="0.45">
      <c r="B6331" s="103"/>
      <c r="C6331" s="104"/>
      <c r="D6331" s="104"/>
      <c r="E6331" s="104"/>
    </row>
    <row r="6332" spans="2:5" x14ac:dyDescent="0.45">
      <c r="B6332" s="103"/>
      <c r="C6332" s="104"/>
      <c r="D6332" s="104"/>
      <c r="E6332" s="104"/>
    </row>
    <row r="6333" spans="2:5" x14ac:dyDescent="0.45">
      <c r="B6333" s="103"/>
      <c r="C6333" s="104"/>
      <c r="D6333" s="104"/>
      <c r="E6333" s="104"/>
    </row>
    <row r="6334" spans="2:5" x14ac:dyDescent="0.45">
      <c r="B6334" s="103"/>
      <c r="C6334" s="104"/>
      <c r="D6334" s="104"/>
      <c r="E6334" s="104"/>
    </row>
    <row r="6335" spans="2:5" x14ac:dyDescent="0.45">
      <c r="B6335" s="103"/>
      <c r="C6335" s="104"/>
      <c r="D6335" s="104"/>
      <c r="E6335" s="104"/>
    </row>
    <row r="6336" spans="2:5" x14ac:dyDescent="0.45">
      <c r="B6336" s="103"/>
      <c r="C6336" s="104"/>
      <c r="D6336" s="104"/>
      <c r="E6336" s="104"/>
    </row>
    <row r="6337" spans="2:5" x14ac:dyDescent="0.45">
      <c r="B6337" s="103"/>
      <c r="C6337" s="104"/>
      <c r="D6337" s="104"/>
      <c r="E6337" s="104"/>
    </row>
    <row r="6338" spans="2:5" x14ac:dyDescent="0.45">
      <c r="B6338" s="103"/>
      <c r="C6338" s="104"/>
      <c r="D6338" s="104"/>
      <c r="E6338" s="104"/>
    </row>
    <row r="6339" spans="2:5" x14ac:dyDescent="0.45">
      <c r="B6339" s="103"/>
      <c r="C6339" s="104"/>
      <c r="D6339" s="104"/>
      <c r="E6339" s="104"/>
    </row>
    <row r="6340" spans="2:5" x14ac:dyDescent="0.45">
      <c r="B6340" s="103"/>
      <c r="C6340" s="104"/>
      <c r="D6340" s="104"/>
      <c r="E6340" s="104"/>
    </row>
    <row r="6341" spans="2:5" x14ac:dyDescent="0.45">
      <c r="B6341" s="103"/>
      <c r="C6341" s="104"/>
      <c r="D6341" s="104"/>
      <c r="E6341" s="104"/>
    </row>
    <row r="6342" spans="2:5" x14ac:dyDescent="0.45">
      <c r="B6342" s="103"/>
      <c r="C6342" s="104"/>
      <c r="D6342" s="104"/>
      <c r="E6342" s="104"/>
    </row>
    <row r="6343" spans="2:5" x14ac:dyDescent="0.45">
      <c r="B6343" s="103"/>
      <c r="C6343" s="104"/>
      <c r="D6343" s="104"/>
      <c r="E6343" s="104"/>
    </row>
    <row r="6344" spans="2:5" x14ac:dyDescent="0.45">
      <c r="B6344" s="103"/>
      <c r="C6344" s="104"/>
      <c r="D6344" s="104"/>
      <c r="E6344" s="104"/>
    </row>
    <row r="6345" spans="2:5" x14ac:dyDescent="0.45">
      <c r="B6345" s="103"/>
      <c r="C6345" s="104"/>
      <c r="D6345" s="104"/>
      <c r="E6345" s="104"/>
    </row>
    <row r="6346" spans="2:5" x14ac:dyDescent="0.45">
      <c r="B6346" s="103"/>
      <c r="C6346" s="104"/>
      <c r="D6346" s="104"/>
      <c r="E6346" s="104"/>
    </row>
    <row r="6347" spans="2:5" x14ac:dyDescent="0.45">
      <c r="B6347" s="103"/>
      <c r="C6347" s="104"/>
      <c r="D6347" s="104"/>
      <c r="E6347" s="104"/>
    </row>
    <row r="6348" spans="2:5" x14ac:dyDescent="0.45">
      <c r="B6348" s="103"/>
      <c r="C6348" s="104"/>
      <c r="D6348" s="104"/>
      <c r="E6348" s="104"/>
    </row>
    <row r="6349" spans="2:5" x14ac:dyDescent="0.45">
      <c r="B6349" s="103"/>
      <c r="C6349" s="104"/>
      <c r="D6349" s="104"/>
      <c r="E6349" s="104"/>
    </row>
    <row r="6350" spans="2:5" x14ac:dyDescent="0.45">
      <c r="B6350" s="103"/>
      <c r="C6350" s="104"/>
      <c r="D6350" s="104"/>
      <c r="E6350" s="104"/>
    </row>
    <row r="6351" spans="2:5" x14ac:dyDescent="0.45">
      <c r="B6351" s="103"/>
      <c r="C6351" s="104"/>
      <c r="D6351" s="104"/>
      <c r="E6351" s="104"/>
    </row>
    <row r="6352" spans="2:5" x14ac:dyDescent="0.45">
      <c r="B6352" s="103"/>
      <c r="C6352" s="104"/>
      <c r="D6352" s="104"/>
      <c r="E6352" s="104"/>
    </row>
    <row r="6353" spans="2:5" x14ac:dyDescent="0.45">
      <c r="B6353" s="103"/>
      <c r="C6353" s="104"/>
      <c r="D6353" s="104"/>
      <c r="E6353" s="104"/>
    </row>
    <row r="6354" spans="2:5" x14ac:dyDescent="0.45">
      <c r="B6354" s="103"/>
      <c r="C6354" s="104"/>
      <c r="D6354" s="104"/>
      <c r="E6354" s="104"/>
    </row>
    <row r="6355" spans="2:5" x14ac:dyDescent="0.45">
      <c r="B6355" s="103"/>
      <c r="C6355" s="104"/>
      <c r="D6355" s="104"/>
      <c r="E6355" s="104"/>
    </row>
    <row r="6356" spans="2:5" x14ac:dyDescent="0.45">
      <c r="B6356" s="103"/>
      <c r="C6356" s="104"/>
      <c r="D6356" s="104"/>
      <c r="E6356" s="104"/>
    </row>
    <row r="6357" spans="2:5" x14ac:dyDescent="0.45">
      <c r="B6357" s="103"/>
      <c r="C6357" s="104"/>
      <c r="D6357" s="104"/>
      <c r="E6357" s="104"/>
    </row>
    <row r="6358" spans="2:5" x14ac:dyDescent="0.45">
      <c r="B6358" s="103"/>
      <c r="C6358" s="104"/>
      <c r="D6358" s="104"/>
      <c r="E6358" s="104"/>
    </row>
    <row r="6359" spans="2:5" x14ac:dyDescent="0.45">
      <c r="B6359" s="103"/>
      <c r="C6359" s="104"/>
      <c r="D6359" s="104"/>
      <c r="E6359" s="104"/>
    </row>
    <row r="6360" spans="2:5" x14ac:dyDescent="0.45">
      <c r="B6360" s="103"/>
      <c r="C6360" s="104"/>
      <c r="D6360" s="104"/>
      <c r="E6360" s="104"/>
    </row>
    <row r="6361" spans="2:5" x14ac:dyDescent="0.45">
      <c r="B6361" s="103"/>
      <c r="C6361" s="104"/>
      <c r="D6361" s="104"/>
      <c r="E6361" s="104"/>
    </row>
    <row r="6362" spans="2:5" x14ac:dyDescent="0.45">
      <c r="B6362" s="103"/>
      <c r="C6362" s="104"/>
      <c r="D6362" s="104"/>
      <c r="E6362" s="104"/>
    </row>
    <row r="6363" spans="2:5" x14ac:dyDescent="0.45">
      <c r="B6363" s="103"/>
      <c r="C6363" s="104"/>
      <c r="D6363" s="104"/>
      <c r="E6363" s="104"/>
    </row>
    <row r="6364" spans="2:5" x14ac:dyDescent="0.45">
      <c r="B6364" s="103"/>
      <c r="C6364" s="104"/>
      <c r="D6364" s="104"/>
      <c r="E6364" s="104"/>
    </row>
    <row r="6365" spans="2:5" x14ac:dyDescent="0.45">
      <c r="B6365" s="103"/>
      <c r="C6365" s="104"/>
      <c r="D6365" s="104"/>
      <c r="E6365" s="104"/>
    </row>
    <row r="6366" spans="2:5" x14ac:dyDescent="0.45">
      <c r="B6366" s="103"/>
      <c r="C6366" s="104"/>
      <c r="D6366" s="104"/>
      <c r="E6366" s="104"/>
    </row>
    <row r="6367" spans="2:5" x14ac:dyDescent="0.45">
      <c r="B6367" s="103"/>
      <c r="C6367" s="104"/>
      <c r="D6367" s="104"/>
      <c r="E6367" s="104"/>
    </row>
    <row r="6368" spans="2:5" x14ac:dyDescent="0.45">
      <c r="B6368" s="103"/>
      <c r="C6368" s="104"/>
      <c r="D6368" s="104"/>
      <c r="E6368" s="104"/>
    </row>
    <row r="6369" spans="2:5" x14ac:dyDescent="0.45">
      <c r="B6369" s="103"/>
      <c r="C6369" s="104"/>
      <c r="D6369" s="104"/>
      <c r="E6369" s="104"/>
    </row>
    <row r="6370" spans="2:5" x14ac:dyDescent="0.45">
      <c r="B6370" s="103"/>
      <c r="C6370" s="104"/>
      <c r="D6370" s="104"/>
      <c r="E6370" s="104"/>
    </row>
    <row r="6371" spans="2:5" x14ac:dyDescent="0.45">
      <c r="B6371" s="103"/>
      <c r="C6371" s="104"/>
      <c r="D6371" s="104"/>
      <c r="E6371" s="104"/>
    </row>
    <row r="6372" spans="2:5" x14ac:dyDescent="0.45">
      <c r="B6372" s="103"/>
      <c r="C6372" s="104"/>
      <c r="D6372" s="104"/>
      <c r="E6372" s="104"/>
    </row>
    <row r="6373" spans="2:5" x14ac:dyDescent="0.45">
      <c r="B6373" s="103"/>
      <c r="C6373" s="104"/>
      <c r="D6373" s="104"/>
      <c r="E6373" s="104"/>
    </row>
    <row r="6374" spans="2:5" x14ac:dyDescent="0.45">
      <c r="B6374" s="103"/>
      <c r="C6374" s="104"/>
      <c r="D6374" s="104"/>
      <c r="E6374" s="104"/>
    </row>
    <row r="6375" spans="2:5" x14ac:dyDescent="0.45">
      <c r="B6375" s="103"/>
      <c r="C6375" s="104"/>
      <c r="D6375" s="104"/>
      <c r="E6375" s="104"/>
    </row>
    <row r="6376" spans="2:5" x14ac:dyDescent="0.45">
      <c r="B6376" s="103"/>
      <c r="C6376" s="104"/>
      <c r="D6376" s="104"/>
      <c r="E6376" s="104"/>
    </row>
    <row r="6377" spans="2:5" x14ac:dyDescent="0.45">
      <c r="B6377" s="103"/>
      <c r="C6377" s="104"/>
      <c r="D6377" s="104"/>
      <c r="E6377" s="104"/>
    </row>
    <row r="6378" spans="2:5" x14ac:dyDescent="0.45">
      <c r="B6378" s="103"/>
      <c r="C6378" s="104"/>
      <c r="D6378" s="104"/>
      <c r="E6378" s="104"/>
    </row>
    <row r="6379" spans="2:5" x14ac:dyDescent="0.45">
      <c r="B6379" s="103"/>
      <c r="C6379" s="104"/>
      <c r="D6379" s="104"/>
      <c r="E6379" s="104"/>
    </row>
    <row r="6380" spans="2:5" x14ac:dyDescent="0.45">
      <c r="B6380" s="103"/>
      <c r="C6380" s="104"/>
      <c r="D6380" s="104"/>
      <c r="E6380" s="104"/>
    </row>
    <row r="6381" spans="2:5" x14ac:dyDescent="0.45">
      <c r="B6381" s="103"/>
      <c r="C6381" s="104"/>
      <c r="D6381" s="104"/>
      <c r="E6381" s="104"/>
    </row>
    <row r="6382" spans="2:5" x14ac:dyDescent="0.45">
      <c r="B6382" s="103"/>
      <c r="C6382" s="104"/>
      <c r="D6382" s="104"/>
      <c r="E6382" s="104"/>
    </row>
    <row r="6383" spans="2:5" x14ac:dyDescent="0.45">
      <c r="B6383" s="103"/>
      <c r="C6383" s="104"/>
      <c r="D6383" s="104"/>
      <c r="E6383" s="104"/>
    </row>
    <row r="6384" spans="2:5" x14ac:dyDescent="0.45">
      <c r="B6384" s="103"/>
      <c r="C6384" s="104"/>
      <c r="D6384" s="104"/>
      <c r="E6384" s="104"/>
    </row>
    <row r="6385" spans="2:5" x14ac:dyDescent="0.45">
      <c r="B6385" s="103"/>
      <c r="C6385" s="104"/>
      <c r="D6385" s="104"/>
      <c r="E6385" s="104"/>
    </row>
    <row r="6386" spans="2:5" x14ac:dyDescent="0.45">
      <c r="B6386" s="103"/>
      <c r="C6386" s="104"/>
      <c r="D6386" s="104"/>
      <c r="E6386" s="104"/>
    </row>
    <row r="6387" spans="2:5" x14ac:dyDescent="0.45">
      <c r="B6387" s="103"/>
      <c r="C6387" s="104"/>
      <c r="D6387" s="104"/>
      <c r="E6387" s="104"/>
    </row>
    <row r="6388" spans="2:5" x14ac:dyDescent="0.45">
      <c r="B6388" s="103"/>
      <c r="C6388" s="104"/>
      <c r="D6388" s="104"/>
      <c r="E6388" s="104"/>
    </row>
    <row r="6389" spans="2:5" x14ac:dyDescent="0.45">
      <c r="B6389" s="103"/>
      <c r="C6389" s="104"/>
      <c r="D6389" s="104"/>
      <c r="E6389" s="104"/>
    </row>
    <row r="6390" spans="2:5" x14ac:dyDescent="0.45">
      <c r="B6390" s="103"/>
      <c r="C6390" s="104"/>
      <c r="D6390" s="104"/>
      <c r="E6390" s="104"/>
    </row>
    <row r="6391" spans="2:5" x14ac:dyDescent="0.45">
      <c r="B6391" s="103"/>
      <c r="C6391" s="104"/>
      <c r="D6391" s="104"/>
      <c r="E6391" s="104"/>
    </row>
    <row r="6392" spans="2:5" x14ac:dyDescent="0.45">
      <c r="B6392" s="103"/>
      <c r="C6392" s="104"/>
      <c r="D6392" s="104"/>
      <c r="E6392" s="104"/>
    </row>
    <row r="6393" spans="2:5" x14ac:dyDescent="0.45">
      <c r="B6393" s="103"/>
      <c r="C6393" s="104"/>
      <c r="D6393" s="104"/>
      <c r="E6393" s="104"/>
    </row>
    <row r="6394" spans="2:5" x14ac:dyDescent="0.45">
      <c r="B6394" s="103"/>
      <c r="C6394" s="104"/>
      <c r="D6394" s="104"/>
      <c r="E6394" s="104"/>
    </row>
    <row r="6395" spans="2:5" x14ac:dyDescent="0.45">
      <c r="B6395" s="103"/>
      <c r="C6395" s="104"/>
      <c r="D6395" s="104"/>
      <c r="E6395" s="104"/>
    </row>
    <row r="6396" spans="2:5" x14ac:dyDescent="0.45">
      <c r="B6396" s="103"/>
      <c r="C6396" s="104"/>
      <c r="D6396" s="104"/>
      <c r="E6396" s="104"/>
    </row>
    <row r="6397" spans="2:5" x14ac:dyDescent="0.45">
      <c r="B6397" s="103"/>
      <c r="C6397" s="104"/>
      <c r="D6397" s="104"/>
      <c r="E6397" s="104"/>
    </row>
    <row r="6398" spans="2:5" x14ac:dyDescent="0.45">
      <c r="B6398" s="103"/>
      <c r="C6398" s="104"/>
      <c r="D6398" s="104"/>
      <c r="E6398" s="104"/>
    </row>
    <row r="6399" spans="2:5" x14ac:dyDescent="0.45">
      <c r="B6399" s="103"/>
      <c r="C6399" s="104"/>
      <c r="D6399" s="104"/>
      <c r="E6399" s="104"/>
    </row>
    <row r="6400" spans="2:5" x14ac:dyDescent="0.45">
      <c r="B6400" s="103"/>
      <c r="C6400" s="104"/>
      <c r="D6400" s="104"/>
      <c r="E6400" s="104"/>
    </row>
    <row r="6401" spans="2:5" x14ac:dyDescent="0.45">
      <c r="B6401" s="103"/>
      <c r="C6401" s="104"/>
      <c r="D6401" s="104"/>
      <c r="E6401" s="104"/>
    </row>
    <row r="6402" spans="2:5" x14ac:dyDescent="0.45">
      <c r="B6402" s="103"/>
      <c r="C6402" s="104"/>
      <c r="D6402" s="104"/>
      <c r="E6402" s="104"/>
    </row>
    <row r="6403" spans="2:5" x14ac:dyDescent="0.45">
      <c r="B6403" s="103"/>
      <c r="C6403" s="104"/>
      <c r="D6403" s="104"/>
      <c r="E6403" s="104"/>
    </row>
    <row r="6404" spans="2:5" x14ac:dyDescent="0.45">
      <c r="B6404" s="103"/>
      <c r="C6404" s="104"/>
      <c r="D6404" s="104"/>
      <c r="E6404" s="104"/>
    </row>
    <row r="6405" spans="2:5" x14ac:dyDescent="0.45">
      <c r="B6405" s="103"/>
      <c r="C6405" s="104"/>
      <c r="D6405" s="104"/>
      <c r="E6405" s="104"/>
    </row>
    <row r="6406" spans="2:5" x14ac:dyDescent="0.45">
      <c r="B6406" s="103"/>
      <c r="C6406" s="104"/>
      <c r="D6406" s="104"/>
      <c r="E6406" s="104"/>
    </row>
    <row r="6407" spans="2:5" x14ac:dyDescent="0.45">
      <c r="B6407" s="103"/>
      <c r="C6407" s="104"/>
      <c r="D6407" s="104"/>
      <c r="E6407" s="104"/>
    </row>
    <row r="6408" spans="2:5" x14ac:dyDescent="0.45">
      <c r="B6408" s="103"/>
      <c r="C6408" s="104"/>
      <c r="D6408" s="104"/>
      <c r="E6408" s="104"/>
    </row>
    <row r="6409" spans="2:5" x14ac:dyDescent="0.45">
      <c r="B6409" s="103"/>
      <c r="C6409" s="104"/>
      <c r="D6409" s="104"/>
      <c r="E6409" s="104"/>
    </row>
    <row r="6410" spans="2:5" x14ac:dyDescent="0.45">
      <c r="B6410" s="103"/>
      <c r="C6410" s="104"/>
      <c r="D6410" s="104"/>
      <c r="E6410" s="104"/>
    </row>
    <row r="6411" spans="2:5" x14ac:dyDescent="0.45">
      <c r="B6411" s="103"/>
      <c r="C6411" s="104"/>
      <c r="D6411" s="104"/>
      <c r="E6411" s="104"/>
    </row>
    <row r="6412" spans="2:5" x14ac:dyDescent="0.45">
      <c r="B6412" s="103"/>
      <c r="C6412" s="104"/>
      <c r="D6412" s="104"/>
      <c r="E6412" s="104"/>
    </row>
    <row r="6413" spans="2:5" x14ac:dyDescent="0.45">
      <c r="B6413" s="103"/>
      <c r="C6413" s="104"/>
      <c r="D6413" s="104"/>
      <c r="E6413" s="104"/>
    </row>
    <row r="6414" spans="2:5" x14ac:dyDescent="0.45">
      <c r="B6414" s="103"/>
      <c r="C6414" s="104"/>
      <c r="D6414" s="104"/>
      <c r="E6414" s="104"/>
    </row>
    <row r="6415" spans="2:5" x14ac:dyDescent="0.45">
      <c r="B6415" s="103"/>
      <c r="C6415" s="104"/>
      <c r="D6415" s="104"/>
      <c r="E6415" s="104"/>
    </row>
    <row r="6416" spans="2:5" x14ac:dyDescent="0.45">
      <c r="B6416" s="103"/>
      <c r="C6416" s="104"/>
      <c r="D6416" s="104"/>
      <c r="E6416" s="104"/>
    </row>
    <row r="6417" spans="2:5" x14ac:dyDescent="0.45">
      <c r="B6417" s="103"/>
      <c r="C6417" s="104"/>
      <c r="D6417" s="104"/>
      <c r="E6417" s="104"/>
    </row>
    <row r="6418" spans="2:5" x14ac:dyDescent="0.45">
      <c r="B6418" s="103"/>
      <c r="C6418" s="104"/>
      <c r="D6418" s="104"/>
      <c r="E6418" s="104"/>
    </row>
    <row r="6419" spans="2:5" x14ac:dyDescent="0.45">
      <c r="B6419" s="103"/>
      <c r="C6419" s="104"/>
      <c r="D6419" s="104"/>
      <c r="E6419" s="104"/>
    </row>
    <row r="6420" spans="2:5" x14ac:dyDescent="0.45">
      <c r="B6420" s="103"/>
      <c r="C6420" s="104"/>
      <c r="D6420" s="104"/>
      <c r="E6420" s="104"/>
    </row>
    <row r="6421" spans="2:5" x14ac:dyDescent="0.45">
      <c r="B6421" s="103"/>
      <c r="C6421" s="104"/>
      <c r="D6421" s="104"/>
      <c r="E6421" s="104"/>
    </row>
    <row r="6422" spans="2:5" x14ac:dyDescent="0.45">
      <c r="B6422" s="103"/>
      <c r="C6422" s="104"/>
      <c r="D6422" s="104"/>
      <c r="E6422" s="104"/>
    </row>
    <row r="6423" spans="2:5" x14ac:dyDescent="0.45">
      <c r="B6423" s="103"/>
      <c r="C6423" s="104"/>
      <c r="D6423" s="104"/>
      <c r="E6423" s="104"/>
    </row>
    <row r="6424" spans="2:5" x14ac:dyDescent="0.45">
      <c r="B6424" s="103"/>
      <c r="C6424" s="104"/>
      <c r="D6424" s="104"/>
      <c r="E6424" s="104"/>
    </row>
    <row r="6425" spans="2:5" x14ac:dyDescent="0.45">
      <c r="B6425" s="103"/>
      <c r="C6425" s="104"/>
      <c r="D6425" s="104"/>
      <c r="E6425" s="104"/>
    </row>
    <row r="6426" spans="2:5" x14ac:dyDescent="0.45">
      <c r="B6426" s="103"/>
      <c r="C6426" s="104"/>
      <c r="D6426" s="104"/>
      <c r="E6426" s="104"/>
    </row>
    <row r="6427" spans="2:5" x14ac:dyDescent="0.45">
      <c r="B6427" s="103"/>
      <c r="C6427" s="104"/>
      <c r="D6427" s="104"/>
      <c r="E6427" s="104"/>
    </row>
    <row r="6428" spans="2:5" x14ac:dyDescent="0.45">
      <c r="B6428" s="103"/>
      <c r="C6428" s="104"/>
      <c r="D6428" s="104"/>
      <c r="E6428" s="104"/>
    </row>
    <row r="6429" spans="2:5" x14ac:dyDescent="0.45">
      <c r="B6429" s="103"/>
      <c r="C6429" s="104"/>
      <c r="D6429" s="104"/>
      <c r="E6429" s="104"/>
    </row>
    <row r="6430" spans="2:5" x14ac:dyDescent="0.45">
      <c r="B6430" s="103"/>
      <c r="C6430" s="104"/>
      <c r="D6430" s="104"/>
      <c r="E6430" s="104"/>
    </row>
    <row r="6431" spans="2:5" x14ac:dyDescent="0.45">
      <c r="B6431" s="103"/>
      <c r="C6431" s="104"/>
      <c r="D6431" s="104"/>
      <c r="E6431" s="104"/>
    </row>
    <row r="6432" spans="2:5" x14ac:dyDescent="0.45">
      <c r="B6432" s="103"/>
      <c r="C6432" s="104"/>
      <c r="D6432" s="104"/>
      <c r="E6432" s="104"/>
    </row>
    <row r="6433" spans="2:5" x14ac:dyDescent="0.45">
      <c r="B6433" s="103"/>
      <c r="C6433" s="104"/>
      <c r="D6433" s="104"/>
      <c r="E6433" s="104"/>
    </row>
    <row r="6434" spans="2:5" x14ac:dyDescent="0.45">
      <c r="B6434" s="103"/>
      <c r="C6434" s="104"/>
      <c r="D6434" s="104"/>
      <c r="E6434" s="104"/>
    </row>
    <row r="6435" spans="2:5" x14ac:dyDescent="0.45">
      <c r="B6435" s="103"/>
      <c r="C6435" s="104"/>
      <c r="D6435" s="104"/>
      <c r="E6435" s="104"/>
    </row>
    <row r="6436" spans="2:5" x14ac:dyDescent="0.45">
      <c r="B6436" s="103"/>
      <c r="C6436" s="104"/>
      <c r="D6436" s="104"/>
      <c r="E6436" s="104"/>
    </row>
    <row r="6437" spans="2:5" x14ac:dyDescent="0.45">
      <c r="B6437" s="103"/>
      <c r="C6437" s="104"/>
      <c r="D6437" s="104"/>
      <c r="E6437" s="104"/>
    </row>
    <row r="6438" spans="2:5" x14ac:dyDescent="0.45">
      <c r="B6438" s="103"/>
      <c r="C6438" s="104"/>
      <c r="D6438" s="104"/>
      <c r="E6438" s="104"/>
    </row>
    <row r="6439" spans="2:5" x14ac:dyDescent="0.45">
      <c r="B6439" s="103"/>
      <c r="C6439" s="104"/>
      <c r="D6439" s="104"/>
      <c r="E6439" s="104"/>
    </row>
    <row r="6440" spans="2:5" x14ac:dyDescent="0.45">
      <c r="B6440" s="103"/>
      <c r="C6440" s="104"/>
      <c r="D6440" s="104"/>
      <c r="E6440" s="104"/>
    </row>
    <row r="6441" spans="2:5" x14ac:dyDescent="0.45">
      <c r="B6441" s="103"/>
      <c r="C6441" s="104"/>
      <c r="D6441" s="104"/>
      <c r="E6441" s="104"/>
    </row>
    <row r="6442" spans="2:5" x14ac:dyDescent="0.45">
      <c r="B6442" s="103"/>
      <c r="C6442" s="104"/>
      <c r="D6442" s="104"/>
      <c r="E6442" s="104"/>
    </row>
    <row r="6443" spans="2:5" x14ac:dyDescent="0.45">
      <c r="B6443" s="103"/>
      <c r="C6443" s="104"/>
      <c r="D6443" s="104"/>
      <c r="E6443" s="104"/>
    </row>
    <row r="6444" spans="2:5" x14ac:dyDescent="0.45">
      <c r="B6444" s="103"/>
      <c r="C6444" s="104"/>
      <c r="D6444" s="104"/>
      <c r="E6444" s="104"/>
    </row>
    <row r="6445" spans="2:5" x14ac:dyDescent="0.45">
      <c r="B6445" s="103"/>
      <c r="C6445" s="104"/>
      <c r="D6445" s="104"/>
      <c r="E6445" s="104"/>
    </row>
    <row r="6446" spans="2:5" x14ac:dyDescent="0.45">
      <c r="B6446" s="103"/>
      <c r="C6446" s="104"/>
      <c r="D6446" s="104"/>
      <c r="E6446" s="104"/>
    </row>
    <row r="6447" spans="2:5" x14ac:dyDescent="0.45">
      <c r="B6447" s="103"/>
      <c r="C6447" s="104"/>
      <c r="D6447" s="104"/>
      <c r="E6447" s="104"/>
    </row>
    <row r="6448" spans="2:5" x14ac:dyDescent="0.45">
      <c r="B6448" s="103"/>
      <c r="C6448" s="104"/>
      <c r="D6448" s="104"/>
      <c r="E6448" s="104"/>
    </row>
    <row r="6449" spans="2:5" x14ac:dyDescent="0.45">
      <c r="B6449" s="103"/>
      <c r="C6449" s="104"/>
      <c r="D6449" s="104"/>
      <c r="E6449" s="104"/>
    </row>
    <row r="6450" spans="2:5" x14ac:dyDescent="0.45">
      <c r="B6450" s="103"/>
      <c r="C6450" s="104"/>
      <c r="D6450" s="104"/>
      <c r="E6450" s="104"/>
    </row>
    <row r="6451" spans="2:5" x14ac:dyDescent="0.45">
      <c r="B6451" s="103"/>
      <c r="C6451" s="104"/>
      <c r="D6451" s="104"/>
      <c r="E6451" s="104"/>
    </row>
    <row r="6452" spans="2:5" x14ac:dyDescent="0.45">
      <c r="B6452" s="103"/>
      <c r="C6452" s="104"/>
      <c r="D6452" s="104"/>
      <c r="E6452" s="104"/>
    </row>
    <row r="6453" spans="2:5" x14ac:dyDescent="0.45">
      <c r="B6453" s="103"/>
      <c r="C6453" s="104"/>
      <c r="D6453" s="104"/>
      <c r="E6453" s="104"/>
    </row>
    <row r="6454" spans="2:5" x14ac:dyDescent="0.45">
      <c r="B6454" s="103"/>
      <c r="C6454" s="104"/>
      <c r="D6454" s="104"/>
      <c r="E6454" s="104"/>
    </row>
    <row r="6455" spans="2:5" x14ac:dyDescent="0.45">
      <c r="B6455" s="103"/>
      <c r="C6455" s="104"/>
      <c r="D6455" s="104"/>
      <c r="E6455" s="104"/>
    </row>
    <row r="6456" spans="2:5" x14ac:dyDescent="0.45">
      <c r="B6456" s="103"/>
      <c r="C6456" s="104"/>
      <c r="D6456" s="104"/>
      <c r="E6456" s="104"/>
    </row>
    <row r="6457" spans="2:5" x14ac:dyDescent="0.45">
      <c r="B6457" s="103"/>
      <c r="C6457" s="104"/>
      <c r="D6457" s="104"/>
      <c r="E6457" s="104"/>
    </row>
    <row r="6458" spans="2:5" x14ac:dyDescent="0.45">
      <c r="B6458" s="103"/>
      <c r="C6458" s="104"/>
      <c r="D6458" s="104"/>
      <c r="E6458" s="104"/>
    </row>
    <row r="6459" spans="2:5" x14ac:dyDescent="0.45">
      <c r="B6459" s="103"/>
      <c r="C6459" s="104"/>
      <c r="D6459" s="104"/>
      <c r="E6459" s="104"/>
    </row>
    <row r="6460" spans="2:5" x14ac:dyDescent="0.45">
      <c r="B6460" s="103"/>
      <c r="C6460" s="104"/>
      <c r="D6460" s="104"/>
      <c r="E6460" s="104"/>
    </row>
    <row r="6461" spans="2:5" x14ac:dyDescent="0.45">
      <c r="B6461" s="103"/>
      <c r="C6461" s="104"/>
      <c r="D6461" s="104"/>
      <c r="E6461" s="104"/>
    </row>
    <row r="6462" spans="2:5" x14ac:dyDescent="0.45">
      <c r="B6462" s="103"/>
      <c r="C6462" s="104"/>
      <c r="D6462" s="104"/>
      <c r="E6462" s="104"/>
    </row>
    <row r="6463" spans="2:5" x14ac:dyDescent="0.45">
      <c r="B6463" s="103"/>
      <c r="C6463" s="104"/>
      <c r="D6463" s="104"/>
      <c r="E6463" s="104"/>
    </row>
    <row r="6464" spans="2:5" x14ac:dyDescent="0.45">
      <c r="B6464" s="103"/>
      <c r="C6464" s="104"/>
      <c r="D6464" s="104"/>
      <c r="E6464" s="104"/>
    </row>
    <row r="6465" spans="2:5" x14ac:dyDescent="0.45">
      <c r="B6465" s="103"/>
      <c r="C6465" s="104"/>
      <c r="D6465" s="104"/>
      <c r="E6465" s="104"/>
    </row>
    <row r="6466" spans="2:5" x14ac:dyDescent="0.45">
      <c r="B6466" s="103"/>
      <c r="C6466" s="104"/>
      <c r="D6466" s="104"/>
      <c r="E6466" s="104"/>
    </row>
    <row r="6467" spans="2:5" x14ac:dyDescent="0.45">
      <c r="B6467" s="103"/>
      <c r="C6467" s="104"/>
      <c r="D6467" s="104"/>
      <c r="E6467" s="104"/>
    </row>
    <row r="6468" spans="2:5" x14ac:dyDescent="0.45">
      <c r="B6468" s="103"/>
      <c r="C6468" s="104"/>
      <c r="D6468" s="104"/>
      <c r="E6468" s="104"/>
    </row>
    <row r="6469" spans="2:5" x14ac:dyDescent="0.45">
      <c r="B6469" s="103"/>
      <c r="C6469" s="104"/>
      <c r="D6469" s="104"/>
      <c r="E6469" s="104"/>
    </row>
    <row r="6470" spans="2:5" x14ac:dyDescent="0.45">
      <c r="B6470" s="103"/>
      <c r="C6470" s="104"/>
      <c r="D6470" s="104"/>
      <c r="E6470" s="104"/>
    </row>
    <row r="6471" spans="2:5" x14ac:dyDescent="0.45">
      <c r="B6471" s="103"/>
      <c r="C6471" s="104"/>
      <c r="D6471" s="104"/>
      <c r="E6471" s="104"/>
    </row>
    <row r="6472" spans="2:5" x14ac:dyDescent="0.45">
      <c r="B6472" s="103"/>
      <c r="C6472" s="104"/>
      <c r="D6472" s="104"/>
      <c r="E6472" s="104"/>
    </row>
    <row r="6473" spans="2:5" x14ac:dyDescent="0.45">
      <c r="B6473" s="103"/>
      <c r="C6473" s="104"/>
      <c r="D6473" s="104"/>
      <c r="E6473" s="104"/>
    </row>
    <row r="6474" spans="2:5" x14ac:dyDescent="0.45">
      <c r="B6474" s="103"/>
      <c r="C6474" s="104"/>
      <c r="D6474" s="104"/>
      <c r="E6474" s="104"/>
    </row>
    <row r="6475" spans="2:5" x14ac:dyDescent="0.45">
      <c r="B6475" s="103"/>
      <c r="C6475" s="104"/>
      <c r="D6475" s="104"/>
      <c r="E6475" s="104"/>
    </row>
    <row r="6476" spans="2:5" x14ac:dyDescent="0.45">
      <c r="B6476" s="103"/>
      <c r="C6476" s="104"/>
      <c r="D6476" s="104"/>
      <c r="E6476" s="104"/>
    </row>
    <row r="6477" spans="2:5" x14ac:dyDescent="0.45">
      <c r="B6477" s="103"/>
      <c r="C6477" s="104"/>
      <c r="D6477" s="104"/>
      <c r="E6477" s="104"/>
    </row>
    <row r="6478" spans="2:5" x14ac:dyDescent="0.45">
      <c r="B6478" s="103"/>
      <c r="C6478" s="104"/>
      <c r="D6478" s="104"/>
      <c r="E6478" s="104"/>
    </row>
    <row r="6479" spans="2:5" x14ac:dyDescent="0.45">
      <c r="B6479" s="103"/>
      <c r="C6479" s="104"/>
      <c r="D6479" s="104"/>
      <c r="E6479" s="104"/>
    </row>
    <row r="6480" spans="2:5" x14ac:dyDescent="0.45">
      <c r="B6480" s="103"/>
      <c r="C6480" s="104"/>
      <c r="D6480" s="104"/>
      <c r="E6480" s="104"/>
    </row>
    <row r="6481" spans="2:5" x14ac:dyDescent="0.45">
      <c r="B6481" s="103"/>
      <c r="C6481" s="104"/>
      <c r="D6481" s="104"/>
      <c r="E6481" s="104"/>
    </row>
    <row r="6482" spans="2:5" x14ac:dyDescent="0.45">
      <c r="B6482" s="103"/>
      <c r="C6482" s="104"/>
      <c r="D6482" s="104"/>
      <c r="E6482" s="104"/>
    </row>
    <row r="6483" spans="2:5" x14ac:dyDescent="0.45">
      <c r="B6483" s="103"/>
      <c r="C6483" s="104"/>
      <c r="D6483" s="104"/>
      <c r="E6483" s="104"/>
    </row>
    <row r="6484" spans="2:5" x14ac:dyDescent="0.45">
      <c r="B6484" s="103"/>
      <c r="C6484" s="104"/>
      <c r="D6484" s="104"/>
      <c r="E6484" s="104"/>
    </row>
    <row r="6485" spans="2:5" x14ac:dyDescent="0.45">
      <c r="B6485" s="103"/>
      <c r="C6485" s="104"/>
      <c r="D6485" s="104"/>
      <c r="E6485" s="104"/>
    </row>
    <row r="6486" spans="2:5" x14ac:dyDescent="0.45">
      <c r="B6486" s="103"/>
      <c r="C6486" s="104"/>
      <c r="D6486" s="104"/>
      <c r="E6486" s="104"/>
    </row>
    <row r="6487" spans="2:5" x14ac:dyDescent="0.45">
      <c r="B6487" s="103"/>
      <c r="C6487" s="104"/>
      <c r="D6487" s="104"/>
      <c r="E6487" s="104"/>
    </row>
    <row r="6488" spans="2:5" x14ac:dyDescent="0.45">
      <c r="B6488" s="103"/>
      <c r="C6488" s="104"/>
      <c r="D6488" s="104"/>
      <c r="E6488" s="104"/>
    </row>
    <row r="6489" spans="2:5" x14ac:dyDescent="0.45">
      <c r="B6489" s="103"/>
      <c r="C6489" s="104"/>
      <c r="D6489" s="104"/>
      <c r="E6489" s="104"/>
    </row>
    <row r="6490" spans="2:5" x14ac:dyDescent="0.45">
      <c r="B6490" s="103"/>
      <c r="C6490" s="104"/>
      <c r="D6490" s="104"/>
      <c r="E6490" s="104"/>
    </row>
    <row r="6491" spans="2:5" x14ac:dyDescent="0.45">
      <c r="B6491" s="103"/>
      <c r="C6491" s="104"/>
      <c r="D6491" s="104"/>
      <c r="E6491" s="104"/>
    </row>
    <row r="6492" spans="2:5" x14ac:dyDescent="0.45">
      <c r="B6492" s="103"/>
      <c r="C6492" s="104"/>
      <c r="D6492" s="104"/>
      <c r="E6492" s="104"/>
    </row>
    <row r="6493" spans="2:5" x14ac:dyDescent="0.45">
      <c r="B6493" s="103"/>
      <c r="C6493" s="104"/>
      <c r="D6493" s="104"/>
      <c r="E6493" s="104"/>
    </row>
    <row r="6494" spans="2:5" x14ac:dyDescent="0.45">
      <c r="B6494" s="103"/>
      <c r="C6494" s="104"/>
      <c r="D6494" s="104"/>
      <c r="E6494" s="104"/>
    </row>
    <row r="6495" spans="2:5" x14ac:dyDescent="0.45">
      <c r="B6495" s="103"/>
      <c r="C6495" s="104"/>
      <c r="D6495" s="104"/>
      <c r="E6495" s="104"/>
    </row>
    <row r="6496" spans="2:5" x14ac:dyDescent="0.45">
      <c r="B6496" s="103"/>
      <c r="C6496" s="104"/>
      <c r="D6496" s="104"/>
      <c r="E6496" s="104"/>
    </row>
    <row r="6497" spans="2:5" x14ac:dyDescent="0.45">
      <c r="B6497" s="103"/>
      <c r="C6497" s="104"/>
      <c r="D6497" s="104"/>
      <c r="E6497" s="104"/>
    </row>
    <row r="6498" spans="2:5" x14ac:dyDescent="0.45">
      <c r="B6498" s="103"/>
      <c r="C6498" s="104"/>
      <c r="D6498" s="104"/>
      <c r="E6498" s="104"/>
    </row>
    <row r="6499" spans="2:5" x14ac:dyDescent="0.45">
      <c r="B6499" s="103"/>
      <c r="C6499" s="104"/>
      <c r="D6499" s="104"/>
      <c r="E6499" s="104"/>
    </row>
    <row r="6500" spans="2:5" x14ac:dyDescent="0.45">
      <c r="B6500" s="103"/>
      <c r="C6500" s="104"/>
      <c r="D6500" s="104"/>
      <c r="E6500" s="104"/>
    </row>
    <row r="6501" spans="2:5" x14ac:dyDescent="0.45">
      <c r="B6501" s="103"/>
      <c r="C6501" s="104"/>
      <c r="D6501" s="104"/>
      <c r="E6501" s="104"/>
    </row>
    <row r="6502" spans="2:5" x14ac:dyDescent="0.45">
      <c r="B6502" s="103"/>
      <c r="C6502" s="104"/>
      <c r="D6502" s="104"/>
      <c r="E6502" s="104"/>
    </row>
    <row r="6503" spans="2:5" x14ac:dyDescent="0.45">
      <c r="B6503" s="103"/>
      <c r="C6503" s="104"/>
      <c r="D6503" s="104"/>
      <c r="E6503" s="104"/>
    </row>
    <row r="6504" spans="2:5" x14ac:dyDescent="0.45">
      <c r="B6504" s="103"/>
      <c r="C6504" s="104"/>
      <c r="D6504" s="104"/>
      <c r="E6504" s="104"/>
    </row>
    <row r="6505" spans="2:5" x14ac:dyDescent="0.45">
      <c r="B6505" s="103"/>
      <c r="C6505" s="104"/>
      <c r="D6505" s="104"/>
      <c r="E6505" s="104"/>
    </row>
    <row r="6506" spans="2:5" x14ac:dyDescent="0.45">
      <c r="B6506" s="103"/>
      <c r="C6506" s="104"/>
      <c r="D6506" s="104"/>
      <c r="E6506" s="104"/>
    </row>
    <row r="6507" spans="2:5" x14ac:dyDescent="0.45">
      <c r="B6507" s="103"/>
      <c r="C6507" s="104"/>
      <c r="D6507" s="104"/>
      <c r="E6507" s="104"/>
    </row>
    <row r="6508" spans="2:5" x14ac:dyDescent="0.45">
      <c r="B6508" s="103"/>
      <c r="C6508" s="104"/>
      <c r="D6508" s="104"/>
      <c r="E6508" s="104"/>
    </row>
    <row r="6509" spans="2:5" x14ac:dyDescent="0.45">
      <c r="B6509" s="103"/>
      <c r="C6509" s="104"/>
      <c r="D6509" s="104"/>
      <c r="E6509" s="104"/>
    </row>
    <row r="6510" spans="2:5" x14ac:dyDescent="0.45">
      <c r="B6510" s="103"/>
      <c r="C6510" s="104"/>
      <c r="D6510" s="104"/>
      <c r="E6510" s="104"/>
    </row>
    <row r="6511" spans="2:5" x14ac:dyDescent="0.45">
      <c r="B6511" s="103"/>
      <c r="C6511" s="104"/>
      <c r="D6511" s="104"/>
      <c r="E6511" s="104"/>
    </row>
    <row r="6512" spans="2:5" x14ac:dyDescent="0.45">
      <c r="B6512" s="103"/>
      <c r="C6512" s="104"/>
      <c r="D6512" s="104"/>
      <c r="E6512" s="104"/>
    </row>
    <row r="6513" spans="2:5" x14ac:dyDescent="0.45">
      <c r="B6513" s="103"/>
      <c r="C6513" s="104"/>
      <c r="D6513" s="104"/>
      <c r="E6513" s="104"/>
    </row>
    <row r="6514" spans="2:5" x14ac:dyDescent="0.45">
      <c r="B6514" s="103"/>
      <c r="C6514" s="104"/>
      <c r="D6514" s="104"/>
      <c r="E6514" s="104"/>
    </row>
    <row r="6515" spans="2:5" x14ac:dyDescent="0.45">
      <c r="B6515" s="103"/>
      <c r="C6515" s="104"/>
      <c r="D6515" s="104"/>
      <c r="E6515" s="104"/>
    </row>
    <row r="6516" spans="2:5" x14ac:dyDescent="0.45">
      <c r="B6516" s="103"/>
      <c r="C6516" s="104"/>
      <c r="D6516" s="104"/>
      <c r="E6516" s="104"/>
    </row>
    <row r="6517" spans="2:5" x14ac:dyDescent="0.45">
      <c r="B6517" s="103"/>
      <c r="C6517" s="104"/>
      <c r="D6517" s="104"/>
      <c r="E6517" s="104"/>
    </row>
    <row r="6518" spans="2:5" x14ac:dyDescent="0.45">
      <c r="B6518" s="103"/>
      <c r="C6518" s="104"/>
      <c r="D6518" s="104"/>
      <c r="E6518" s="104"/>
    </row>
    <row r="6519" spans="2:5" x14ac:dyDescent="0.45">
      <c r="B6519" s="103"/>
      <c r="C6519" s="104"/>
      <c r="D6519" s="104"/>
      <c r="E6519" s="104"/>
    </row>
    <row r="6520" spans="2:5" x14ac:dyDescent="0.45">
      <c r="B6520" s="103"/>
      <c r="C6520" s="104"/>
      <c r="D6520" s="104"/>
      <c r="E6520" s="104"/>
    </row>
    <row r="6521" spans="2:5" x14ac:dyDescent="0.45">
      <c r="B6521" s="103"/>
      <c r="C6521" s="104"/>
      <c r="D6521" s="104"/>
      <c r="E6521" s="104"/>
    </row>
    <row r="6522" spans="2:5" x14ac:dyDescent="0.45">
      <c r="B6522" s="103"/>
      <c r="C6522" s="104"/>
      <c r="D6522" s="104"/>
      <c r="E6522" s="104"/>
    </row>
    <row r="6523" spans="2:5" x14ac:dyDescent="0.45">
      <c r="B6523" s="103"/>
      <c r="C6523" s="104"/>
      <c r="D6523" s="104"/>
      <c r="E6523" s="104"/>
    </row>
    <row r="6524" spans="2:5" x14ac:dyDescent="0.45">
      <c r="B6524" s="103"/>
      <c r="C6524" s="104"/>
      <c r="D6524" s="104"/>
      <c r="E6524" s="104"/>
    </row>
    <row r="6525" spans="2:5" x14ac:dyDescent="0.45">
      <c r="B6525" s="103"/>
      <c r="C6525" s="104"/>
      <c r="D6525" s="104"/>
      <c r="E6525" s="104"/>
    </row>
    <row r="6526" spans="2:5" x14ac:dyDescent="0.45">
      <c r="B6526" s="103"/>
      <c r="C6526" s="104"/>
      <c r="D6526" s="104"/>
      <c r="E6526" s="104"/>
    </row>
    <row r="6527" spans="2:5" x14ac:dyDescent="0.45">
      <c r="B6527" s="103"/>
      <c r="C6527" s="104"/>
      <c r="D6527" s="104"/>
      <c r="E6527" s="104"/>
    </row>
    <row r="6528" spans="2:5" x14ac:dyDescent="0.45">
      <c r="B6528" s="103"/>
      <c r="C6528" s="104"/>
      <c r="D6528" s="104"/>
      <c r="E6528" s="104"/>
    </row>
    <row r="6529" spans="2:5" x14ac:dyDescent="0.45">
      <c r="B6529" s="103"/>
      <c r="C6529" s="104"/>
      <c r="D6529" s="104"/>
      <c r="E6529" s="104"/>
    </row>
    <row r="6530" spans="2:5" x14ac:dyDescent="0.45">
      <c r="B6530" s="103"/>
      <c r="C6530" s="104"/>
      <c r="D6530" s="104"/>
      <c r="E6530" s="104"/>
    </row>
    <row r="6531" spans="2:5" x14ac:dyDescent="0.45">
      <c r="B6531" s="103"/>
      <c r="C6531" s="104"/>
      <c r="D6531" s="104"/>
      <c r="E6531" s="104"/>
    </row>
    <row r="6532" spans="2:5" x14ac:dyDescent="0.45">
      <c r="B6532" s="103"/>
      <c r="C6532" s="104"/>
      <c r="D6532" s="104"/>
      <c r="E6532" s="104"/>
    </row>
    <row r="6533" spans="2:5" x14ac:dyDescent="0.45">
      <c r="B6533" s="103"/>
      <c r="C6533" s="104"/>
      <c r="D6533" s="104"/>
      <c r="E6533" s="104"/>
    </row>
    <row r="6534" spans="2:5" x14ac:dyDescent="0.45">
      <c r="B6534" s="103"/>
      <c r="C6534" s="104"/>
      <c r="D6534" s="104"/>
      <c r="E6534" s="104"/>
    </row>
    <row r="6535" spans="2:5" x14ac:dyDescent="0.45">
      <c r="B6535" s="103"/>
      <c r="C6535" s="104"/>
      <c r="D6535" s="104"/>
      <c r="E6535" s="104"/>
    </row>
    <row r="6536" spans="2:5" x14ac:dyDescent="0.45">
      <c r="B6536" s="103"/>
      <c r="C6536" s="104"/>
      <c r="D6536" s="104"/>
      <c r="E6536" s="104"/>
    </row>
    <row r="6537" spans="2:5" x14ac:dyDescent="0.45">
      <c r="B6537" s="103"/>
      <c r="C6537" s="104"/>
      <c r="D6537" s="104"/>
      <c r="E6537" s="104"/>
    </row>
    <row r="6538" spans="2:5" x14ac:dyDescent="0.45">
      <c r="B6538" s="103"/>
      <c r="C6538" s="104"/>
      <c r="D6538" s="104"/>
      <c r="E6538" s="104"/>
    </row>
    <row r="6539" spans="2:5" x14ac:dyDescent="0.45">
      <c r="B6539" s="103"/>
      <c r="C6539" s="104"/>
      <c r="D6539" s="104"/>
      <c r="E6539" s="104"/>
    </row>
    <row r="6540" spans="2:5" x14ac:dyDescent="0.45">
      <c r="B6540" s="103"/>
      <c r="C6540" s="104"/>
      <c r="D6540" s="104"/>
      <c r="E6540" s="104"/>
    </row>
    <row r="6541" spans="2:5" x14ac:dyDescent="0.45">
      <c r="B6541" s="103"/>
      <c r="C6541" s="104"/>
      <c r="D6541" s="104"/>
      <c r="E6541" s="104"/>
    </row>
    <row r="6542" spans="2:5" x14ac:dyDescent="0.45">
      <c r="B6542" s="103"/>
      <c r="C6542" s="104"/>
      <c r="D6542" s="104"/>
      <c r="E6542" s="104"/>
    </row>
    <row r="6543" spans="2:5" x14ac:dyDescent="0.45">
      <c r="B6543" s="103"/>
      <c r="C6543" s="104"/>
      <c r="D6543" s="104"/>
      <c r="E6543" s="104"/>
    </row>
    <row r="6544" spans="2:5" x14ac:dyDescent="0.45">
      <c r="B6544" s="103"/>
      <c r="C6544" s="104"/>
      <c r="D6544" s="104"/>
      <c r="E6544" s="104"/>
    </row>
    <row r="6545" spans="2:5" x14ac:dyDescent="0.45">
      <c r="B6545" s="103"/>
      <c r="C6545" s="104"/>
      <c r="D6545" s="104"/>
      <c r="E6545" s="104"/>
    </row>
    <row r="6546" spans="2:5" x14ac:dyDescent="0.45">
      <c r="B6546" s="103"/>
      <c r="C6546" s="104"/>
      <c r="D6546" s="104"/>
      <c r="E6546" s="104"/>
    </row>
    <row r="6547" spans="2:5" x14ac:dyDescent="0.45">
      <c r="B6547" s="103"/>
      <c r="C6547" s="104"/>
      <c r="D6547" s="104"/>
      <c r="E6547" s="104"/>
    </row>
    <row r="6548" spans="2:5" x14ac:dyDescent="0.45">
      <c r="B6548" s="103"/>
      <c r="C6548" s="104"/>
      <c r="D6548" s="104"/>
      <c r="E6548" s="104"/>
    </row>
    <row r="6549" spans="2:5" x14ac:dyDescent="0.45">
      <c r="B6549" s="103"/>
      <c r="C6549" s="104"/>
      <c r="D6549" s="104"/>
      <c r="E6549" s="104"/>
    </row>
    <row r="6550" spans="2:5" x14ac:dyDescent="0.45">
      <c r="B6550" s="103"/>
      <c r="C6550" s="104"/>
      <c r="D6550" s="104"/>
      <c r="E6550" s="104"/>
    </row>
    <row r="6551" spans="2:5" x14ac:dyDescent="0.45">
      <c r="B6551" s="103"/>
      <c r="C6551" s="104"/>
      <c r="D6551" s="104"/>
      <c r="E6551" s="104"/>
    </row>
    <row r="6552" spans="2:5" x14ac:dyDescent="0.45">
      <c r="B6552" s="103"/>
      <c r="C6552" s="104"/>
      <c r="D6552" s="104"/>
      <c r="E6552" s="104"/>
    </row>
    <row r="6553" spans="2:5" x14ac:dyDescent="0.45">
      <c r="B6553" s="103"/>
      <c r="C6553" s="104"/>
      <c r="D6553" s="104"/>
      <c r="E6553" s="104"/>
    </row>
    <row r="6554" spans="2:5" x14ac:dyDescent="0.45">
      <c r="B6554" s="103"/>
      <c r="C6554" s="104"/>
      <c r="D6554" s="104"/>
      <c r="E6554" s="104"/>
    </row>
    <row r="6555" spans="2:5" x14ac:dyDescent="0.45">
      <c r="B6555" s="103"/>
      <c r="C6555" s="104"/>
      <c r="D6555" s="104"/>
      <c r="E6555" s="104"/>
    </row>
    <row r="6556" spans="2:5" x14ac:dyDescent="0.45">
      <c r="B6556" s="103"/>
      <c r="C6556" s="104"/>
      <c r="D6556" s="104"/>
      <c r="E6556" s="104"/>
    </row>
    <row r="6557" spans="2:5" x14ac:dyDescent="0.45">
      <c r="B6557" s="103"/>
      <c r="C6557" s="104"/>
      <c r="D6557" s="104"/>
      <c r="E6557" s="104"/>
    </row>
    <row r="6558" spans="2:5" x14ac:dyDescent="0.45">
      <c r="B6558" s="103"/>
      <c r="C6558" s="104"/>
      <c r="D6558" s="104"/>
      <c r="E6558" s="104"/>
    </row>
    <row r="6559" spans="2:5" x14ac:dyDescent="0.45">
      <c r="B6559" s="103"/>
      <c r="C6559" s="104"/>
      <c r="D6559" s="104"/>
      <c r="E6559" s="104"/>
    </row>
    <row r="6560" spans="2:5" x14ac:dyDescent="0.45">
      <c r="B6560" s="103"/>
      <c r="C6560" s="104"/>
      <c r="D6560" s="104"/>
      <c r="E6560" s="104"/>
    </row>
    <row r="6561" spans="2:5" x14ac:dyDescent="0.45">
      <c r="B6561" s="103"/>
      <c r="C6561" s="104"/>
      <c r="D6561" s="104"/>
      <c r="E6561" s="104"/>
    </row>
    <row r="6562" spans="2:5" x14ac:dyDescent="0.45">
      <c r="B6562" s="103"/>
      <c r="C6562" s="104"/>
      <c r="D6562" s="104"/>
      <c r="E6562" s="104"/>
    </row>
    <row r="6563" spans="2:5" x14ac:dyDescent="0.45">
      <c r="B6563" s="103"/>
      <c r="C6563" s="104"/>
      <c r="D6563" s="104"/>
      <c r="E6563" s="104"/>
    </row>
    <row r="6564" spans="2:5" x14ac:dyDescent="0.45">
      <c r="B6564" s="103"/>
      <c r="C6564" s="104"/>
      <c r="D6564" s="104"/>
      <c r="E6564" s="104"/>
    </row>
    <row r="6565" spans="2:5" x14ac:dyDescent="0.45">
      <c r="B6565" s="103"/>
      <c r="C6565" s="104"/>
      <c r="D6565" s="104"/>
      <c r="E6565" s="104"/>
    </row>
    <row r="6566" spans="2:5" x14ac:dyDescent="0.45">
      <c r="B6566" s="103"/>
      <c r="C6566" s="104"/>
      <c r="D6566" s="104"/>
      <c r="E6566" s="104"/>
    </row>
    <row r="6567" spans="2:5" x14ac:dyDescent="0.45">
      <c r="B6567" s="103"/>
      <c r="C6567" s="104"/>
      <c r="D6567" s="104"/>
      <c r="E6567" s="104"/>
    </row>
    <row r="6568" spans="2:5" x14ac:dyDescent="0.45">
      <c r="B6568" s="103"/>
      <c r="C6568" s="104"/>
      <c r="D6568" s="104"/>
      <c r="E6568" s="104"/>
    </row>
    <row r="6569" spans="2:5" x14ac:dyDescent="0.45">
      <c r="B6569" s="103"/>
      <c r="C6569" s="104"/>
      <c r="D6569" s="104"/>
      <c r="E6569" s="104"/>
    </row>
    <row r="6570" spans="2:5" x14ac:dyDescent="0.45">
      <c r="B6570" s="103"/>
      <c r="C6570" s="104"/>
      <c r="D6570" s="104"/>
      <c r="E6570" s="104"/>
    </row>
    <row r="6571" spans="2:5" x14ac:dyDescent="0.45">
      <c r="B6571" s="103"/>
      <c r="C6571" s="104"/>
      <c r="D6571" s="104"/>
      <c r="E6571" s="104"/>
    </row>
    <row r="6572" spans="2:5" x14ac:dyDescent="0.45">
      <c r="B6572" s="103"/>
      <c r="C6572" s="104"/>
      <c r="D6572" s="104"/>
      <c r="E6572" s="104"/>
    </row>
    <row r="6573" spans="2:5" x14ac:dyDescent="0.45">
      <c r="B6573" s="103"/>
      <c r="C6573" s="104"/>
      <c r="D6573" s="104"/>
      <c r="E6573" s="104"/>
    </row>
    <row r="6574" spans="2:5" x14ac:dyDescent="0.45">
      <c r="B6574" s="103"/>
      <c r="C6574" s="104"/>
      <c r="D6574" s="104"/>
      <c r="E6574" s="104"/>
    </row>
    <row r="6575" spans="2:5" x14ac:dyDescent="0.45">
      <c r="B6575" s="103"/>
      <c r="C6575" s="104"/>
      <c r="D6575" s="104"/>
      <c r="E6575" s="104"/>
    </row>
    <row r="6576" spans="2:5" x14ac:dyDescent="0.45">
      <c r="B6576" s="103"/>
      <c r="C6576" s="104"/>
      <c r="D6576" s="104"/>
      <c r="E6576" s="104"/>
    </row>
    <row r="6577" spans="2:5" x14ac:dyDescent="0.45">
      <c r="B6577" s="103"/>
      <c r="C6577" s="104"/>
      <c r="D6577" s="104"/>
      <c r="E6577" s="104"/>
    </row>
    <row r="6578" spans="2:5" x14ac:dyDescent="0.45">
      <c r="B6578" s="103"/>
      <c r="C6578" s="104"/>
      <c r="D6578" s="104"/>
      <c r="E6578" s="104"/>
    </row>
    <row r="6579" spans="2:5" x14ac:dyDescent="0.45">
      <c r="B6579" s="103"/>
      <c r="C6579" s="104"/>
      <c r="D6579" s="104"/>
      <c r="E6579" s="104"/>
    </row>
    <row r="6580" spans="2:5" x14ac:dyDescent="0.45">
      <c r="B6580" s="103"/>
      <c r="C6580" s="104"/>
      <c r="D6580" s="104"/>
      <c r="E6580" s="104"/>
    </row>
    <row r="6581" spans="2:5" x14ac:dyDescent="0.45">
      <c r="B6581" s="103"/>
      <c r="C6581" s="104"/>
      <c r="D6581" s="104"/>
      <c r="E6581" s="104"/>
    </row>
    <row r="6582" spans="2:5" x14ac:dyDescent="0.45">
      <c r="B6582" s="103"/>
      <c r="C6582" s="104"/>
      <c r="D6582" s="104"/>
      <c r="E6582" s="104"/>
    </row>
    <row r="6583" spans="2:5" x14ac:dyDescent="0.45">
      <c r="B6583" s="103"/>
      <c r="C6583" s="104"/>
      <c r="D6583" s="104"/>
      <c r="E6583" s="104"/>
    </row>
    <row r="6584" spans="2:5" x14ac:dyDescent="0.45">
      <c r="B6584" s="103"/>
      <c r="C6584" s="104"/>
      <c r="D6584" s="104"/>
      <c r="E6584" s="104"/>
    </row>
    <row r="6585" spans="2:5" x14ac:dyDescent="0.45">
      <c r="B6585" s="103"/>
      <c r="C6585" s="104"/>
      <c r="D6585" s="104"/>
      <c r="E6585" s="104"/>
    </row>
    <row r="6586" spans="2:5" x14ac:dyDescent="0.45">
      <c r="B6586" s="103"/>
      <c r="C6586" s="104"/>
      <c r="D6586" s="104"/>
      <c r="E6586" s="104"/>
    </row>
    <row r="6587" spans="2:5" x14ac:dyDescent="0.45">
      <c r="B6587" s="103"/>
      <c r="C6587" s="104"/>
      <c r="D6587" s="104"/>
      <c r="E6587" s="104"/>
    </row>
    <row r="6588" spans="2:5" x14ac:dyDescent="0.45">
      <c r="B6588" s="103"/>
      <c r="C6588" s="104"/>
      <c r="D6588" s="104"/>
      <c r="E6588" s="104"/>
    </row>
    <row r="6589" spans="2:5" x14ac:dyDescent="0.45">
      <c r="B6589" s="103"/>
      <c r="C6589" s="104"/>
      <c r="D6589" s="104"/>
      <c r="E6589" s="104"/>
    </row>
    <row r="6590" spans="2:5" x14ac:dyDescent="0.45">
      <c r="B6590" s="103"/>
      <c r="C6590" s="104"/>
      <c r="D6590" s="104"/>
      <c r="E6590" s="104"/>
    </row>
    <row r="6591" spans="2:5" x14ac:dyDescent="0.45">
      <c r="B6591" s="103"/>
      <c r="C6591" s="104"/>
      <c r="D6591" s="104"/>
      <c r="E6591" s="104"/>
    </row>
    <row r="6592" spans="2:5" x14ac:dyDescent="0.45">
      <c r="B6592" s="103"/>
      <c r="C6592" s="104"/>
      <c r="D6592" s="104"/>
      <c r="E6592" s="104"/>
    </row>
    <row r="6593" spans="2:5" x14ac:dyDescent="0.45">
      <c r="B6593" s="103"/>
      <c r="C6593" s="104"/>
      <c r="D6593" s="104"/>
      <c r="E6593" s="104"/>
    </row>
    <row r="6594" spans="2:5" x14ac:dyDescent="0.45">
      <c r="B6594" s="103"/>
      <c r="C6594" s="104"/>
      <c r="D6594" s="104"/>
      <c r="E6594" s="104"/>
    </row>
    <row r="6595" spans="2:5" x14ac:dyDescent="0.45">
      <c r="B6595" s="103"/>
      <c r="C6595" s="104"/>
      <c r="D6595" s="104"/>
      <c r="E6595" s="104"/>
    </row>
    <row r="6596" spans="2:5" x14ac:dyDescent="0.45">
      <c r="B6596" s="103"/>
      <c r="C6596" s="104"/>
      <c r="D6596" s="104"/>
      <c r="E6596" s="104"/>
    </row>
    <row r="6597" spans="2:5" x14ac:dyDescent="0.45">
      <c r="B6597" s="103"/>
      <c r="C6597" s="104"/>
      <c r="D6597" s="104"/>
      <c r="E6597" s="104"/>
    </row>
    <row r="6598" spans="2:5" x14ac:dyDescent="0.45">
      <c r="B6598" s="103"/>
      <c r="C6598" s="104"/>
      <c r="D6598" s="104"/>
      <c r="E6598" s="104"/>
    </row>
    <row r="6599" spans="2:5" x14ac:dyDescent="0.45">
      <c r="B6599" s="103"/>
      <c r="C6599" s="104"/>
      <c r="D6599" s="104"/>
      <c r="E6599" s="104"/>
    </row>
    <row r="6600" spans="2:5" x14ac:dyDescent="0.45">
      <c r="B6600" s="103"/>
      <c r="C6600" s="104"/>
      <c r="D6600" s="104"/>
      <c r="E6600" s="104"/>
    </row>
    <row r="6601" spans="2:5" x14ac:dyDescent="0.45">
      <c r="B6601" s="103"/>
      <c r="C6601" s="104"/>
      <c r="D6601" s="104"/>
      <c r="E6601" s="104"/>
    </row>
    <row r="6602" spans="2:5" x14ac:dyDescent="0.45">
      <c r="B6602" s="103"/>
      <c r="C6602" s="104"/>
      <c r="D6602" s="104"/>
      <c r="E6602" s="104"/>
    </row>
    <row r="6603" spans="2:5" x14ac:dyDescent="0.45">
      <c r="B6603" s="103"/>
      <c r="C6603" s="104"/>
      <c r="D6603" s="104"/>
      <c r="E6603" s="104"/>
    </row>
    <row r="6604" spans="2:5" x14ac:dyDescent="0.45">
      <c r="B6604" s="103"/>
      <c r="C6604" s="104"/>
      <c r="D6604" s="104"/>
      <c r="E6604" s="104"/>
    </row>
    <row r="6605" spans="2:5" x14ac:dyDescent="0.45">
      <c r="B6605" s="103"/>
      <c r="C6605" s="104"/>
      <c r="D6605" s="104"/>
      <c r="E6605" s="104"/>
    </row>
    <row r="6606" spans="2:5" x14ac:dyDescent="0.45">
      <c r="B6606" s="103"/>
      <c r="C6606" s="104"/>
      <c r="D6606" s="104"/>
      <c r="E6606" s="104"/>
    </row>
    <row r="6607" spans="2:5" x14ac:dyDescent="0.45">
      <c r="B6607" s="103"/>
      <c r="C6607" s="104"/>
      <c r="D6607" s="104"/>
      <c r="E6607" s="104"/>
    </row>
    <row r="6608" spans="2:5" x14ac:dyDescent="0.45">
      <c r="B6608" s="103"/>
      <c r="C6608" s="104"/>
      <c r="D6608" s="104"/>
      <c r="E6608" s="104"/>
    </row>
    <row r="6609" spans="2:5" x14ac:dyDescent="0.45">
      <c r="B6609" s="103"/>
      <c r="C6609" s="104"/>
      <c r="D6609" s="104"/>
      <c r="E6609" s="104"/>
    </row>
    <row r="6610" spans="2:5" x14ac:dyDescent="0.45">
      <c r="B6610" s="103"/>
      <c r="C6610" s="104"/>
      <c r="D6610" s="104"/>
      <c r="E6610" s="104"/>
    </row>
    <row r="6611" spans="2:5" x14ac:dyDescent="0.45">
      <c r="B6611" s="103"/>
      <c r="C6611" s="104"/>
      <c r="D6611" s="104"/>
      <c r="E6611" s="104"/>
    </row>
    <row r="6612" spans="2:5" x14ac:dyDescent="0.45">
      <c r="B6612" s="103"/>
      <c r="C6612" s="104"/>
      <c r="D6612" s="104"/>
      <c r="E6612" s="104"/>
    </row>
    <row r="6613" spans="2:5" x14ac:dyDescent="0.45">
      <c r="B6613" s="103"/>
      <c r="C6613" s="104"/>
      <c r="D6613" s="104"/>
      <c r="E6613" s="104"/>
    </row>
    <row r="6614" spans="2:5" x14ac:dyDescent="0.45">
      <c r="B6614" s="103"/>
      <c r="C6614" s="104"/>
      <c r="D6614" s="104"/>
      <c r="E6614" s="104"/>
    </row>
    <row r="6615" spans="2:5" x14ac:dyDescent="0.45">
      <c r="B6615" s="103"/>
      <c r="C6615" s="104"/>
      <c r="D6615" s="104"/>
      <c r="E6615" s="104"/>
    </row>
    <row r="6616" spans="2:5" x14ac:dyDescent="0.45">
      <c r="B6616" s="103"/>
      <c r="C6616" s="104"/>
      <c r="D6616" s="104"/>
      <c r="E6616" s="104"/>
    </row>
    <row r="6617" spans="2:5" x14ac:dyDescent="0.45">
      <c r="B6617" s="103"/>
      <c r="C6617" s="104"/>
      <c r="D6617" s="104"/>
      <c r="E6617" s="104"/>
    </row>
    <row r="6618" spans="2:5" x14ac:dyDescent="0.45">
      <c r="B6618" s="103"/>
      <c r="C6618" s="104"/>
      <c r="D6618" s="104"/>
      <c r="E6618" s="104"/>
    </row>
    <row r="6619" spans="2:5" x14ac:dyDescent="0.45">
      <c r="B6619" s="103"/>
      <c r="C6619" s="104"/>
      <c r="D6619" s="104"/>
      <c r="E6619" s="104"/>
    </row>
    <row r="6620" spans="2:5" x14ac:dyDescent="0.45">
      <c r="B6620" s="103"/>
      <c r="C6620" s="104"/>
      <c r="D6620" s="104"/>
      <c r="E6620" s="104"/>
    </row>
    <row r="6621" spans="2:5" x14ac:dyDescent="0.45">
      <c r="B6621" s="103"/>
      <c r="C6621" s="104"/>
      <c r="D6621" s="104"/>
      <c r="E6621" s="104"/>
    </row>
    <row r="6622" spans="2:5" x14ac:dyDescent="0.45">
      <c r="B6622" s="103"/>
      <c r="C6622" s="104"/>
      <c r="D6622" s="104"/>
      <c r="E6622" s="104"/>
    </row>
    <row r="6623" spans="2:5" x14ac:dyDescent="0.45">
      <c r="B6623" s="103"/>
      <c r="C6623" s="104"/>
      <c r="D6623" s="104"/>
      <c r="E6623" s="104"/>
    </row>
    <row r="6624" spans="2:5" x14ac:dyDescent="0.45">
      <c r="B6624" s="103"/>
      <c r="C6624" s="104"/>
      <c r="D6624" s="104"/>
      <c r="E6624" s="104"/>
    </row>
    <row r="6625" spans="2:5" x14ac:dyDescent="0.45">
      <c r="B6625" s="103"/>
      <c r="C6625" s="104"/>
      <c r="D6625" s="104"/>
      <c r="E6625" s="104"/>
    </row>
    <row r="6626" spans="2:5" x14ac:dyDescent="0.45">
      <c r="B6626" s="103"/>
      <c r="C6626" s="104"/>
      <c r="D6626" s="104"/>
      <c r="E6626" s="104"/>
    </row>
    <row r="6627" spans="2:5" x14ac:dyDescent="0.45">
      <c r="B6627" s="103"/>
      <c r="C6627" s="104"/>
      <c r="D6627" s="104"/>
      <c r="E6627" s="104"/>
    </row>
    <row r="6628" spans="2:5" x14ac:dyDescent="0.45">
      <c r="B6628" s="103"/>
      <c r="C6628" s="104"/>
      <c r="D6628" s="104"/>
      <c r="E6628" s="104"/>
    </row>
    <row r="6629" spans="2:5" x14ac:dyDescent="0.45">
      <c r="B6629" s="103"/>
      <c r="C6629" s="104"/>
      <c r="D6629" s="104"/>
      <c r="E6629" s="104"/>
    </row>
    <row r="6630" spans="2:5" x14ac:dyDescent="0.45">
      <c r="B6630" s="103"/>
      <c r="C6630" s="104"/>
      <c r="D6630" s="104"/>
      <c r="E6630" s="104"/>
    </row>
    <row r="6631" spans="2:5" x14ac:dyDescent="0.45">
      <c r="B6631" s="103"/>
      <c r="C6631" s="104"/>
      <c r="D6631" s="104"/>
      <c r="E6631" s="104"/>
    </row>
    <row r="6632" spans="2:5" x14ac:dyDescent="0.45">
      <c r="B6632" s="103"/>
      <c r="C6632" s="104"/>
      <c r="D6632" s="104"/>
      <c r="E6632" s="104"/>
    </row>
    <row r="6633" spans="2:5" x14ac:dyDescent="0.45">
      <c r="B6633" s="103"/>
      <c r="C6633" s="104"/>
      <c r="D6633" s="104"/>
      <c r="E6633" s="104"/>
    </row>
    <row r="6634" spans="2:5" x14ac:dyDescent="0.45">
      <c r="B6634" s="103"/>
      <c r="C6634" s="104"/>
      <c r="D6634" s="104"/>
      <c r="E6634" s="104"/>
    </row>
    <row r="6635" spans="2:5" x14ac:dyDescent="0.45">
      <c r="B6635" s="103"/>
      <c r="C6635" s="104"/>
      <c r="D6635" s="104"/>
      <c r="E6635" s="104"/>
    </row>
    <row r="6636" spans="2:5" x14ac:dyDescent="0.45">
      <c r="B6636" s="103"/>
      <c r="C6636" s="104"/>
      <c r="D6636" s="104"/>
      <c r="E6636" s="104"/>
    </row>
    <row r="6637" spans="2:5" x14ac:dyDescent="0.45">
      <c r="B6637" s="103"/>
      <c r="C6637" s="104"/>
      <c r="D6637" s="104"/>
      <c r="E6637" s="104"/>
    </row>
    <row r="6638" spans="2:5" x14ac:dyDescent="0.45">
      <c r="B6638" s="103"/>
      <c r="C6638" s="104"/>
      <c r="D6638" s="104"/>
      <c r="E6638" s="104"/>
    </row>
    <row r="6639" spans="2:5" x14ac:dyDescent="0.45">
      <c r="B6639" s="103"/>
      <c r="C6639" s="104"/>
      <c r="D6639" s="104"/>
      <c r="E6639" s="104"/>
    </row>
    <row r="6640" spans="2:5" x14ac:dyDescent="0.45">
      <c r="B6640" s="103"/>
      <c r="C6640" s="104"/>
      <c r="D6640" s="104"/>
      <c r="E6640" s="104"/>
    </row>
    <row r="6641" spans="2:5" x14ac:dyDescent="0.45">
      <c r="B6641" s="103"/>
      <c r="C6641" s="104"/>
      <c r="D6641" s="104"/>
      <c r="E6641" s="104"/>
    </row>
    <row r="6642" spans="2:5" x14ac:dyDescent="0.45">
      <c r="B6642" s="103"/>
      <c r="C6642" s="104"/>
      <c r="D6642" s="104"/>
      <c r="E6642" s="104"/>
    </row>
    <row r="6643" spans="2:5" x14ac:dyDescent="0.45">
      <c r="B6643" s="103"/>
      <c r="C6643" s="104"/>
      <c r="D6643" s="104"/>
      <c r="E6643" s="104"/>
    </row>
    <row r="6644" spans="2:5" x14ac:dyDescent="0.45">
      <c r="B6644" s="103"/>
      <c r="C6644" s="104"/>
      <c r="D6644" s="104"/>
      <c r="E6644" s="104"/>
    </row>
    <row r="6645" spans="2:5" x14ac:dyDescent="0.45">
      <c r="B6645" s="103"/>
      <c r="C6645" s="104"/>
      <c r="D6645" s="104"/>
      <c r="E6645" s="104"/>
    </row>
    <row r="6646" spans="2:5" x14ac:dyDescent="0.45">
      <c r="B6646" s="103"/>
      <c r="C6646" s="104"/>
      <c r="D6646" s="104"/>
      <c r="E6646" s="104"/>
    </row>
    <row r="6647" spans="2:5" x14ac:dyDescent="0.45">
      <c r="B6647" s="103"/>
      <c r="C6647" s="104"/>
      <c r="D6647" s="104"/>
      <c r="E6647" s="104"/>
    </row>
    <row r="6648" spans="2:5" x14ac:dyDescent="0.45">
      <c r="B6648" s="103"/>
      <c r="C6648" s="104"/>
      <c r="D6648" s="104"/>
      <c r="E6648" s="104"/>
    </row>
    <row r="6649" spans="2:5" x14ac:dyDescent="0.45">
      <c r="B6649" s="103"/>
      <c r="C6649" s="104"/>
      <c r="D6649" s="104"/>
      <c r="E6649" s="104"/>
    </row>
    <row r="6650" spans="2:5" x14ac:dyDescent="0.45">
      <c r="B6650" s="103"/>
      <c r="C6650" s="104"/>
      <c r="D6650" s="104"/>
      <c r="E6650" s="104"/>
    </row>
    <row r="6651" spans="2:5" x14ac:dyDescent="0.45">
      <c r="B6651" s="103"/>
      <c r="C6651" s="104"/>
      <c r="D6651" s="104"/>
      <c r="E6651" s="104"/>
    </row>
    <row r="6652" spans="2:5" x14ac:dyDescent="0.45">
      <c r="B6652" s="103"/>
      <c r="C6652" s="104"/>
      <c r="D6652" s="104"/>
      <c r="E6652" s="104"/>
    </row>
    <row r="6653" spans="2:5" x14ac:dyDescent="0.45">
      <c r="B6653" s="103"/>
      <c r="C6653" s="104"/>
      <c r="D6653" s="104"/>
      <c r="E6653" s="104"/>
    </row>
    <row r="6654" spans="2:5" x14ac:dyDescent="0.45">
      <c r="B6654" s="103"/>
      <c r="C6654" s="104"/>
      <c r="D6654" s="104"/>
      <c r="E6654" s="104"/>
    </row>
    <row r="6655" spans="2:5" x14ac:dyDescent="0.45">
      <c r="B6655" s="103"/>
      <c r="C6655" s="104"/>
      <c r="D6655" s="104"/>
      <c r="E6655" s="104"/>
    </row>
    <row r="6656" spans="2:5" x14ac:dyDescent="0.45">
      <c r="B6656" s="103"/>
      <c r="C6656" s="104"/>
      <c r="D6656" s="104"/>
      <c r="E6656" s="104"/>
    </row>
    <row r="6657" spans="2:5" x14ac:dyDescent="0.45">
      <c r="B6657" s="103"/>
      <c r="C6657" s="104"/>
      <c r="D6657" s="104"/>
      <c r="E6657" s="104"/>
    </row>
    <row r="6658" spans="2:5" x14ac:dyDescent="0.45">
      <c r="B6658" s="103"/>
      <c r="C6658" s="104"/>
      <c r="D6658" s="104"/>
      <c r="E6658" s="104"/>
    </row>
    <row r="6659" spans="2:5" x14ac:dyDescent="0.45">
      <c r="B6659" s="103"/>
      <c r="C6659" s="104"/>
      <c r="D6659" s="104"/>
      <c r="E6659" s="104"/>
    </row>
    <row r="6660" spans="2:5" x14ac:dyDescent="0.45">
      <c r="B6660" s="103"/>
      <c r="C6660" s="104"/>
      <c r="D6660" s="104"/>
      <c r="E6660" s="104"/>
    </row>
    <row r="6661" spans="2:5" x14ac:dyDescent="0.45">
      <c r="B6661" s="103"/>
      <c r="C6661" s="104"/>
      <c r="D6661" s="104"/>
      <c r="E6661" s="104"/>
    </row>
    <row r="6662" spans="2:5" x14ac:dyDescent="0.45">
      <c r="B6662" s="103"/>
      <c r="C6662" s="104"/>
      <c r="D6662" s="104"/>
      <c r="E6662" s="104"/>
    </row>
    <row r="6663" spans="2:5" x14ac:dyDescent="0.45">
      <c r="B6663" s="103"/>
      <c r="C6663" s="104"/>
      <c r="D6663" s="104"/>
      <c r="E6663" s="104"/>
    </row>
    <row r="6664" spans="2:5" x14ac:dyDescent="0.45">
      <c r="B6664" s="103"/>
      <c r="C6664" s="104"/>
      <c r="D6664" s="104"/>
      <c r="E6664" s="104"/>
    </row>
    <row r="6665" spans="2:5" x14ac:dyDescent="0.45">
      <c r="B6665" s="103"/>
      <c r="C6665" s="104"/>
      <c r="D6665" s="104"/>
      <c r="E6665" s="104"/>
    </row>
    <row r="6666" spans="2:5" x14ac:dyDescent="0.45">
      <c r="B6666" s="103"/>
      <c r="C6666" s="104"/>
      <c r="D6666" s="104"/>
      <c r="E6666" s="104"/>
    </row>
    <row r="6667" spans="2:5" x14ac:dyDescent="0.45">
      <c r="B6667" s="103"/>
      <c r="C6667" s="104"/>
      <c r="D6667" s="104"/>
      <c r="E6667" s="104"/>
    </row>
    <row r="6668" spans="2:5" x14ac:dyDescent="0.45">
      <c r="B6668" s="103"/>
      <c r="C6668" s="104"/>
      <c r="D6668" s="104"/>
      <c r="E6668" s="104"/>
    </row>
    <row r="6669" spans="2:5" x14ac:dyDescent="0.45">
      <c r="B6669" s="103"/>
      <c r="C6669" s="104"/>
      <c r="D6669" s="104"/>
      <c r="E6669" s="104"/>
    </row>
    <row r="6670" spans="2:5" x14ac:dyDescent="0.45">
      <c r="B6670" s="103"/>
      <c r="C6670" s="104"/>
      <c r="D6670" s="104"/>
      <c r="E6670" s="104"/>
    </row>
    <row r="6671" spans="2:5" x14ac:dyDescent="0.45">
      <c r="B6671" s="103"/>
      <c r="C6671" s="104"/>
      <c r="D6671" s="104"/>
      <c r="E6671" s="104"/>
    </row>
    <row r="6672" spans="2:5" x14ac:dyDescent="0.45">
      <c r="B6672" s="103"/>
      <c r="C6672" s="104"/>
      <c r="D6672" s="104"/>
      <c r="E6672" s="104"/>
    </row>
    <row r="6673" spans="2:5" x14ac:dyDescent="0.45">
      <c r="B6673" s="103"/>
      <c r="C6673" s="104"/>
      <c r="D6673" s="104"/>
      <c r="E6673" s="104"/>
    </row>
    <row r="6674" spans="2:5" x14ac:dyDescent="0.45">
      <c r="B6674" s="103"/>
      <c r="C6674" s="104"/>
      <c r="D6674" s="104"/>
      <c r="E6674" s="104"/>
    </row>
    <row r="6675" spans="2:5" x14ac:dyDescent="0.45">
      <c r="B6675" s="103"/>
      <c r="C6675" s="104"/>
      <c r="D6675" s="104"/>
      <c r="E6675" s="104"/>
    </row>
    <row r="6676" spans="2:5" x14ac:dyDescent="0.45">
      <c r="B6676" s="103"/>
      <c r="C6676" s="104"/>
      <c r="D6676" s="104"/>
      <c r="E6676" s="104"/>
    </row>
    <row r="6677" spans="2:5" x14ac:dyDescent="0.45">
      <c r="B6677" s="103"/>
      <c r="C6677" s="104"/>
      <c r="D6677" s="104"/>
      <c r="E6677" s="104"/>
    </row>
    <row r="6678" spans="2:5" x14ac:dyDescent="0.45">
      <c r="B6678" s="103"/>
      <c r="C6678" s="104"/>
      <c r="D6678" s="104"/>
      <c r="E6678" s="104"/>
    </row>
    <row r="6679" spans="2:5" x14ac:dyDescent="0.45">
      <c r="B6679" s="103"/>
      <c r="C6679" s="104"/>
      <c r="D6679" s="104"/>
      <c r="E6679" s="104"/>
    </row>
    <row r="6680" spans="2:5" x14ac:dyDescent="0.45">
      <c r="B6680" s="103"/>
      <c r="C6680" s="104"/>
      <c r="D6680" s="104"/>
      <c r="E6680" s="104"/>
    </row>
    <row r="6681" spans="2:5" x14ac:dyDescent="0.45">
      <c r="B6681" s="103"/>
      <c r="C6681" s="104"/>
      <c r="D6681" s="104"/>
      <c r="E6681" s="104"/>
    </row>
    <row r="6682" spans="2:5" x14ac:dyDescent="0.45">
      <c r="B6682" s="103"/>
      <c r="C6682" s="104"/>
      <c r="D6682" s="104"/>
      <c r="E6682" s="104"/>
    </row>
    <row r="6683" spans="2:5" x14ac:dyDescent="0.45">
      <c r="B6683" s="103"/>
      <c r="C6683" s="104"/>
      <c r="D6683" s="104"/>
      <c r="E6683" s="104"/>
    </row>
    <row r="6684" spans="2:5" x14ac:dyDescent="0.45">
      <c r="B6684" s="103"/>
      <c r="C6684" s="104"/>
      <c r="D6684" s="104"/>
      <c r="E6684" s="104"/>
    </row>
    <row r="6685" spans="2:5" x14ac:dyDescent="0.45">
      <c r="B6685" s="103"/>
      <c r="C6685" s="104"/>
      <c r="D6685" s="104"/>
      <c r="E6685" s="104"/>
    </row>
    <row r="6686" spans="2:5" x14ac:dyDescent="0.45">
      <c r="B6686" s="103"/>
      <c r="C6686" s="104"/>
      <c r="D6686" s="104"/>
      <c r="E6686" s="104"/>
    </row>
    <row r="6687" spans="2:5" x14ac:dyDescent="0.45">
      <c r="B6687" s="103"/>
      <c r="C6687" s="104"/>
      <c r="D6687" s="104"/>
      <c r="E6687" s="104"/>
    </row>
    <row r="6688" spans="2:5" x14ac:dyDescent="0.45">
      <c r="B6688" s="103"/>
      <c r="C6688" s="104"/>
      <c r="D6688" s="104"/>
      <c r="E6688" s="104"/>
    </row>
    <row r="6689" spans="2:5" x14ac:dyDescent="0.45">
      <c r="B6689" s="103"/>
      <c r="C6689" s="104"/>
      <c r="D6689" s="104"/>
      <c r="E6689" s="104"/>
    </row>
    <row r="6690" spans="2:5" x14ac:dyDescent="0.45">
      <c r="B6690" s="103"/>
      <c r="C6690" s="104"/>
      <c r="D6690" s="104"/>
      <c r="E6690" s="104"/>
    </row>
    <row r="6691" spans="2:5" x14ac:dyDescent="0.45">
      <c r="B6691" s="103"/>
      <c r="C6691" s="104"/>
      <c r="D6691" s="104"/>
      <c r="E6691" s="104"/>
    </row>
    <row r="6692" spans="2:5" x14ac:dyDescent="0.45">
      <c r="B6692" s="103"/>
      <c r="C6692" s="104"/>
      <c r="D6692" s="104"/>
      <c r="E6692" s="104"/>
    </row>
    <row r="6693" spans="2:5" x14ac:dyDescent="0.45">
      <c r="B6693" s="103"/>
      <c r="C6693" s="104"/>
      <c r="D6693" s="104"/>
      <c r="E6693" s="104"/>
    </row>
    <row r="6694" spans="2:5" x14ac:dyDescent="0.45">
      <c r="B6694" s="103"/>
      <c r="C6694" s="104"/>
      <c r="D6694" s="104"/>
      <c r="E6694" s="104"/>
    </row>
    <row r="6695" spans="2:5" x14ac:dyDescent="0.45">
      <c r="B6695" s="103"/>
      <c r="C6695" s="104"/>
      <c r="D6695" s="104"/>
      <c r="E6695" s="104"/>
    </row>
    <row r="6696" spans="2:5" x14ac:dyDescent="0.45">
      <c r="B6696" s="103"/>
      <c r="C6696" s="104"/>
      <c r="D6696" s="104"/>
      <c r="E6696" s="104"/>
    </row>
    <row r="6697" spans="2:5" x14ac:dyDescent="0.45">
      <c r="B6697" s="103"/>
      <c r="C6697" s="104"/>
      <c r="D6697" s="104"/>
      <c r="E6697" s="104"/>
    </row>
    <row r="6698" spans="2:5" x14ac:dyDescent="0.45">
      <c r="B6698" s="103"/>
      <c r="C6698" s="104"/>
      <c r="D6698" s="104"/>
      <c r="E6698" s="104"/>
    </row>
    <row r="6699" spans="2:5" x14ac:dyDescent="0.45">
      <c r="B6699" s="103"/>
      <c r="C6699" s="104"/>
      <c r="D6699" s="104"/>
      <c r="E6699" s="104"/>
    </row>
    <row r="6700" spans="2:5" x14ac:dyDescent="0.45">
      <c r="B6700" s="103"/>
      <c r="C6700" s="104"/>
      <c r="D6700" s="104"/>
      <c r="E6700" s="104"/>
    </row>
    <row r="6701" spans="2:5" x14ac:dyDescent="0.45">
      <c r="B6701" s="103"/>
      <c r="C6701" s="104"/>
      <c r="D6701" s="104"/>
      <c r="E6701" s="104"/>
    </row>
    <row r="6702" spans="2:5" x14ac:dyDescent="0.45">
      <c r="B6702" s="103"/>
      <c r="C6702" s="104"/>
      <c r="D6702" s="104"/>
      <c r="E6702" s="104"/>
    </row>
    <row r="6703" spans="2:5" x14ac:dyDescent="0.45">
      <c r="B6703" s="103"/>
      <c r="C6703" s="104"/>
      <c r="D6703" s="104"/>
      <c r="E6703" s="104"/>
    </row>
    <row r="6704" spans="2:5" x14ac:dyDescent="0.45">
      <c r="B6704" s="103"/>
      <c r="C6704" s="104"/>
      <c r="D6704" s="104"/>
      <c r="E6704" s="104"/>
    </row>
    <row r="6705" spans="2:5" x14ac:dyDescent="0.45">
      <c r="B6705" s="103"/>
      <c r="C6705" s="104"/>
      <c r="D6705" s="104"/>
      <c r="E6705" s="104"/>
    </row>
    <row r="6706" spans="2:5" x14ac:dyDescent="0.45">
      <c r="B6706" s="103"/>
      <c r="C6706" s="104"/>
      <c r="D6706" s="104"/>
      <c r="E6706" s="104"/>
    </row>
    <row r="6707" spans="2:5" x14ac:dyDescent="0.45">
      <c r="B6707" s="103"/>
      <c r="C6707" s="104"/>
      <c r="D6707" s="104"/>
      <c r="E6707" s="104"/>
    </row>
    <row r="6708" spans="2:5" x14ac:dyDescent="0.45">
      <c r="B6708" s="103"/>
      <c r="C6708" s="104"/>
      <c r="D6708" s="104"/>
      <c r="E6708" s="104"/>
    </row>
    <row r="6709" spans="2:5" x14ac:dyDescent="0.45">
      <c r="B6709" s="103"/>
      <c r="C6709" s="104"/>
      <c r="D6709" s="104"/>
      <c r="E6709" s="104"/>
    </row>
    <row r="6710" spans="2:5" x14ac:dyDescent="0.45">
      <c r="B6710" s="103"/>
      <c r="C6710" s="104"/>
      <c r="D6710" s="104"/>
      <c r="E6710" s="104"/>
    </row>
    <row r="6711" spans="2:5" x14ac:dyDescent="0.45">
      <c r="B6711" s="103"/>
      <c r="C6711" s="104"/>
      <c r="D6711" s="104"/>
      <c r="E6711" s="104"/>
    </row>
    <row r="6712" spans="2:5" x14ac:dyDescent="0.45">
      <c r="B6712" s="103"/>
      <c r="C6712" s="104"/>
      <c r="D6712" s="104"/>
      <c r="E6712" s="104"/>
    </row>
    <row r="6713" spans="2:5" x14ac:dyDescent="0.45">
      <c r="B6713" s="103"/>
      <c r="C6713" s="104"/>
      <c r="D6713" s="104"/>
      <c r="E6713" s="104"/>
    </row>
    <row r="6714" spans="2:5" x14ac:dyDescent="0.45">
      <c r="B6714" s="103"/>
      <c r="C6714" s="104"/>
      <c r="D6714" s="104"/>
      <c r="E6714" s="104"/>
    </row>
    <row r="6715" spans="2:5" x14ac:dyDescent="0.45">
      <c r="B6715" s="103"/>
      <c r="C6715" s="104"/>
      <c r="D6715" s="104"/>
      <c r="E6715" s="104"/>
    </row>
    <row r="6716" spans="2:5" x14ac:dyDescent="0.45">
      <c r="B6716" s="103"/>
      <c r="C6716" s="104"/>
      <c r="D6716" s="104"/>
      <c r="E6716" s="104"/>
    </row>
    <row r="6717" spans="2:5" x14ac:dyDescent="0.45">
      <c r="B6717" s="103"/>
      <c r="C6717" s="104"/>
      <c r="D6717" s="104"/>
      <c r="E6717" s="104"/>
    </row>
    <row r="6718" spans="2:5" x14ac:dyDescent="0.45">
      <c r="B6718" s="103"/>
      <c r="C6718" s="104"/>
      <c r="D6718" s="104"/>
      <c r="E6718" s="104"/>
    </row>
    <row r="6719" spans="2:5" x14ac:dyDescent="0.45">
      <c r="B6719" s="103"/>
      <c r="C6719" s="104"/>
      <c r="D6719" s="104"/>
      <c r="E6719" s="104"/>
    </row>
    <row r="6720" spans="2:5" x14ac:dyDescent="0.45">
      <c r="B6720" s="103"/>
      <c r="C6720" s="104"/>
      <c r="D6720" s="104"/>
      <c r="E6720" s="104"/>
    </row>
    <row r="6721" spans="2:5" x14ac:dyDescent="0.45">
      <c r="B6721" s="103"/>
      <c r="C6721" s="104"/>
      <c r="D6721" s="104"/>
      <c r="E6721" s="104"/>
    </row>
    <row r="6722" spans="2:5" x14ac:dyDescent="0.45">
      <c r="B6722" s="103"/>
      <c r="C6722" s="104"/>
      <c r="D6722" s="104"/>
      <c r="E6722" s="104"/>
    </row>
    <row r="6723" spans="2:5" x14ac:dyDescent="0.45">
      <c r="B6723" s="103"/>
      <c r="C6723" s="104"/>
      <c r="D6723" s="104"/>
      <c r="E6723" s="104"/>
    </row>
    <row r="6724" spans="2:5" x14ac:dyDescent="0.45">
      <c r="B6724" s="103"/>
      <c r="C6724" s="104"/>
      <c r="D6724" s="104"/>
      <c r="E6724" s="104"/>
    </row>
    <row r="6725" spans="2:5" x14ac:dyDescent="0.45">
      <c r="B6725" s="103"/>
      <c r="C6725" s="104"/>
      <c r="D6725" s="104"/>
      <c r="E6725" s="104"/>
    </row>
    <row r="6726" spans="2:5" x14ac:dyDescent="0.45">
      <c r="B6726" s="103"/>
      <c r="C6726" s="104"/>
      <c r="D6726" s="104"/>
      <c r="E6726" s="104"/>
    </row>
    <row r="6727" spans="2:5" x14ac:dyDescent="0.45">
      <c r="B6727" s="103"/>
      <c r="C6727" s="104"/>
      <c r="D6727" s="104"/>
      <c r="E6727" s="104"/>
    </row>
    <row r="6728" spans="2:5" x14ac:dyDescent="0.45">
      <c r="B6728" s="103"/>
      <c r="C6728" s="104"/>
      <c r="D6728" s="104"/>
      <c r="E6728" s="104"/>
    </row>
    <row r="6729" spans="2:5" x14ac:dyDescent="0.45">
      <c r="B6729" s="103"/>
      <c r="C6729" s="104"/>
      <c r="D6729" s="104"/>
      <c r="E6729" s="104"/>
    </row>
    <row r="6730" spans="2:5" x14ac:dyDescent="0.45">
      <c r="B6730" s="103"/>
      <c r="C6730" s="104"/>
      <c r="D6730" s="104"/>
      <c r="E6730" s="104"/>
    </row>
    <row r="6731" spans="2:5" x14ac:dyDescent="0.45">
      <c r="B6731" s="103"/>
      <c r="C6731" s="104"/>
      <c r="D6731" s="104"/>
      <c r="E6731" s="104"/>
    </row>
    <row r="6732" spans="2:5" x14ac:dyDescent="0.45">
      <c r="B6732" s="103"/>
      <c r="C6732" s="104"/>
      <c r="D6732" s="104"/>
      <c r="E6732" s="104"/>
    </row>
    <row r="6733" spans="2:5" x14ac:dyDescent="0.45">
      <c r="B6733" s="103"/>
      <c r="C6733" s="104"/>
      <c r="D6733" s="104"/>
      <c r="E6733" s="104"/>
    </row>
    <row r="6734" spans="2:5" x14ac:dyDescent="0.45">
      <c r="B6734" s="103"/>
      <c r="C6734" s="104"/>
      <c r="D6734" s="104"/>
      <c r="E6734" s="104"/>
    </row>
    <row r="6735" spans="2:5" x14ac:dyDescent="0.45">
      <c r="B6735" s="103"/>
      <c r="C6735" s="104"/>
      <c r="D6735" s="104"/>
      <c r="E6735" s="104"/>
    </row>
    <row r="6736" spans="2:5" x14ac:dyDescent="0.45">
      <c r="B6736" s="103"/>
      <c r="C6736" s="104"/>
      <c r="D6736" s="104"/>
      <c r="E6736" s="104"/>
    </row>
    <row r="6737" spans="2:5" x14ac:dyDescent="0.45">
      <c r="B6737" s="103"/>
      <c r="C6737" s="104"/>
      <c r="D6737" s="104"/>
      <c r="E6737" s="104"/>
    </row>
    <row r="6738" spans="2:5" x14ac:dyDescent="0.45">
      <c r="B6738" s="103"/>
      <c r="C6738" s="104"/>
      <c r="D6738" s="104"/>
      <c r="E6738" s="104"/>
    </row>
    <row r="6739" spans="2:5" x14ac:dyDescent="0.45">
      <c r="B6739" s="103"/>
      <c r="C6739" s="104"/>
      <c r="D6739" s="104"/>
      <c r="E6739" s="104"/>
    </row>
    <row r="6740" spans="2:5" x14ac:dyDescent="0.45">
      <c r="B6740" s="103"/>
      <c r="C6740" s="104"/>
      <c r="D6740" s="104"/>
      <c r="E6740" s="104"/>
    </row>
    <row r="6741" spans="2:5" x14ac:dyDescent="0.45">
      <c r="B6741" s="103"/>
      <c r="C6741" s="104"/>
      <c r="D6741" s="104"/>
      <c r="E6741" s="104"/>
    </row>
    <row r="6742" spans="2:5" x14ac:dyDescent="0.45">
      <c r="B6742" s="103"/>
      <c r="C6742" s="104"/>
      <c r="D6742" s="104"/>
      <c r="E6742" s="104"/>
    </row>
    <row r="6743" spans="2:5" x14ac:dyDescent="0.45">
      <c r="B6743" s="103"/>
      <c r="C6743" s="104"/>
      <c r="D6743" s="104"/>
      <c r="E6743" s="104"/>
    </row>
    <row r="6744" spans="2:5" x14ac:dyDescent="0.45">
      <c r="B6744" s="103"/>
      <c r="C6744" s="104"/>
      <c r="D6744" s="104"/>
      <c r="E6744" s="104"/>
    </row>
    <row r="6745" spans="2:5" x14ac:dyDescent="0.45">
      <c r="B6745" s="103"/>
      <c r="C6745" s="104"/>
      <c r="D6745" s="104"/>
      <c r="E6745" s="104"/>
    </row>
    <row r="6746" spans="2:5" x14ac:dyDescent="0.45">
      <c r="B6746" s="103"/>
      <c r="C6746" s="104"/>
      <c r="D6746" s="104"/>
      <c r="E6746" s="104"/>
    </row>
    <row r="6747" spans="2:5" x14ac:dyDescent="0.45">
      <c r="B6747" s="103"/>
      <c r="C6747" s="104"/>
      <c r="D6747" s="104"/>
      <c r="E6747" s="104"/>
    </row>
    <row r="6748" spans="2:5" x14ac:dyDescent="0.45">
      <c r="B6748" s="103"/>
      <c r="C6748" s="104"/>
      <c r="D6748" s="104"/>
      <c r="E6748" s="104"/>
    </row>
    <row r="6749" spans="2:5" x14ac:dyDescent="0.45">
      <c r="B6749" s="103"/>
      <c r="C6749" s="104"/>
      <c r="D6749" s="104"/>
      <c r="E6749" s="104"/>
    </row>
    <row r="6750" spans="2:5" x14ac:dyDescent="0.45">
      <c r="B6750" s="103"/>
      <c r="C6750" s="104"/>
      <c r="D6750" s="104"/>
      <c r="E6750" s="104"/>
    </row>
    <row r="6751" spans="2:5" x14ac:dyDescent="0.45">
      <c r="B6751" s="103"/>
      <c r="C6751" s="104"/>
      <c r="D6751" s="104"/>
      <c r="E6751" s="104"/>
    </row>
    <row r="6752" spans="2:5" x14ac:dyDescent="0.45">
      <c r="B6752" s="103"/>
      <c r="C6752" s="104"/>
      <c r="D6752" s="104"/>
      <c r="E6752" s="104"/>
    </row>
    <row r="6753" spans="2:5" x14ac:dyDescent="0.45">
      <c r="B6753" s="103"/>
      <c r="C6753" s="104"/>
      <c r="D6753" s="104"/>
      <c r="E6753" s="104"/>
    </row>
    <row r="6754" spans="2:5" x14ac:dyDescent="0.45">
      <c r="B6754" s="103"/>
      <c r="C6754" s="104"/>
      <c r="D6754" s="104"/>
      <c r="E6754" s="104"/>
    </row>
    <row r="6755" spans="2:5" x14ac:dyDescent="0.45">
      <c r="B6755" s="103"/>
      <c r="C6755" s="104"/>
      <c r="D6755" s="104"/>
      <c r="E6755" s="104"/>
    </row>
    <row r="6756" spans="2:5" x14ac:dyDescent="0.45">
      <c r="B6756" s="103"/>
      <c r="C6756" s="104"/>
      <c r="D6756" s="104"/>
      <c r="E6756" s="104"/>
    </row>
    <row r="6757" spans="2:5" x14ac:dyDescent="0.45">
      <c r="B6757" s="103"/>
      <c r="C6757" s="104"/>
      <c r="D6757" s="104"/>
      <c r="E6757" s="104"/>
    </row>
    <row r="6758" spans="2:5" x14ac:dyDescent="0.45">
      <c r="B6758" s="103"/>
      <c r="C6758" s="104"/>
      <c r="D6758" s="104"/>
      <c r="E6758" s="104"/>
    </row>
    <row r="6759" spans="2:5" x14ac:dyDescent="0.45">
      <c r="B6759" s="103"/>
      <c r="C6759" s="104"/>
      <c r="D6759" s="104"/>
      <c r="E6759" s="104"/>
    </row>
    <row r="6760" spans="2:5" x14ac:dyDescent="0.45">
      <c r="B6760" s="103"/>
      <c r="C6760" s="104"/>
      <c r="D6760" s="104"/>
      <c r="E6760" s="104"/>
    </row>
    <row r="6761" spans="2:5" x14ac:dyDescent="0.45">
      <c r="B6761" s="103"/>
      <c r="C6761" s="104"/>
      <c r="D6761" s="104"/>
      <c r="E6761" s="104"/>
    </row>
    <row r="6762" spans="2:5" x14ac:dyDescent="0.45">
      <c r="B6762" s="103"/>
      <c r="C6762" s="104"/>
      <c r="D6762" s="104"/>
      <c r="E6762" s="104"/>
    </row>
    <row r="6763" spans="2:5" x14ac:dyDescent="0.45">
      <c r="B6763" s="103"/>
      <c r="C6763" s="104"/>
      <c r="D6763" s="104"/>
      <c r="E6763" s="104"/>
    </row>
    <row r="6764" spans="2:5" x14ac:dyDescent="0.45">
      <c r="B6764" s="103"/>
      <c r="C6764" s="104"/>
      <c r="D6764" s="104"/>
      <c r="E6764" s="104"/>
    </row>
    <row r="6765" spans="2:5" x14ac:dyDescent="0.45">
      <c r="B6765" s="103"/>
      <c r="C6765" s="104"/>
      <c r="D6765" s="104"/>
      <c r="E6765" s="104"/>
    </row>
    <row r="6766" spans="2:5" x14ac:dyDescent="0.45">
      <c r="B6766" s="103"/>
      <c r="C6766" s="104"/>
      <c r="D6766" s="104"/>
      <c r="E6766" s="104"/>
    </row>
    <row r="6767" spans="2:5" x14ac:dyDescent="0.45">
      <c r="B6767" s="103"/>
      <c r="C6767" s="104"/>
      <c r="D6767" s="104"/>
      <c r="E6767" s="104"/>
    </row>
    <row r="6768" spans="2:5" x14ac:dyDescent="0.45">
      <c r="B6768" s="103"/>
      <c r="C6768" s="104"/>
      <c r="D6768" s="104"/>
      <c r="E6768" s="104"/>
    </row>
    <row r="6769" spans="2:5" x14ac:dyDescent="0.45">
      <c r="B6769" s="103"/>
      <c r="C6769" s="104"/>
      <c r="D6769" s="104"/>
      <c r="E6769" s="104"/>
    </row>
    <row r="6770" spans="2:5" x14ac:dyDescent="0.45">
      <c r="B6770" s="103"/>
      <c r="C6770" s="104"/>
      <c r="D6770" s="104"/>
      <c r="E6770" s="104"/>
    </row>
    <row r="6771" spans="2:5" x14ac:dyDescent="0.45">
      <c r="B6771" s="103"/>
      <c r="C6771" s="104"/>
      <c r="D6771" s="104"/>
      <c r="E6771" s="104"/>
    </row>
    <row r="6772" spans="2:5" x14ac:dyDescent="0.45">
      <c r="B6772" s="103"/>
      <c r="C6772" s="104"/>
      <c r="D6772" s="104"/>
      <c r="E6772" s="104"/>
    </row>
    <row r="6773" spans="2:5" x14ac:dyDescent="0.45">
      <c r="B6773" s="103"/>
      <c r="C6773" s="104"/>
      <c r="D6773" s="104"/>
      <c r="E6773" s="104"/>
    </row>
    <row r="6774" spans="2:5" x14ac:dyDescent="0.45">
      <c r="B6774" s="103"/>
      <c r="C6774" s="104"/>
      <c r="D6774" s="104"/>
      <c r="E6774" s="104"/>
    </row>
    <row r="6775" spans="2:5" x14ac:dyDescent="0.45">
      <c r="B6775" s="103"/>
      <c r="C6775" s="104"/>
      <c r="D6775" s="104"/>
      <c r="E6775" s="104"/>
    </row>
    <row r="6776" spans="2:5" x14ac:dyDescent="0.45">
      <c r="B6776" s="103"/>
      <c r="C6776" s="104"/>
      <c r="D6776" s="104"/>
      <c r="E6776" s="104"/>
    </row>
    <row r="6777" spans="2:5" x14ac:dyDescent="0.45">
      <c r="B6777" s="103"/>
      <c r="C6777" s="104"/>
      <c r="D6777" s="104"/>
      <c r="E6777" s="104"/>
    </row>
    <row r="6778" spans="2:5" x14ac:dyDescent="0.45">
      <c r="B6778" s="103"/>
      <c r="C6778" s="104"/>
      <c r="D6778" s="104"/>
      <c r="E6778" s="104"/>
    </row>
    <row r="6779" spans="2:5" x14ac:dyDescent="0.45">
      <c r="B6779" s="103"/>
      <c r="C6779" s="104"/>
      <c r="D6779" s="104"/>
      <c r="E6779" s="104"/>
    </row>
    <row r="6780" spans="2:5" x14ac:dyDescent="0.45">
      <c r="B6780" s="103"/>
      <c r="C6780" s="104"/>
      <c r="D6780" s="104"/>
      <c r="E6780" s="104"/>
    </row>
    <row r="6781" spans="2:5" x14ac:dyDescent="0.45">
      <c r="B6781" s="103"/>
      <c r="C6781" s="104"/>
      <c r="D6781" s="104"/>
      <c r="E6781" s="104"/>
    </row>
    <row r="6782" spans="2:5" x14ac:dyDescent="0.45">
      <c r="B6782" s="103"/>
      <c r="C6782" s="104"/>
      <c r="D6782" s="104"/>
      <c r="E6782" s="104"/>
    </row>
    <row r="6783" spans="2:5" x14ac:dyDescent="0.45">
      <c r="B6783" s="103"/>
      <c r="C6783" s="104"/>
      <c r="D6783" s="104"/>
      <c r="E6783" s="104"/>
    </row>
    <row r="6784" spans="2:5" x14ac:dyDescent="0.45">
      <c r="B6784" s="103"/>
      <c r="C6784" s="104"/>
      <c r="D6784" s="104"/>
      <c r="E6784" s="104"/>
    </row>
    <row r="6785" spans="2:5" x14ac:dyDescent="0.45">
      <c r="B6785" s="103"/>
      <c r="C6785" s="104"/>
      <c r="D6785" s="104"/>
      <c r="E6785" s="104"/>
    </row>
    <row r="6786" spans="2:5" x14ac:dyDescent="0.45">
      <c r="B6786" s="103"/>
      <c r="C6786" s="104"/>
      <c r="D6786" s="104"/>
      <c r="E6786" s="104"/>
    </row>
    <row r="6787" spans="2:5" x14ac:dyDescent="0.45">
      <c r="B6787" s="103"/>
      <c r="C6787" s="104"/>
      <c r="D6787" s="104"/>
      <c r="E6787" s="104"/>
    </row>
    <row r="6788" spans="2:5" x14ac:dyDescent="0.45">
      <c r="B6788" s="103"/>
      <c r="C6788" s="104"/>
      <c r="D6788" s="104"/>
      <c r="E6788" s="104"/>
    </row>
    <row r="6789" spans="2:5" x14ac:dyDescent="0.45">
      <c r="B6789" s="103"/>
      <c r="C6789" s="104"/>
      <c r="D6789" s="104"/>
      <c r="E6789" s="104"/>
    </row>
    <row r="6790" spans="2:5" x14ac:dyDescent="0.45">
      <c r="B6790" s="103"/>
      <c r="C6790" s="104"/>
      <c r="D6790" s="104"/>
      <c r="E6790" s="104"/>
    </row>
    <row r="6791" spans="2:5" x14ac:dyDescent="0.45">
      <c r="B6791" s="103"/>
      <c r="C6791" s="104"/>
      <c r="D6791" s="104"/>
      <c r="E6791" s="104"/>
    </row>
    <row r="6792" spans="2:5" x14ac:dyDescent="0.45">
      <c r="B6792" s="103"/>
      <c r="C6792" s="104"/>
      <c r="D6792" s="104"/>
      <c r="E6792" s="104"/>
    </row>
    <row r="6793" spans="2:5" x14ac:dyDescent="0.45">
      <c r="B6793" s="103"/>
      <c r="C6793" s="104"/>
      <c r="D6793" s="104"/>
      <c r="E6793" s="104"/>
    </row>
    <row r="6794" spans="2:5" x14ac:dyDescent="0.45">
      <c r="B6794" s="103"/>
      <c r="C6794" s="104"/>
      <c r="D6794" s="104"/>
      <c r="E6794" s="104"/>
    </row>
    <row r="6795" spans="2:5" x14ac:dyDescent="0.45">
      <c r="B6795" s="103"/>
      <c r="C6795" s="104"/>
      <c r="D6795" s="104"/>
      <c r="E6795" s="104"/>
    </row>
    <row r="6796" spans="2:5" x14ac:dyDescent="0.45">
      <c r="B6796" s="103"/>
      <c r="C6796" s="104"/>
      <c r="D6796" s="104"/>
      <c r="E6796" s="104"/>
    </row>
    <row r="6797" spans="2:5" x14ac:dyDescent="0.45">
      <c r="B6797" s="103"/>
      <c r="C6797" s="104"/>
      <c r="D6797" s="104"/>
      <c r="E6797" s="104"/>
    </row>
    <row r="6798" spans="2:5" x14ac:dyDescent="0.45">
      <c r="B6798" s="103"/>
      <c r="C6798" s="104"/>
      <c r="D6798" s="104"/>
      <c r="E6798" s="104"/>
    </row>
    <row r="6799" spans="2:5" x14ac:dyDescent="0.45">
      <c r="B6799" s="103"/>
      <c r="C6799" s="104"/>
      <c r="D6799" s="104"/>
      <c r="E6799" s="104"/>
    </row>
    <row r="6800" spans="2:5" x14ac:dyDescent="0.45">
      <c r="B6800" s="103"/>
      <c r="C6800" s="104"/>
      <c r="D6800" s="104"/>
      <c r="E6800" s="104"/>
    </row>
    <row r="6801" spans="2:5" x14ac:dyDescent="0.45">
      <c r="B6801" s="103"/>
      <c r="C6801" s="104"/>
      <c r="D6801" s="104"/>
      <c r="E6801" s="104"/>
    </row>
    <row r="6802" spans="2:5" x14ac:dyDescent="0.45">
      <c r="B6802" s="103"/>
      <c r="C6802" s="104"/>
      <c r="D6802" s="104"/>
      <c r="E6802" s="104"/>
    </row>
    <row r="6803" spans="2:5" x14ac:dyDescent="0.45">
      <c r="B6803" s="103"/>
      <c r="C6803" s="104"/>
      <c r="D6803" s="104"/>
      <c r="E6803" s="104"/>
    </row>
    <row r="6804" spans="2:5" x14ac:dyDescent="0.45">
      <c r="B6804" s="103"/>
      <c r="C6804" s="104"/>
      <c r="D6804" s="104"/>
      <c r="E6804" s="104"/>
    </row>
    <row r="6805" spans="2:5" x14ac:dyDescent="0.45">
      <c r="B6805" s="103"/>
      <c r="C6805" s="104"/>
      <c r="D6805" s="104"/>
      <c r="E6805" s="104"/>
    </row>
    <row r="6806" spans="2:5" x14ac:dyDescent="0.45">
      <c r="B6806" s="103"/>
      <c r="C6806" s="104"/>
      <c r="D6806" s="104"/>
      <c r="E6806" s="104"/>
    </row>
    <row r="6807" spans="2:5" x14ac:dyDescent="0.45">
      <c r="B6807" s="103"/>
      <c r="C6807" s="104"/>
      <c r="D6807" s="104"/>
      <c r="E6807" s="104"/>
    </row>
    <row r="6808" spans="2:5" x14ac:dyDescent="0.45">
      <c r="B6808" s="103"/>
      <c r="C6808" s="104"/>
      <c r="D6808" s="104"/>
      <c r="E6808" s="104"/>
    </row>
    <row r="6809" spans="2:5" x14ac:dyDescent="0.45">
      <c r="B6809" s="103"/>
      <c r="C6809" s="104"/>
      <c r="D6809" s="104"/>
      <c r="E6809" s="104"/>
    </row>
    <row r="6810" spans="2:5" x14ac:dyDescent="0.45">
      <c r="B6810" s="103"/>
      <c r="C6810" s="104"/>
      <c r="D6810" s="104"/>
      <c r="E6810" s="104"/>
    </row>
    <row r="6811" spans="2:5" x14ac:dyDescent="0.45">
      <c r="B6811" s="103"/>
      <c r="C6811" s="104"/>
      <c r="D6811" s="104"/>
      <c r="E6811" s="104"/>
    </row>
    <row r="6812" spans="2:5" x14ac:dyDescent="0.45">
      <c r="B6812" s="103"/>
      <c r="C6812" s="104"/>
      <c r="D6812" s="104"/>
      <c r="E6812" s="104"/>
    </row>
    <row r="6813" spans="2:5" x14ac:dyDescent="0.45">
      <c r="B6813" s="103"/>
      <c r="C6813" s="104"/>
      <c r="D6813" s="104"/>
      <c r="E6813" s="104"/>
    </row>
    <row r="6814" spans="2:5" x14ac:dyDescent="0.45">
      <c r="B6814" s="103"/>
      <c r="C6814" s="104"/>
      <c r="D6814" s="104"/>
      <c r="E6814" s="104"/>
    </row>
    <row r="6815" spans="2:5" x14ac:dyDescent="0.45">
      <c r="B6815" s="103"/>
      <c r="C6815" s="104"/>
      <c r="D6815" s="104"/>
      <c r="E6815" s="104"/>
    </row>
    <row r="6816" spans="2:5" x14ac:dyDescent="0.45">
      <c r="B6816" s="103"/>
      <c r="C6816" s="104"/>
      <c r="D6816" s="104"/>
      <c r="E6816" s="104"/>
    </row>
    <row r="6817" spans="2:5" x14ac:dyDescent="0.45">
      <c r="B6817" s="103"/>
      <c r="C6817" s="104"/>
      <c r="D6817" s="104"/>
      <c r="E6817" s="104"/>
    </row>
    <row r="6818" spans="2:5" x14ac:dyDescent="0.45">
      <c r="B6818" s="103"/>
      <c r="C6818" s="104"/>
      <c r="D6818" s="104"/>
      <c r="E6818" s="104"/>
    </row>
    <row r="6819" spans="2:5" x14ac:dyDescent="0.45">
      <c r="B6819" s="103"/>
      <c r="C6819" s="104"/>
      <c r="D6819" s="104"/>
      <c r="E6819" s="104"/>
    </row>
    <row r="6820" spans="2:5" x14ac:dyDescent="0.45">
      <c r="B6820" s="103"/>
      <c r="C6820" s="104"/>
      <c r="D6820" s="104"/>
      <c r="E6820" s="104"/>
    </row>
    <row r="6821" spans="2:5" x14ac:dyDescent="0.45">
      <c r="B6821" s="103"/>
      <c r="C6821" s="104"/>
      <c r="D6821" s="104"/>
      <c r="E6821" s="104"/>
    </row>
    <row r="6822" spans="2:5" x14ac:dyDescent="0.45">
      <c r="B6822" s="103"/>
      <c r="C6822" s="104"/>
      <c r="D6822" s="104"/>
      <c r="E6822" s="104"/>
    </row>
    <row r="6823" spans="2:5" x14ac:dyDescent="0.45">
      <c r="B6823" s="103"/>
      <c r="C6823" s="104"/>
      <c r="D6823" s="104"/>
      <c r="E6823" s="104"/>
    </row>
    <row r="6824" spans="2:5" x14ac:dyDescent="0.45">
      <c r="B6824" s="103"/>
      <c r="C6824" s="104"/>
      <c r="D6824" s="104"/>
      <c r="E6824" s="104"/>
    </row>
    <row r="6825" spans="2:5" x14ac:dyDescent="0.45">
      <c r="B6825" s="103"/>
      <c r="C6825" s="104"/>
      <c r="D6825" s="104"/>
      <c r="E6825" s="104"/>
    </row>
    <row r="6826" spans="2:5" x14ac:dyDescent="0.45">
      <c r="B6826" s="103"/>
      <c r="C6826" s="104"/>
      <c r="D6826" s="104"/>
      <c r="E6826" s="104"/>
    </row>
    <row r="6827" spans="2:5" x14ac:dyDescent="0.45">
      <c r="B6827" s="103"/>
      <c r="C6827" s="104"/>
      <c r="D6827" s="104"/>
      <c r="E6827" s="104"/>
    </row>
    <row r="6828" spans="2:5" x14ac:dyDescent="0.45">
      <c r="B6828" s="103"/>
      <c r="C6828" s="104"/>
      <c r="D6828" s="104"/>
      <c r="E6828" s="104"/>
    </row>
    <row r="6829" spans="2:5" x14ac:dyDescent="0.45">
      <c r="B6829" s="103"/>
      <c r="C6829" s="104"/>
      <c r="D6829" s="104"/>
      <c r="E6829" s="104"/>
    </row>
    <row r="6830" spans="2:5" x14ac:dyDescent="0.45">
      <c r="B6830" s="103"/>
      <c r="C6830" s="104"/>
      <c r="D6830" s="104"/>
      <c r="E6830" s="104"/>
    </row>
    <row r="6831" spans="2:5" x14ac:dyDescent="0.45">
      <c r="B6831" s="103"/>
      <c r="C6831" s="104"/>
      <c r="D6831" s="104"/>
      <c r="E6831" s="104"/>
    </row>
    <row r="6832" spans="2:5" x14ac:dyDescent="0.45">
      <c r="B6832" s="103"/>
      <c r="C6832" s="104"/>
      <c r="D6832" s="104"/>
      <c r="E6832" s="104"/>
    </row>
    <row r="6833" spans="2:5" x14ac:dyDescent="0.45">
      <c r="B6833" s="103"/>
      <c r="C6833" s="104"/>
      <c r="D6833" s="104"/>
      <c r="E6833" s="104"/>
    </row>
    <row r="6834" spans="2:5" x14ac:dyDescent="0.45">
      <c r="B6834" s="103"/>
      <c r="C6834" s="104"/>
      <c r="D6834" s="104"/>
      <c r="E6834" s="104"/>
    </row>
    <row r="6835" spans="2:5" x14ac:dyDescent="0.45">
      <c r="B6835" s="103"/>
      <c r="C6835" s="104"/>
      <c r="D6835" s="104"/>
      <c r="E6835" s="104"/>
    </row>
    <row r="6836" spans="2:5" x14ac:dyDescent="0.45">
      <c r="B6836" s="103"/>
      <c r="C6836" s="104"/>
      <c r="D6836" s="104"/>
      <c r="E6836" s="104"/>
    </row>
    <row r="6837" spans="2:5" x14ac:dyDescent="0.45">
      <c r="B6837" s="103"/>
      <c r="C6837" s="104"/>
      <c r="D6837" s="104"/>
      <c r="E6837" s="104"/>
    </row>
    <row r="6838" spans="2:5" x14ac:dyDescent="0.45">
      <c r="B6838" s="103"/>
      <c r="C6838" s="104"/>
      <c r="D6838" s="104"/>
      <c r="E6838" s="104"/>
    </row>
    <row r="6839" spans="2:5" x14ac:dyDescent="0.45">
      <c r="B6839" s="103"/>
      <c r="C6839" s="104"/>
      <c r="D6839" s="104"/>
      <c r="E6839" s="104"/>
    </row>
    <row r="6840" spans="2:5" x14ac:dyDescent="0.45">
      <c r="B6840" s="103"/>
      <c r="C6840" s="104"/>
      <c r="D6840" s="104"/>
      <c r="E6840" s="104"/>
    </row>
    <row r="6841" spans="2:5" x14ac:dyDescent="0.45">
      <c r="B6841" s="103"/>
      <c r="C6841" s="104"/>
      <c r="D6841" s="104"/>
      <c r="E6841" s="104"/>
    </row>
    <row r="6842" spans="2:5" x14ac:dyDescent="0.45">
      <c r="B6842" s="103"/>
      <c r="C6842" s="104"/>
      <c r="D6842" s="104"/>
      <c r="E6842" s="104"/>
    </row>
    <row r="6843" spans="2:5" x14ac:dyDescent="0.45">
      <c r="B6843" s="103"/>
      <c r="C6843" s="104"/>
      <c r="D6843" s="104"/>
      <c r="E6843" s="104"/>
    </row>
    <row r="6844" spans="2:5" x14ac:dyDescent="0.45">
      <c r="B6844" s="103"/>
      <c r="C6844" s="104"/>
      <c r="D6844" s="104"/>
      <c r="E6844" s="104"/>
    </row>
    <row r="6845" spans="2:5" x14ac:dyDescent="0.45">
      <c r="B6845" s="103"/>
      <c r="C6845" s="104"/>
      <c r="D6845" s="104"/>
      <c r="E6845" s="104"/>
    </row>
    <row r="6846" spans="2:5" x14ac:dyDescent="0.45">
      <c r="B6846" s="103"/>
      <c r="C6846" s="104"/>
      <c r="D6846" s="104"/>
      <c r="E6846" s="104"/>
    </row>
    <row r="6847" spans="2:5" x14ac:dyDescent="0.45">
      <c r="B6847" s="103"/>
      <c r="C6847" s="104"/>
      <c r="D6847" s="104"/>
      <c r="E6847" s="104"/>
    </row>
    <row r="6848" spans="2:5" x14ac:dyDescent="0.45">
      <c r="B6848" s="103"/>
      <c r="C6848" s="104"/>
      <c r="D6848" s="104"/>
      <c r="E6848" s="104"/>
    </row>
    <row r="6849" spans="2:5" x14ac:dyDescent="0.45">
      <c r="B6849" s="103"/>
      <c r="C6849" s="104"/>
      <c r="D6849" s="104"/>
      <c r="E6849" s="104"/>
    </row>
    <row r="6850" spans="2:5" x14ac:dyDescent="0.45">
      <c r="B6850" s="103"/>
      <c r="C6850" s="104"/>
      <c r="D6850" s="104"/>
      <c r="E6850" s="104"/>
    </row>
    <row r="6851" spans="2:5" x14ac:dyDescent="0.45">
      <c r="B6851" s="103"/>
      <c r="C6851" s="104"/>
      <c r="D6851" s="104"/>
      <c r="E6851" s="104"/>
    </row>
    <row r="6852" spans="2:5" x14ac:dyDescent="0.45">
      <c r="B6852" s="103"/>
      <c r="C6852" s="104"/>
      <c r="D6852" s="104"/>
      <c r="E6852" s="104"/>
    </row>
    <row r="6853" spans="2:5" x14ac:dyDescent="0.45">
      <c r="B6853" s="103"/>
      <c r="C6853" s="104"/>
      <c r="D6853" s="104"/>
      <c r="E6853" s="104"/>
    </row>
    <row r="6854" spans="2:5" x14ac:dyDescent="0.45">
      <c r="B6854" s="103"/>
      <c r="C6854" s="104"/>
      <c r="D6854" s="104"/>
      <c r="E6854" s="104"/>
    </row>
    <row r="6855" spans="2:5" x14ac:dyDescent="0.45">
      <c r="B6855" s="103"/>
      <c r="C6855" s="104"/>
      <c r="D6855" s="104"/>
      <c r="E6855" s="104"/>
    </row>
    <row r="6856" spans="2:5" x14ac:dyDescent="0.45">
      <c r="B6856" s="103"/>
      <c r="C6856" s="104"/>
      <c r="D6856" s="104"/>
      <c r="E6856" s="104"/>
    </row>
    <row r="6857" spans="2:5" x14ac:dyDescent="0.45">
      <c r="B6857" s="103"/>
      <c r="C6857" s="104"/>
      <c r="D6857" s="104"/>
      <c r="E6857" s="104"/>
    </row>
    <row r="6858" spans="2:5" x14ac:dyDescent="0.45">
      <c r="B6858" s="103"/>
      <c r="C6858" s="104"/>
      <c r="D6858" s="104"/>
      <c r="E6858" s="104"/>
    </row>
    <row r="6859" spans="2:5" x14ac:dyDescent="0.45">
      <c r="B6859" s="103"/>
      <c r="C6859" s="104"/>
      <c r="D6859" s="104"/>
      <c r="E6859" s="104"/>
    </row>
    <row r="6860" spans="2:5" x14ac:dyDescent="0.45">
      <c r="B6860" s="103"/>
      <c r="C6860" s="104"/>
      <c r="D6860" s="104"/>
      <c r="E6860" s="104"/>
    </row>
    <row r="6861" spans="2:5" x14ac:dyDescent="0.45">
      <c r="B6861" s="103"/>
      <c r="C6861" s="104"/>
      <c r="D6861" s="104"/>
      <c r="E6861" s="104"/>
    </row>
    <row r="6862" spans="2:5" x14ac:dyDescent="0.45">
      <c r="B6862" s="103"/>
      <c r="C6862" s="104"/>
      <c r="D6862" s="104"/>
      <c r="E6862" s="104"/>
    </row>
    <row r="6863" spans="2:5" x14ac:dyDescent="0.45">
      <c r="B6863" s="103"/>
      <c r="C6863" s="104"/>
      <c r="D6863" s="104"/>
      <c r="E6863" s="104"/>
    </row>
    <row r="6864" spans="2:5" x14ac:dyDescent="0.45">
      <c r="B6864" s="103"/>
      <c r="C6864" s="104"/>
      <c r="D6864" s="104"/>
      <c r="E6864" s="104"/>
    </row>
    <row r="6865" spans="2:5" x14ac:dyDescent="0.45">
      <c r="B6865" s="103"/>
      <c r="C6865" s="104"/>
      <c r="D6865" s="104"/>
      <c r="E6865" s="104"/>
    </row>
    <row r="6866" spans="2:5" x14ac:dyDescent="0.45">
      <c r="B6866" s="103"/>
      <c r="C6866" s="104"/>
      <c r="D6866" s="104"/>
      <c r="E6866" s="104"/>
    </row>
    <row r="6867" spans="2:5" x14ac:dyDescent="0.45">
      <c r="B6867" s="103"/>
      <c r="C6867" s="104"/>
      <c r="D6867" s="104"/>
      <c r="E6867" s="104"/>
    </row>
    <row r="6868" spans="2:5" x14ac:dyDescent="0.45">
      <c r="B6868" s="103"/>
      <c r="C6868" s="104"/>
      <c r="D6868" s="104"/>
      <c r="E6868" s="104"/>
    </row>
    <row r="6869" spans="2:5" x14ac:dyDescent="0.45">
      <c r="B6869" s="103"/>
      <c r="C6869" s="104"/>
      <c r="D6869" s="104"/>
      <c r="E6869" s="104"/>
    </row>
    <row r="6870" spans="2:5" x14ac:dyDescent="0.45">
      <c r="B6870" s="103"/>
      <c r="C6870" s="104"/>
      <c r="D6870" s="104"/>
      <c r="E6870" s="104"/>
    </row>
    <row r="6871" spans="2:5" x14ac:dyDescent="0.45">
      <c r="B6871" s="103"/>
      <c r="C6871" s="104"/>
      <c r="D6871" s="104"/>
      <c r="E6871" s="104"/>
    </row>
    <row r="6872" spans="2:5" x14ac:dyDescent="0.45">
      <c r="B6872" s="103"/>
      <c r="C6872" s="104"/>
      <c r="D6872" s="104"/>
      <c r="E6872" s="104"/>
    </row>
    <row r="6873" spans="2:5" x14ac:dyDescent="0.45">
      <c r="B6873" s="103"/>
      <c r="C6873" s="104"/>
      <c r="D6873" s="104"/>
      <c r="E6873" s="104"/>
    </row>
    <row r="6874" spans="2:5" x14ac:dyDescent="0.45">
      <c r="B6874" s="103"/>
      <c r="C6874" s="104"/>
      <c r="D6874" s="104"/>
      <c r="E6874" s="104"/>
    </row>
    <row r="6875" spans="2:5" x14ac:dyDescent="0.45">
      <c r="B6875" s="103"/>
      <c r="C6875" s="104"/>
      <c r="D6875" s="104"/>
      <c r="E6875" s="104"/>
    </row>
    <row r="6876" spans="2:5" x14ac:dyDescent="0.45">
      <c r="B6876" s="103"/>
      <c r="C6876" s="104"/>
      <c r="D6876" s="104"/>
      <c r="E6876" s="104"/>
    </row>
    <row r="6877" spans="2:5" x14ac:dyDescent="0.45">
      <c r="B6877" s="103"/>
      <c r="C6877" s="104"/>
      <c r="D6877" s="104"/>
      <c r="E6877" s="104"/>
    </row>
    <row r="6878" spans="2:5" x14ac:dyDescent="0.45">
      <c r="B6878" s="103"/>
      <c r="C6878" s="104"/>
      <c r="D6878" s="104"/>
      <c r="E6878" s="104"/>
    </row>
    <row r="6879" spans="2:5" x14ac:dyDescent="0.45">
      <c r="B6879" s="103"/>
      <c r="C6879" s="104"/>
      <c r="D6879" s="104"/>
      <c r="E6879" s="104"/>
    </row>
    <row r="6880" spans="2:5" x14ac:dyDescent="0.45">
      <c r="B6880" s="103"/>
      <c r="C6880" s="104"/>
      <c r="D6880" s="104"/>
      <c r="E6880" s="104"/>
    </row>
    <row r="6881" spans="2:5" x14ac:dyDescent="0.45">
      <c r="B6881" s="103"/>
      <c r="C6881" s="104"/>
      <c r="D6881" s="104"/>
      <c r="E6881" s="104"/>
    </row>
    <row r="6882" spans="2:5" x14ac:dyDescent="0.45">
      <c r="B6882" s="103"/>
      <c r="C6882" s="104"/>
      <c r="D6882" s="104"/>
      <c r="E6882" s="104"/>
    </row>
    <row r="6883" spans="2:5" x14ac:dyDescent="0.45">
      <c r="B6883" s="103"/>
      <c r="C6883" s="104"/>
      <c r="D6883" s="104"/>
      <c r="E6883" s="104"/>
    </row>
    <row r="6884" spans="2:5" x14ac:dyDescent="0.45">
      <c r="B6884" s="103"/>
      <c r="C6884" s="104"/>
      <c r="D6884" s="104"/>
      <c r="E6884" s="104"/>
    </row>
    <row r="6885" spans="2:5" x14ac:dyDescent="0.45">
      <c r="B6885" s="103"/>
      <c r="C6885" s="104"/>
      <c r="D6885" s="104"/>
      <c r="E6885" s="104"/>
    </row>
    <row r="6886" spans="2:5" x14ac:dyDescent="0.45">
      <c r="B6886" s="103"/>
      <c r="C6886" s="104"/>
      <c r="D6886" s="104"/>
      <c r="E6886" s="104"/>
    </row>
    <row r="6887" spans="2:5" x14ac:dyDescent="0.45">
      <c r="B6887" s="103"/>
      <c r="C6887" s="104"/>
      <c r="D6887" s="104"/>
      <c r="E6887" s="104"/>
    </row>
    <row r="6888" spans="2:5" x14ac:dyDescent="0.45">
      <c r="B6888" s="103"/>
      <c r="C6888" s="104"/>
      <c r="D6888" s="104"/>
      <c r="E6888" s="104"/>
    </row>
    <row r="6889" spans="2:5" x14ac:dyDescent="0.45">
      <c r="B6889" s="103"/>
      <c r="C6889" s="104"/>
      <c r="D6889" s="104"/>
      <c r="E6889" s="104"/>
    </row>
    <row r="6890" spans="2:5" x14ac:dyDescent="0.45">
      <c r="B6890" s="103"/>
      <c r="C6890" s="104"/>
      <c r="D6890" s="104"/>
      <c r="E6890" s="104"/>
    </row>
    <row r="6891" spans="2:5" x14ac:dyDescent="0.45">
      <c r="B6891" s="103"/>
      <c r="C6891" s="104"/>
      <c r="D6891" s="104"/>
      <c r="E6891" s="104"/>
    </row>
    <row r="6892" spans="2:5" x14ac:dyDescent="0.45">
      <c r="B6892" s="103"/>
      <c r="C6892" s="104"/>
      <c r="D6892" s="104"/>
      <c r="E6892" s="104"/>
    </row>
    <row r="6893" spans="2:5" x14ac:dyDescent="0.45">
      <c r="B6893" s="103"/>
      <c r="C6893" s="104"/>
      <c r="D6893" s="104"/>
      <c r="E6893" s="104"/>
    </row>
    <row r="6894" spans="2:5" x14ac:dyDescent="0.45">
      <c r="B6894" s="103"/>
      <c r="C6894" s="104"/>
      <c r="D6894" s="104"/>
      <c r="E6894" s="104"/>
    </row>
    <row r="6895" spans="2:5" x14ac:dyDescent="0.45">
      <c r="B6895" s="103"/>
      <c r="C6895" s="104"/>
      <c r="D6895" s="104"/>
      <c r="E6895" s="104"/>
    </row>
    <row r="6896" spans="2:5" x14ac:dyDescent="0.45">
      <c r="B6896" s="103"/>
      <c r="C6896" s="104"/>
      <c r="D6896" s="104"/>
      <c r="E6896" s="104"/>
    </row>
    <row r="6897" spans="2:5" x14ac:dyDescent="0.45">
      <c r="B6897" s="103"/>
      <c r="C6897" s="104"/>
      <c r="D6897" s="104"/>
      <c r="E6897" s="104"/>
    </row>
    <row r="6898" spans="2:5" x14ac:dyDescent="0.45">
      <c r="B6898" s="103"/>
      <c r="C6898" s="104"/>
      <c r="D6898" s="104"/>
      <c r="E6898" s="104"/>
    </row>
    <row r="6899" spans="2:5" x14ac:dyDescent="0.45">
      <c r="B6899" s="103"/>
      <c r="C6899" s="104"/>
      <c r="D6899" s="104"/>
      <c r="E6899" s="104"/>
    </row>
    <row r="6900" spans="2:5" x14ac:dyDescent="0.45">
      <c r="B6900" s="103"/>
      <c r="C6900" s="104"/>
      <c r="D6900" s="104"/>
      <c r="E6900" s="104"/>
    </row>
    <row r="6901" spans="2:5" x14ac:dyDescent="0.45">
      <c r="B6901" s="103"/>
      <c r="C6901" s="104"/>
      <c r="D6901" s="104"/>
      <c r="E6901" s="104"/>
    </row>
    <row r="6902" spans="2:5" x14ac:dyDescent="0.45">
      <c r="B6902" s="103"/>
      <c r="C6902" s="104"/>
      <c r="D6902" s="104"/>
      <c r="E6902" s="104"/>
    </row>
    <row r="6903" spans="2:5" x14ac:dyDescent="0.45">
      <c r="B6903" s="103"/>
      <c r="C6903" s="104"/>
      <c r="D6903" s="104"/>
      <c r="E6903" s="104"/>
    </row>
    <row r="6904" spans="2:5" x14ac:dyDescent="0.45">
      <c r="B6904" s="103"/>
      <c r="C6904" s="104"/>
      <c r="D6904" s="104"/>
      <c r="E6904" s="104"/>
    </row>
    <row r="6905" spans="2:5" x14ac:dyDescent="0.45">
      <c r="B6905" s="103"/>
      <c r="C6905" s="104"/>
      <c r="D6905" s="104"/>
      <c r="E6905" s="104"/>
    </row>
    <row r="6906" spans="2:5" x14ac:dyDescent="0.45">
      <c r="B6906" s="103"/>
      <c r="C6906" s="104"/>
      <c r="D6906" s="104"/>
      <c r="E6906" s="104"/>
    </row>
    <row r="6907" spans="2:5" x14ac:dyDescent="0.45">
      <c r="B6907" s="103"/>
      <c r="C6907" s="104"/>
      <c r="D6907" s="104"/>
      <c r="E6907" s="104"/>
    </row>
    <row r="6908" spans="2:5" x14ac:dyDescent="0.45">
      <c r="B6908" s="103"/>
      <c r="C6908" s="104"/>
      <c r="D6908" s="104"/>
      <c r="E6908" s="104"/>
    </row>
    <row r="6909" spans="2:5" x14ac:dyDescent="0.45">
      <c r="B6909" s="103"/>
      <c r="C6909" s="104"/>
      <c r="D6909" s="104"/>
      <c r="E6909" s="104"/>
    </row>
    <row r="6910" spans="2:5" x14ac:dyDescent="0.45">
      <c r="B6910" s="103"/>
      <c r="C6910" s="104"/>
      <c r="D6910" s="104"/>
      <c r="E6910" s="104"/>
    </row>
    <row r="6911" spans="2:5" x14ac:dyDescent="0.45">
      <c r="B6911" s="103"/>
      <c r="C6911" s="104"/>
      <c r="D6911" s="104"/>
      <c r="E6911" s="104"/>
    </row>
    <row r="6912" spans="2:5" x14ac:dyDescent="0.45">
      <c r="B6912" s="103"/>
      <c r="C6912" s="104"/>
      <c r="D6912" s="104"/>
      <c r="E6912" s="104"/>
    </row>
    <row r="6913" spans="2:5" x14ac:dyDescent="0.45">
      <c r="B6913" s="103"/>
      <c r="C6913" s="104"/>
      <c r="D6913" s="104"/>
      <c r="E6913" s="104"/>
    </row>
    <row r="6914" spans="2:5" x14ac:dyDescent="0.45">
      <c r="B6914" s="103"/>
      <c r="C6914" s="104"/>
      <c r="D6914" s="104"/>
      <c r="E6914" s="104"/>
    </row>
    <row r="6915" spans="2:5" x14ac:dyDescent="0.45">
      <c r="B6915" s="103"/>
      <c r="C6915" s="104"/>
      <c r="D6915" s="104"/>
      <c r="E6915" s="104"/>
    </row>
    <row r="6916" spans="2:5" x14ac:dyDescent="0.45">
      <c r="B6916" s="103"/>
      <c r="C6916" s="104"/>
      <c r="D6916" s="104"/>
      <c r="E6916" s="104"/>
    </row>
    <row r="6917" spans="2:5" x14ac:dyDescent="0.45">
      <c r="B6917" s="103"/>
      <c r="C6917" s="104"/>
      <c r="D6917" s="104"/>
      <c r="E6917" s="104"/>
    </row>
    <row r="6918" spans="2:5" x14ac:dyDescent="0.45">
      <c r="B6918" s="103"/>
      <c r="C6918" s="104"/>
      <c r="D6918" s="104"/>
      <c r="E6918" s="104"/>
    </row>
    <row r="6919" spans="2:5" x14ac:dyDescent="0.45">
      <c r="B6919" s="103"/>
      <c r="C6919" s="104"/>
      <c r="D6919" s="104"/>
      <c r="E6919" s="104"/>
    </row>
    <row r="6920" spans="2:5" x14ac:dyDescent="0.45">
      <c r="B6920" s="103"/>
      <c r="C6920" s="104"/>
      <c r="D6920" s="104"/>
      <c r="E6920" s="104"/>
    </row>
    <row r="6921" spans="2:5" x14ac:dyDescent="0.45">
      <c r="B6921" s="103"/>
      <c r="C6921" s="104"/>
      <c r="D6921" s="104"/>
      <c r="E6921" s="104"/>
    </row>
    <row r="6922" spans="2:5" x14ac:dyDescent="0.45">
      <c r="B6922" s="103"/>
      <c r="C6922" s="104"/>
      <c r="D6922" s="104"/>
      <c r="E6922" s="104"/>
    </row>
    <row r="6923" spans="2:5" x14ac:dyDescent="0.45">
      <c r="B6923" s="103"/>
      <c r="C6923" s="104"/>
      <c r="D6923" s="104"/>
      <c r="E6923" s="104"/>
    </row>
    <row r="6924" spans="2:5" x14ac:dyDescent="0.45">
      <c r="B6924" s="103"/>
      <c r="C6924" s="104"/>
      <c r="D6924" s="104"/>
      <c r="E6924" s="104"/>
    </row>
    <row r="6925" spans="2:5" x14ac:dyDescent="0.45">
      <c r="B6925" s="103"/>
      <c r="C6925" s="104"/>
      <c r="D6925" s="104"/>
      <c r="E6925" s="104"/>
    </row>
    <row r="6926" spans="2:5" x14ac:dyDescent="0.45">
      <c r="B6926" s="103"/>
      <c r="C6926" s="104"/>
      <c r="D6926" s="104"/>
      <c r="E6926" s="104"/>
    </row>
    <row r="6927" spans="2:5" x14ac:dyDescent="0.45">
      <c r="B6927" s="103"/>
      <c r="C6927" s="104"/>
      <c r="D6927" s="104"/>
      <c r="E6927" s="104"/>
    </row>
    <row r="6928" spans="2:5" x14ac:dyDescent="0.45">
      <c r="B6928" s="103"/>
      <c r="C6928" s="104"/>
      <c r="D6928" s="104"/>
      <c r="E6928" s="104"/>
    </row>
    <row r="6929" spans="2:5" x14ac:dyDescent="0.45">
      <c r="B6929" s="103"/>
      <c r="C6929" s="104"/>
      <c r="D6929" s="104"/>
      <c r="E6929" s="104"/>
    </row>
    <row r="6930" spans="2:5" x14ac:dyDescent="0.45">
      <c r="B6930" s="103"/>
      <c r="C6930" s="104"/>
      <c r="D6930" s="104"/>
      <c r="E6930" s="104"/>
    </row>
    <row r="6931" spans="2:5" x14ac:dyDescent="0.45">
      <c r="B6931" s="103"/>
      <c r="C6931" s="104"/>
      <c r="D6931" s="104"/>
      <c r="E6931" s="104"/>
    </row>
    <row r="6932" spans="2:5" x14ac:dyDescent="0.45">
      <c r="B6932" s="103"/>
      <c r="C6932" s="104"/>
      <c r="D6932" s="104"/>
      <c r="E6932" s="104"/>
    </row>
    <row r="6933" spans="2:5" x14ac:dyDescent="0.45">
      <c r="B6933" s="103"/>
      <c r="C6933" s="104"/>
      <c r="D6933" s="104"/>
      <c r="E6933" s="104"/>
    </row>
    <row r="6934" spans="2:5" x14ac:dyDescent="0.45">
      <c r="B6934" s="103"/>
      <c r="C6934" s="104"/>
      <c r="D6934" s="104"/>
      <c r="E6934" s="104"/>
    </row>
    <row r="6935" spans="2:5" x14ac:dyDescent="0.45">
      <c r="B6935" s="103"/>
      <c r="C6935" s="104"/>
      <c r="D6935" s="104"/>
      <c r="E6935" s="104"/>
    </row>
    <row r="6936" spans="2:5" x14ac:dyDescent="0.45">
      <c r="B6936" s="103"/>
      <c r="C6936" s="104"/>
      <c r="D6936" s="104"/>
      <c r="E6936" s="104"/>
    </row>
    <row r="6937" spans="2:5" x14ac:dyDescent="0.45">
      <c r="B6937" s="103"/>
      <c r="C6937" s="104"/>
      <c r="D6937" s="104"/>
      <c r="E6937" s="104"/>
    </row>
    <row r="6938" spans="2:5" x14ac:dyDescent="0.45">
      <c r="B6938" s="103"/>
      <c r="C6938" s="104"/>
      <c r="D6938" s="104"/>
      <c r="E6938" s="104"/>
    </row>
    <row r="6939" spans="2:5" x14ac:dyDescent="0.45">
      <c r="B6939" s="103"/>
      <c r="C6939" s="104"/>
      <c r="D6939" s="104"/>
      <c r="E6939" s="104"/>
    </row>
    <row r="6940" spans="2:5" x14ac:dyDescent="0.45">
      <c r="B6940" s="103"/>
      <c r="C6940" s="104"/>
      <c r="D6940" s="104"/>
      <c r="E6940" s="104"/>
    </row>
    <row r="6941" spans="2:5" x14ac:dyDescent="0.45">
      <c r="B6941" s="103"/>
      <c r="C6941" s="104"/>
      <c r="D6941" s="104"/>
      <c r="E6941" s="104"/>
    </row>
    <row r="6942" spans="2:5" x14ac:dyDescent="0.45">
      <c r="B6942" s="103"/>
      <c r="C6942" s="104"/>
      <c r="D6942" s="104"/>
      <c r="E6942" s="104"/>
    </row>
    <row r="6943" spans="2:5" x14ac:dyDescent="0.45">
      <c r="B6943" s="103"/>
      <c r="C6943" s="104"/>
      <c r="D6943" s="104"/>
      <c r="E6943" s="104"/>
    </row>
    <row r="6944" spans="2:5" x14ac:dyDescent="0.45">
      <c r="B6944" s="103"/>
      <c r="C6944" s="104"/>
      <c r="D6944" s="104"/>
      <c r="E6944" s="104"/>
    </row>
    <row r="6945" spans="2:5" x14ac:dyDescent="0.45">
      <c r="B6945" s="103"/>
      <c r="C6945" s="104"/>
      <c r="D6945" s="104"/>
      <c r="E6945" s="104"/>
    </row>
    <row r="6946" spans="2:5" x14ac:dyDescent="0.45">
      <c r="B6946" s="103"/>
      <c r="C6946" s="104"/>
      <c r="D6946" s="104"/>
      <c r="E6946" s="104"/>
    </row>
    <row r="6947" spans="2:5" x14ac:dyDescent="0.45">
      <c r="B6947" s="103"/>
      <c r="C6947" s="104"/>
      <c r="D6947" s="104"/>
      <c r="E6947" s="104"/>
    </row>
    <row r="6948" spans="2:5" x14ac:dyDescent="0.45">
      <c r="B6948" s="103"/>
      <c r="C6948" s="104"/>
      <c r="D6948" s="104"/>
      <c r="E6948" s="104"/>
    </row>
    <row r="6949" spans="2:5" x14ac:dyDescent="0.45">
      <c r="B6949" s="103"/>
      <c r="C6949" s="104"/>
      <c r="D6949" s="104"/>
      <c r="E6949" s="104"/>
    </row>
    <row r="6950" spans="2:5" x14ac:dyDescent="0.45">
      <c r="B6950" s="103"/>
      <c r="C6950" s="104"/>
      <c r="D6950" s="104"/>
      <c r="E6950" s="104"/>
    </row>
    <row r="6951" spans="2:5" x14ac:dyDescent="0.45">
      <c r="B6951" s="103"/>
      <c r="C6951" s="104"/>
      <c r="D6951" s="104"/>
      <c r="E6951" s="104"/>
    </row>
    <row r="6952" spans="2:5" x14ac:dyDescent="0.45">
      <c r="B6952" s="103"/>
      <c r="C6952" s="104"/>
      <c r="D6952" s="104"/>
      <c r="E6952" s="104"/>
    </row>
    <row r="6953" spans="2:5" x14ac:dyDescent="0.45">
      <c r="B6953" s="103"/>
      <c r="C6953" s="104"/>
      <c r="D6953" s="104"/>
      <c r="E6953" s="104"/>
    </row>
    <row r="6954" spans="2:5" x14ac:dyDescent="0.45">
      <c r="B6954" s="103"/>
      <c r="C6954" s="104"/>
      <c r="D6954" s="104"/>
      <c r="E6954" s="104"/>
    </row>
    <row r="6955" spans="2:5" x14ac:dyDescent="0.45">
      <c r="B6955" s="103"/>
      <c r="C6955" s="104"/>
      <c r="D6955" s="104"/>
      <c r="E6955" s="104"/>
    </row>
    <row r="6956" spans="2:5" x14ac:dyDescent="0.45">
      <c r="B6956" s="103"/>
      <c r="C6956" s="104"/>
      <c r="D6956" s="104"/>
      <c r="E6956" s="104"/>
    </row>
    <row r="6957" spans="2:5" x14ac:dyDescent="0.45">
      <c r="B6957" s="103"/>
      <c r="C6957" s="104"/>
      <c r="D6957" s="104"/>
      <c r="E6957" s="104"/>
    </row>
    <row r="6958" spans="2:5" x14ac:dyDescent="0.45">
      <c r="B6958" s="103"/>
      <c r="C6958" s="104"/>
      <c r="D6958" s="104"/>
      <c r="E6958" s="104"/>
    </row>
    <row r="6959" spans="2:5" x14ac:dyDescent="0.45">
      <c r="B6959" s="103"/>
      <c r="C6959" s="104"/>
      <c r="D6959" s="104"/>
      <c r="E6959" s="104"/>
    </row>
    <row r="6960" spans="2:5" x14ac:dyDescent="0.45">
      <c r="B6960" s="103"/>
      <c r="C6960" s="104"/>
      <c r="D6960" s="104"/>
      <c r="E6960" s="104"/>
    </row>
    <row r="6961" spans="2:5" x14ac:dyDescent="0.45">
      <c r="B6961" s="103"/>
      <c r="C6961" s="104"/>
      <c r="D6961" s="104"/>
      <c r="E6961" s="104"/>
    </row>
    <row r="6962" spans="2:5" x14ac:dyDescent="0.45">
      <c r="B6962" s="103"/>
      <c r="C6962" s="104"/>
      <c r="D6962" s="104"/>
      <c r="E6962" s="104"/>
    </row>
    <row r="6963" spans="2:5" x14ac:dyDescent="0.45">
      <c r="B6963" s="103"/>
      <c r="C6963" s="104"/>
      <c r="D6963" s="104"/>
      <c r="E6963" s="104"/>
    </row>
    <row r="6964" spans="2:5" x14ac:dyDescent="0.45">
      <c r="B6964" s="103"/>
      <c r="C6964" s="104"/>
      <c r="D6964" s="104"/>
      <c r="E6964" s="104"/>
    </row>
    <row r="6965" spans="2:5" x14ac:dyDescent="0.45">
      <c r="B6965" s="103"/>
      <c r="C6965" s="104"/>
      <c r="D6965" s="104"/>
      <c r="E6965" s="104"/>
    </row>
    <row r="6966" spans="2:5" x14ac:dyDescent="0.45">
      <c r="B6966" s="103"/>
      <c r="C6966" s="104"/>
      <c r="D6966" s="104"/>
      <c r="E6966" s="104"/>
    </row>
    <row r="6967" spans="2:5" x14ac:dyDescent="0.45">
      <c r="B6967" s="103"/>
      <c r="C6967" s="104"/>
      <c r="D6967" s="104"/>
      <c r="E6967" s="104"/>
    </row>
    <row r="6968" spans="2:5" x14ac:dyDescent="0.45">
      <c r="B6968" s="103"/>
      <c r="C6968" s="104"/>
      <c r="D6968" s="104"/>
      <c r="E6968" s="104"/>
    </row>
    <row r="6969" spans="2:5" x14ac:dyDescent="0.45">
      <c r="B6969" s="103"/>
      <c r="C6969" s="104"/>
      <c r="D6969" s="104"/>
      <c r="E6969" s="104"/>
    </row>
    <row r="6970" spans="2:5" x14ac:dyDescent="0.45">
      <c r="B6970" s="103"/>
      <c r="C6970" s="104"/>
      <c r="D6970" s="104"/>
      <c r="E6970" s="104"/>
    </row>
    <row r="6971" spans="2:5" x14ac:dyDescent="0.45">
      <c r="B6971" s="103"/>
      <c r="C6971" s="104"/>
      <c r="D6971" s="104"/>
      <c r="E6971" s="104"/>
    </row>
    <row r="6972" spans="2:5" x14ac:dyDescent="0.45">
      <c r="B6972" s="103"/>
      <c r="C6972" s="104"/>
      <c r="D6972" s="104"/>
      <c r="E6972" s="104"/>
    </row>
    <row r="6973" spans="2:5" x14ac:dyDescent="0.45">
      <c r="B6973" s="103"/>
      <c r="C6973" s="104"/>
      <c r="D6973" s="104"/>
      <c r="E6973" s="104"/>
    </row>
    <row r="6974" spans="2:5" x14ac:dyDescent="0.45">
      <c r="B6974" s="103"/>
      <c r="C6974" s="104"/>
      <c r="D6974" s="104"/>
      <c r="E6974" s="104"/>
    </row>
    <row r="6975" spans="2:5" x14ac:dyDescent="0.45">
      <c r="B6975" s="103"/>
      <c r="C6975" s="104"/>
      <c r="D6975" s="104"/>
      <c r="E6975" s="104"/>
    </row>
    <row r="6976" spans="2:5" x14ac:dyDescent="0.45">
      <c r="B6976" s="103"/>
      <c r="C6976" s="104"/>
      <c r="D6976" s="104"/>
      <c r="E6976" s="104"/>
    </row>
    <row r="6977" spans="2:5" x14ac:dyDescent="0.45">
      <c r="B6977" s="103"/>
      <c r="C6977" s="104"/>
      <c r="D6977" s="104"/>
      <c r="E6977" s="104"/>
    </row>
    <row r="6978" spans="2:5" x14ac:dyDescent="0.45">
      <c r="B6978" s="103"/>
      <c r="C6978" s="104"/>
      <c r="D6978" s="104"/>
      <c r="E6978" s="104"/>
    </row>
    <row r="6979" spans="2:5" x14ac:dyDescent="0.45">
      <c r="B6979" s="103"/>
      <c r="C6979" s="104"/>
      <c r="D6979" s="104"/>
      <c r="E6979" s="104"/>
    </row>
    <row r="6980" spans="2:5" x14ac:dyDescent="0.45">
      <c r="B6980" s="103"/>
      <c r="C6980" s="104"/>
      <c r="D6980" s="104"/>
      <c r="E6980" s="104"/>
    </row>
    <row r="6981" spans="2:5" x14ac:dyDescent="0.45">
      <c r="B6981" s="103"/>
      <c r="C6981" s="104"/>
      <c r="D6981" s="104"/>
      <c r="E6981" s="104"/>
    </row>
    <row r="6982" spans="2:5" x14ac:dyDescent="0.45">
      <c r="B6982" s="103"/>
      <c r="C6982" s="104"/>
      <c r="D6982" s="104"/>
      <c r="E6982" s="104"/>
    </row>
    <row r="6983" spans="2:5" x14ac:dyDescent="0.45">
      <c r="B6983" s="103"/>
      <c r="C6983" s="104"/>
      <c r="D6983" s="104"/>
      <c r="E6983" s="104"/>
    </row>
    <row r="6984" spans="2:5" x14ac:dyDescent="0.45">
      <c r="B6984" s="103"/>
      <c r="C6984" s="104"/>
      <c r="D6984" s="104"/>
      <c r="E6984" s="104"/>
    </row>
    <row r="6985" spans="2:5" x14ac:dyDescent="0.45">
      <c r="B6985" s="103"/>
      <c r="C6985" s="104"/>
      <c r="D6985" s="104"/>
      <c r="E6985" s="104"/>
    </row>
    <row r="6986" spans="2:5" x14ac:dyDescent="0.45">
      <c r="B6986" s="103"/>
      <c r="C6986" s="104"/>
      <c r="D6986" s="104"/>
      <c r="E6986" s="104"/>
    </row>
    <row r="6987" spans="2:5" x14ac:dyDescent="0.45">
      <c r="B6987" s="103"/>
      <c r="C6987" s="104"/>
      <c r="D6987" s="104"/>
      <c r="E6987" s="104"/>
    </row>
    <row r="6988" spans="2:5" x14ac:dyDescent="0.45">
      <c r="B6988" s="103"/>
      <c r="C6988" s="104"/>
      <c r="D6988" s="104"/>
      <c r="E6988" s="104"/>
    </row>
    <row r="6989" spans="2:5" x14ac:dyDescent="0.45">
      <c r="B6989" s="103"/>
      <c r="C6989" s="104"/>
      <c r="D6989" s="104"/>
      <c r="E6989" s="104"/>
    </row>
    <row r="6990" spans="2:5" x14ac:dyDescent="0.45">
      <c r="B6990" s="103"/>
      <c r="C6990" s="104"/>
      <c r="D6990" s="104"/>
      <c r="E6990" s="104"/>
    </row>
    <row r="6991" spans="2:5" x14ac:dyDescent="0.45">
      <c r="B6991" s="103"/>
      <c r="C6991" s="104"/>
      <c r="D6991" s="104"/>
      <c r="E6991" s="104"/>
    </row>
    <row r="6992" spans="2:5" x14ac:dyDescent="0.45">
      <c r="B6992" s="103"/>
      <c r="C6992" s="104"/>
      <c r="D6992" s="104"/>
      <c r="E6992" s="104"/>
    </row>
    <row r="6993" spans="2:5" x14ac:dyDescent="0.45">
      <c r="B6993" s="103"/>
      <c r="C6993" s="104"/>
      <c r="D6993" s="104"/>
      <c r="E6993" s="104"/>
    </row>
    <row r="6994" spans="2:5" x14ac:dyDescent="0.45">
      <c r="B6994" s="103"/>
      <c r="C6994" s="104"/>
      <c r="D6994" s="104"/>
      <c r="E6994" s="104"/>
    </row>
    <row r="6995" spans="2:5" x14ac:dyDescent="0.45">
      <c r="B6995" s="103"/>
      <c r="C6995" s="104"/>
      <c r="D6995" s="104"/>
      <c r="E6995" s="104"/>
    </row>
    <row r="6996" spans="2:5" x14ac:dyDescent="0.45">
      <c r="B6996" s="103"/>
      <c r="C6996" s="104"/>
      <c r="D6996" s="104"/>
      <c r="E6996" s="104"/>
    </row>
    <row r="6997" spans="2:5" x14ac:dyDescent="0.45">
      <c r="B6997" s="103"/>
      <c r="C6997" s="104"/>
      <c r="D6997" s="104"/>
      <c r="E6997" s="104"/>
    </row>
    <row r="6998" spans="2:5" x14ac:dyDescent="0.45">
      <c r="B6998" s="103"/>
      <c r="C6998" s="104"/>
      <c r="D6998" s="104"/>
      <c r="E6998" s="104"/>
    </row>
    <row r="6999" spans="2:5" x14ac:dyDescent="0.45">
      <c r="B6999" s="103"/>
      <c r="C6999" s="104"/>
      <c r="D6999" s="104"/>
      <c r="E6999" s="104"/>
    </row>
    <row r="7000" spans="2:5" x14ac:dyDescent="0.45">
      <c r="B7000" s="103"/>
      <c r="C7000" s="104"/>
      <c r="D7000" s="104"/>
      <c r="E7000" s="104"/>
    </row>
    <row r="7001" spans="2:5" x14ac:dyDescent="0.45">
      <c r="B7001" s="103"/>
      <c r="C7001" s="104"/>
      <c r="D7001" s="104"/>
      <c r="E7001" s="104"/>
    </row>
    <row r="7002" spans="2:5" x14ac:dyDescent="0.45">
      <c r="B7002" s="103"/>
      <c r="C7002" s="104"/>
      <c r="D7002" s="104"/>
      <c r="E7002" s="104"/>
    </row>
    <row r="7003" spans="2:5" x14ac:dyDescent="0.45">
      <c r="B7003" s="103"/>
      <c r="C7003" s="104"/>
      <c r="D7003" s="104"/>
      <c r="E7003" s="104"/>
    </row>
    <row r="7004" spans="2:5" x14ac:dyDescent="0.45">
      <c r="B7004" s="103"/>
      <c r="C7004" s="104"/>
      <c r="D7004" s="104"/>
      <c r="E7004" s="104"/>
    </row>
    <row r="7005" spans="2:5" x14ac:dyDescent="0.45">
      <c r="B7005" s="103"/>
      <c r="C7005" s="104"/>
      <c r="D7005" s="104"/>
      <c r="E7005" s="104"/>
    </row>
    <row r="7006" spans="2:5" x14ac:dyDescent="0.45">
      <c r="B7006" s="103"/>
      <c r="C7006" s="104"/>
      <c r="D7006" s="104"/>
      <c r="E7006" s="104"/>
    </row>
    <row r="7007" spans="2:5" x14ac:dyDescent="0.45">
      <c r="B7007" s="103"/>
      <c r="C7007" s="104"/>
      <c r="D7007" s="104"/>
      <c r="E7007" s="104"/>
    </row>
    <row r="7008" spans="2:5" x14ac:dyDescent="0.45">
      <c r="B7008" s="103"/>
      <c r="C7008" s="104"/>
      <c r="D7008" s="104"/>
      <c r="E7008" s="104"/>
    </row>
    <row r="7009" spans="2:5" x14ac:dyDescent="0.45">
      <c r="B7009" s="103"/>
      <c r="C7009" s="104"/>
      <c r="D7009" s="104"/>
      <c r="E7009" s="104"/>
    </row>
    <row r="7010" spans="2:5" x14ac:dyDescent="0.45">
      <c r="B7010" s="103"/>
      <c r="C7010" s="104"/>
      <c r="D7010" s="104"/>
      <c r="E7010" s="104"/>
    </row>
    <row r="7011" spans="2:5" x14ac:dyDescent="0.45">
      <c r="B7011" s="103"/>
      <c r="C7011" s="104"/>
      <c r="D7011" s="104"/>
      <c r="E7011" s="104"/>
    </row>
    <row r="7012" spans="2:5" x14ac:dyDescent="0.45">
      <c r="B7012" s="103"/>
      <c r="C7012" s="104"/>
      <c r="D7012" s="104"/>
      <c r="E7012" s="104"/>
    </row>
    <row r="7013" spans="2:5" x14ac:dyDescent="0.45">
      <c r="B7013" s="103"/>
      <c r="C7013" s="104"/>
      <c r="D7013" s="104"/>
      <c r="E7013" s="104"/>
    </row>
    <row r="7014" spans="2:5" x14ac:dyDescent="0.45">
      <c r="B7014" s="103"/>
      <c r="C7014" s="104"/>
      <c r="D7014" s="104"/>
      <c r="E7014" s="104"/>
    </row>
    <row r="7015" spans="2:5" x14ac:dyDescent="0.45">
      <c r="B7015" s="103"/>
      <c r="C7015" s="104"/>
      <c r="D7015" s="104"/>
      <c r="E7015" s="104"/>
    </row>
    <row r="7016" spans="2:5" x14ac:dyDescent="0.45">
      <c r="B7016" s="103"/>
      <c r="C7016" s="104"/>
      <c r="D7016" s="104"/>
      <c r="E7016" s="104"/>
    </row>
    <row r="7017" spans="2:5" x14ac:dyDescent="0.45">
      <c r="B7017" s="103"/>
      <c r="C7017" s="104"/>
      <c r="D7017" s="104"/>
      <c r="E7017" s="104"/>
    </row>
    <row r="7018" spans="2:5" x14ac:dyDescent="0.45">
      <c r="B7018" s="103"/>
      <c r="C7018" s="104"/>
      <c r="D7018" s="104"/>
      <c r="E7018" s="104"/>
    </row>
    <row r="7019" spans="2:5" x14ac:dyDescent="0.45">
      <c r="B7019" s="103"/>
      <c r="C7019" s="104"/>
      <c r="D7019" s="104"/>
      <c r="E7019" s="104"/>
    </row>
    <row r="7020" spans="2:5" x14ac:dyDescent="0.45">
      <c r="B7020" s="103"/>
      <c r="C7020" s="104"/>
      <c r="D7020" s="104"/>
      <c r="E7020" s="104"/>
    </row>
    <row r="7021" spans="2:5" x14ac:dyDescent="0.45">
      <c r="B7021" s="103"/>
      <c r="C7021" s="104"/>
      <c r="D7021" s="104"/>
      <c r="E7021" s="104"/>
    </row>
    <row r="7022" spans="2:5" x14ac:dyDescent="0.45">
      <c r="B7022" s="103"/>
      <c r="C7022" s="104"/>
      <c r="D7022" s="104"/>
      <c r="E7022" s="104"/>
    </row>
    <row r="7023" spans="2:5" x14ac:dyDescent="0.45">
      <c r="B7023" s="103"/>
      <c r="C7023" s="104"/>
      <c r="D7023" s="104"/>
      <c r="E7023" s="104"/>
    </row>
    <row r="7024" spans="2:5" x14ac:dyDescent="0.45">
      <c r="B7024" s="103"/>
      <c r="C7024" s="104"/>
      <c r="D7024" s="104"/>
      <c r="E7024" s="104"/>
    </row>
    <row r="7025" spans="2:5" x14ac:dyDescent="0.45">
      <c r="B7025" s="103"/>
      <c r="C7025" s="104"/>
      <c r="D7025" s="104"/>
      <c r="E7025" s="104"/>
    </row>
    <row r="7026" spans="2:5" x14ac:dyDescent="0.45">
      <c r="B7026" s="103"/>
      <c r="C7026" s="104"/>
      <c r="D7026" s="104"/>
      <c r="E7026" s="104"/>
    </row>
    <row r="7027" spans="2:5" x14ac:dyDescent="0.45">
      <c r="B7027" s="103"/>
      <c r="C7027" s="104"/>
      <c r="D7027" s="104"/>
      <c r="E7027" s="104"/>
    </row>
    <row r="7028" spans="2:5" x14ac:dyDescent="0.45">
      <c r="B7028" s="103"/>
      <c r="C7028" s="104"/>
      <c r="D7028" s="104"/>
      <c r="E7028" s="104"/>
    </row>
    <row r="7029" spans="2:5" x14ac:dyDescent="0.45">
      <c r="B7029" s="103"/>
      <c r="C7029" s="104"/>
      <c r="D7029" s="104"/>
      <c r="E7029" s="104"/>
    </row>
    <row r="7030" spans="2:5" x14ac:dyDescent="0.45">
      <c r="B7030" s="103"/>
      <c r="C7030" s="104"/>
      <c r="D7030" s="104"/>
      <c r="E7030" s="104"/>
    </row>
    <row r="7031" spans="2:5" x14ac:dyDescent="0.45">
      <c r="B7031" s="103"/>
      <c r="C7031" s="104"/>
      <c r="D7031" s="104"/>
      <c r="E7031" s="104"/>
    </row>
    <row r="7032" spans="2:5" x14ac:dyDescent="0.45">
      <c r="B7032" s="103"/>
      <c r="C7032" s="104"/>
      <c r="D7032" s="104"/>
      <c r="E7032" s="104"/>
    </row>
    <row r="7033" spans="2:5" x14ac:dyDescent="0.45">
      <c r="B7033" s="103"/>
      <c r="C7033" s="104"/>
      <c r="D7033" s="104"/>
      <c r="E7033" s="104"/>
    </row>
    <row r="7034" spans="2:5" x14ac:dyDescent="0.45">
      <c r="B7034" s="103"/>
      <c r="C7034" s="104"/>
      <c r="D7034" s="104"/>
      <c r="E7034" s="104"/>
    </row>
    <row r="7035" spans="2:5" x14ac:dyDescent="0.45">
      <c r="B7035" s="103"/>
      <c r="C7035" s="104"/>
      <c r="D7035" s="104"/>
      <c r="E7035" s="104"/>
    </row>
    <row r="7036" spans="2:5" x14ac:dyDescent="0.45">
      <c r="B7036" s="103"/>
      <c r="C7036" s="104"/>
      <c r="D7036" s="104"/>
      <c r="E7036" s="104"/>
    </row>
    <row r="7037" spans="2:5" x14ac:dyDescent="0.45">
      <c r="B7037" s="103"/>
      <c r="C7037" s="104"/>
      <c r="D7037" s="104"/>
      <c r="E7037" s="104"/>
    </row>
    <row r="7038" spans="2:5" x14ac:dyDescent="0.45">
      <c r="B7038" s="103"/>
      <c r="C7038" s="104"/>
      <c r="D7038" s="104"/>
      <c r="E7038" s="104"/>
    </row>
    <row r="7039" spans="2:5" x14ac:dyDescent="0.45">
      <c r="B7039" s="103"/>
      <c r="C7039" s="104"/>
      <c r="D7039" s="104"/>
      <c r="E7039" s="104"/>
    </row>
    <row r="7040" spans="2:5" x14ac:dyDescent="0.45">
      <c r="B7040" s="103"/>
      <c r="C7040" s="104"/>
      <c r="D7040" s="104"/>
      <c r="E7040" s="104"/>
    </row>
    <row r="7041" spans="2:5" x14ac:dyDescent="0.45">
      <c r="B7041" s="103"/>
      <c r="C7041" s="104"/>
      <c r="D7041" s="104"/>
      <c r="E7041" s="104"/>
    </row>
    <row r="7042" spans="2:5" x14ac:dyDescent="0.45">
      <c r="B7042" s="103"/>
      <c r="C7042" s="104"/>
      <c r="D7042" s="104"/>
      <c r="E7042" s="104"/>
    </row>
    <row r="7043" spans="2:5" x14ac:dyDescent="0.45">
      <c r="B7043" s="103"/>
      <c r="C7043" s="104"/>
      <c r="D7043" s="104"/>
      <c r="E7043" s="104"/>
    </row>
    <row r="7044" spans="2:5" x14ac:dyDescent="0.45">
      <c r="B7044" s="103"/>
      <c r="C7044" s="104"/>
      <c r="D7044" s="104"/>
      <c r="E7044" s="104"/>
    </row>
    <row r="7045" spans="2:5" x14ac:dyDescent="0.45">
      <c r="B7045" s="103"/>
      <c r="C7045" s="104"/>
      <c r="D7045" s="104"/>
      <c r="E7045" s="104"/>
    </row>
    <row r="7046" spans="2:5" x14ac:dyDescent="0.45">
      <c r="B7046" s="103"/>
      <c r="C7046" s="104"/>
      <c r="D7046" s="104"/>
      <c r="E7046" s="104"/>
    </row>
    <row r="7047" spans="2:5" x14ac:dyDescent="0.45">
      <c r="B7047" s="103"/>
      <c r="C7047" s="104"/>
      <c r="D7047" s="104"/>
      <c r="E7047" s="104"/>
    </row>
    <row r="7048" spans="2:5" x14ac:dyDescent="0.45">
      <c r="B7048" s="103"/>
      <c r="C7048" s="104"/>
      <c r="D7048" s="104"/>
      <c r="E7048" s="104"/>
    </row>
    <row r="7049" spans="2:5" x14ac:dyDescent="0.45">
      <c r="B7049" s="103"/>
      <c r="C7049" s="104"/>
      <c r="D7049" s="104"/>
      <c r="E7049" s="104"/>
    </row>
    <row r="7050" spans="2:5" x14ac:dyDescent="0.45">
      <c r="B7050" s="103"/>
      <c r="C7050" s="104"/>
      <c r="D7050" s="104"/>
      <c r="E7050" s="104"/>
    </row>
    <row r="7051" spans="2:5" x14ac:dyDescent="0.45">
      <c r="B7051" s="103"/>
      <c r="C7051" s="104"/>
      <c r="D7051" s="104"/>
      <c r="E7051" s="104"/>
    </row>
    <row r="7052" spans="2:5" x14ac:dyDescent="0.45">
      <c r="B7052" s="103"/>
      <c r="C7052" s="104"/>
      <c r="D7052" s="104"/>
      <c r="E7052" s="104"/>
    </row>
    <row r="7053" spans="2:5" x14ac:dyDescent="0.45">
      <c r="B7053" s="103"/>
      <c r="C7053" s="104"/>
      <c r="D7053" s="104"/>
      <c r="E7053" s="104"/>
    </row>
    <row r="7054" spans="2:5" x14ac:dyDescent="0.45">
      <c r="B7054" s="103"/>
      <c r="C7054" s="104"/>
      <c r="D7054" s="104"/>
      <c r="E7054" s="104"/>
    </row>
    <row r="7055" spans="2:5" x14ac:dyDescent="0.45">
      <c r="B7055" s="103"/>
      <c r="C7055" s="104"/>
      <c r="D7055" s="104"/>
      <c r="E7055" s="104"/>
    </row>
    <row r="7056" spans="2:5" x14ac:dyDescent="0.45">
      <c r="B7056" s="103"/>
      <c r="C7056" s="104"/>
      <c r="D7056" s="104"/>
      <c r="E7056" s="104"/>
    </row>
    <row r="7057" spans="2:5" x14ac:dyDescent="0.45">
      <c r="B7057" s="103"/>
      <c r="C7057" s="104"/>
      <c r="D7057" s="104"/>
      <c r="E7057" s="104"/>
    </row>
    <row r="7058" spans="2:5" x14ac:dyDescent="0.45">
      <c r="B7058" s="103"/>
      <c r="C7058" s="104"/>
      <c r="D7058" s="104"/>
      <c r="E7058" s="104"/>
    </row>
    <row r="7059" spans="2:5" x14ac:dyDescent="0.45">
      <c r="B7059" s="103"/>
      <c r="C7059" s="104"/>
      <c r="D7059" s="104"/>
      <c r="E7059" s="104"/>
    </row>
    <row r="7060" spans="2:5" x14ac:dyDescent="0.45">
      <c r="B7060" s="103"/>
      <c r="C7060" s="104"/>
      <c r="D7060" s="104"/>
      <c r="E7060" s="104"/>
    </row>
    <row r="7061" spans="2:5" x14ac:dyDescent="0.45">
      <c r="B7061" s="103"/>
      <c r="C7061" s="104"/>
      <c r="D7061" s="104"/>
      <c r="E7061" s="104"/>
    </row>
    <row r="7062" spans="2:5" x14ac:dyDescent="0.45">
      <c r="B7062" s="103"/>
      <c r="C7062" s="104"/>
      <c r="D7062" s="104"/>
      <c r="E7062" s="104"/>
    </row>
    <row r="7063" spans="2:5" x14ac:dyDescent="0.45">
      <c r="B7063" s="103"/>
      <c r="C7063" s="104"/>
      <c r="D7063" s="104"/>
      <c r="E7063" s="104"/>
    </row>
    <row r="7064" spans="2:5" x14ac:dyDescent="0.45">
      <c r="B7064" s="103"/>
      <c r="C7064" s="104"/>
      <c r="D7064" s="104"/>
      <c r="E7064" s="104"/>
    </row>
    <row r="7065" spans="2:5" x14ac:dyDescent="0.45">
      <c r="B7065" s="103"/>
      <c r="C7065" s="104"/>
      <c r="D7065" s="104"/>
      <c r="E7065" s="104"/>
    </row>
    <row r="7066" spans="2:5" x14ac:dyDescent="0.45">
      <c r="B7066" s="103"/>
      <c r="C7066" s="104"/>
      <c r="D7066" s="104"/>
      <c r="E7066" s="104"/>
    </row>
    <row r="7067" spans="2:5" x14ac:dyDescent="0.45">
      <c r="B7067" s="103"/>
      <c r="C7067" s="104"/>
      <c r="D7067" s="104"/>
      <c r="E7067" s="104"/>
    </row>
    <row r="7068" spans="2:5" x14ac:dyDescent="0.45">
      <c r="B7068" s="103"/>
      <c r="C7068" s="104"/>
      <c r="D7068" s="104"/>
      <c r="E7068" s="104"/>
    </row>
    <row r="7069" spans="2:5" x14ac:dyDescent="0.45">
      <c r="B7069" s="103"/>
      <c r="C7069" s="104"/>
      <c r="D7069" s="104"/>
      <c r="E7069" s="104"/>
    </row>
    <row r="7070" spans="2:5" x14ac:dyDescent="0.45">
      <c r="B7070" s="103"/>
      <c r="C7070" s="104"/>
      <c r="D7070" s="104"/>
      <c r="E7070" s="104"/>
    </row>
    <row r="7071" spans="2:5" x14ac:dyDescent="0.45">
      <c r="B7071" s="103"/>
      <c r="C7071" s="104"/>
      <c r="D7071" s="104"/>
      <c r="E7071" s="104"/>
    </row>
    <row r="7072" spans="2:5" x14ac:dyDescent="0.45">
      <c r="B7072" s="103"/>
      <c r="C7072" s="104"/>
      <c r="D7072" s="104"/>
      <c r="E7072" s="104"/>
    </row>
    <row r="7073" spans="2:5" x14ac:dyDescent="0.45">
      <c r="B7073" s="103"/>
      <c r="C7073" s="104"/>
      <c r="D7073" s="104"/>
      <c r="E7073" s="104"/>
    </row>
    <row r="7074" spans="2:5" x14ac:dyDescent="0.45">
      <c r="B7074" s="103"/>
      <c r="C7074" s="104"/>
      <c r="D7074" s="104"/>
      <c r="E7074" s="104"/>
    </row>
    <row r="7075" spans="2:5" x14ac:dyDescent="0.45">
      <c r="B7075" s="103"/>
      <c r="C7075" s="104"/>
      <c r="D7075" s="104"/>
      <c r="E7075" s="104"/>
    </row>
    <row r="7076" spans="2:5" x14ac:dyDescent="0.45">
      <c r="B7076" s="103"/>
      <c r="C7076" s="104"/>
      <c r="D7076" s="104"/>
      <c r="E7076" s="104"/>
    </row>
    <row r="7077" spans="2:5" x14ac:dyDescent="0.45">
      <c r="B7077" s="103"/>
      <c r="C7077" s="104"/>
      <c r="D7077" s="104"/>
      <c r="E7077" s="104"/>
    </row>
    <row r="7078" spans="2:5" x14ac:dyDescent="0.45">
      <c r="B7078" s="103"/>
      <c r="C7078" s="104"/>
      <c r="D7078" s="104"/>
      <c r="E7078" s="104"/>
    </row>
    <row r="7079" spans="2:5" x14ac:dyDescent="0.45">
      <c r="B7079" s="103"/>
      <c r="C7079" s="104"/>
      <c r="D7079" s="104"/>
      <c r="E7079" s="104"/>
    </row>
    <row r="7080" spans="2:5" x14ac:dyDescent="0.45">
      <c r="B7080" s="103"/>
      <c r="C7080" s="104"/>
      <c r="D7080" s="104"/>
      <c r="E7080" s="104"/>
    </row>
    <row r="7081" spans="2:5" x14ac:dyDescent="0.45">
      <c r="B7081" s="103"/>
      <c r="C7081" s="104"/>
      <c r="D7081" s="104"/>
      <c r="E7081" s="104"/>
    </row>
    <row r="7082" spans="2:5" x14ac:dyDescent="0.45">
      <c r="B7082" s="103"/>
      <c r="C7082" s="104"/>
      <c r="D7082" s="104"/>
      <c r="E7082" s="104"/>
    </row>
    <row r="7083" spans="2:5" x14ac:dyDescent="0.45">
      <c r="B7083" s="103"/>
      <c r="C7083" s="104"/>
      <c r="D7083" s="104"/>
      <c r="E7083" s="104"/>
    </row>
    <row r="7084" spans="2:5" x14ac:dyDescent="0.45">
      <c r="B7084" s="103"/>
      <c r="C7084" s="104"/>
      <c r="D7084" s="104"/>
      <c r="E7084" s="104"/>
    </row>
    <row r="7085" spans="2:5" x14ac:dyDescent="0.45">
      <c r="B7085" s="103"/>
      <c r="C7085" s="104"/>
      <c r="D7085" s="104"/>
      <c r="E7085" s="104"/>
    </row>
    <row r="7086" spans="2:5" x14ac:dyDescent="0.45">
      <c r="B7086" s="103"/>
      <c r="C7086" s="104"/>
      <c r="D7086" s="104"/>
      <c r="E7086" s="104"/>
    </row>
    <row r="7087" spans="2:5" x14ac:dyDescent="0.45">
      <c r="B7087" s="103"/>
      <c r="C7087" s="104"/>
      <c r="D7087" s="104"/>
      <c r="E7087" s="104"/>
    </row>
    <row r="7088" spans="2:5" x14ac:dyDescent="0.45">
      <c r="B7088" s="103"/>
      <c r="C7088" s="104"/>
      <c r="D7088" s="104"/>
      <c r="E7088" s="104"/>
    </row>
    <row r="7089" spans="2:5" x14ac:dyDescent="0.45">
      <c r="B7089" s="103"/>
      <c r="C7089" s="104"/>
      <c r="D7089" s="104"/>
      <c r="E7089" s="104"/>
    </row>
    <row r="7090" spans="2:5" x14ac:dyDescent="0.45">
      <c r="B7090" s="103"/>
      <c r="C7090" s="104"/>
      <c r="D7090" s="104"/>
      <c r="E7090" s="104"/>
    </row>
    <row r="7091" spans="2:5" x14ac:dyDescent="0.45">
      <c r="B7091" s="103"/>
      <c r="C7091" s="104"/>
      <c r="D7091" s="104"/>
      <c r="E7091" s="104"/>
    </row>
    <row r="7092" spans="2:5" x14ac:dyDescent="0.45">
      <c r="B7092" s="103"/>
      <c r="C7092" s="104"/>
      <c r="D7092" s="104"/>
      <c r="E7092" s="104"/>
    </row>
    <row r="7093" spans="2:5" x14ac:dyDescent="0.45">
      <c r="B7093" s="103"/>
      <c r="C7093" s="104"/>
      <c r="D7093" s="104"/>
      <c r="E7093" s="104"/>
    </row>
    <row r="7094" spans="2:5" x14ac:dyDescent="0.45">
      <c r="B7094" s="103"/>
      <c r="C7094" s="104"/>
      <c r="D7094" s="104"/>
      <c r="E7094" s="104"/>
    </row>
    <row r="7095" spans="2:5" x14ac:dyDescent="0.45">
      <c r="B7095" s="103"/>
      <c r="C7095" s="104"/>
      <c r="D7095" s="104"/>
      <c r="E7095" s="104"/>
    </row>
    <row r="7096" spans="2:5" x14ac:dyDescent="0.45">
      <c r="B7096" s="103"/>
      <c r="C7096" s="104"/>
      <c r="D7096" s="104"/>
      <c r="E7096" s="104"/>
    </row>
    <row r="7097" spans="2:5" x14ac:dyDescent="0.45">
      <c r="B7097" s="103"/>
      <c r="C7097" s="104"/>
      <c r="D7097" s="104"/>
      <c r="E7097" s="104"/>
    </row>
    <row r="7098" spans="2:5" x14ac:dyDescent="0.45">
      <c r="B7098" s="103"/>
      <c r="C7098" s="104"/>
      <c r="D7098" s="104"/>
      <c r="E7098" s="104"/>
    </row>
    <row r="7099" spans="2:5" x14ac:dyDescent="0.45">
      <c r="B7099" s="103"/>
      <c r="C7099" s="104"/>
      <c r="D7099" s="104"/>
      <c r="E7099" s="104"/>
    </row>
    <row r="7100" spans="2:5" x14ac:dyDescent="0.45">
      <c r="B7100" s="103"/>
      <c r="C7100" s="104"/>
      <c r="D7100" s="104"/>
      <c r="E7100" s="104"/>
    </row>
    <row r="7101" spans="2:5" x14ac:dyDescent="0.45">
      <c r="B7101" s="103"/>
      <c r="C7101" s="104"/>
      <c r="D7101" s="104"/>
      <c r="E7101" s="104"/>
    </row>
    <row r="7102" spans="2:5" x14ac:dyDescent="0.45">
      <c r="B7102" s="103"/>
      <c r="C7102" s="104"/>
      <c r="D7102" s="104"/>
      <c r="E7102" s="104"/>
    </row>
    <row r="7103" spans="2:5" x14ac:dyDescent="0.45">
      <c r="B7103" s="103"/>
      <c r="C7103" s="104"/>
      <c r="D7103" s="104"/>
      <c r="E7103" s="104"/>
    </row>
    <row r="7104" spans="2:5" x14ac:dyDescent="0.45">
      <c r="B7104" s="103"/>
      <c r="C7104" s="104"/>
      <c r="D7104" s="104"/>
      <c r="E7104" s="104"/>
    </row>
    <row r="7105" spans="2:5" x14ac:dyDescent="0.45">
      <c r="B7105" s="103"/>
      <c r="C7105" s="104"/>
      <c r="D7105" s="104"/>
      <c r="E7105" s="104"/>
    </row>
    <row r="7106" spans="2:5" x14ac:dyDescent="0.45">
      <c r="B7106" s="103"/>
      <c r="C7106" s="104"/>
      <c r="D7106" s="104"/>
      <c r="E7106" s="104"/>
    </row>
    <row r="7107" spans="2:5" x14ac:dyDescent="0.45">
      <c r="B7107" s="103"/>
      <c r="C7107" s="104"/>
      <c r="D7107" s="104"/>
      <c r="E7107" s="104"/>
    </row>
    <row r="7108" spans="2:5" x14ac:dyDescent="0.45">
      <c r="B7108" s="103"/>
      <c r="C7108" s="104"/>
      <c r="D7108" s="104"/>
      <c r="E7108" s="104"/>
    </row>
    <row r="7109" spans="2:5" x14ac:dyDescent="0.45">
      <c r="B7109" s="103"/>
      <c r="C7109" s="104"/>
      <c r="D7109" s="104"/>
      <c r="E7109" s="104"/>
    </row>
    <row r="7110" spans="2:5" x14ac:dyDescent="0.45">
      <c r="B7110" s="103"/>
      <c r="C7110" s="104"/>
      <c r="D7110" s="104"/>
      <c r="E7110" s="104"/>
    </row>
    <row r="7111" spans="2:5" x14ac:dyDescent="0.45">
      <c r="B7111" s="103"/>
      <c r="C7111" s="104"/>
      <c r="D7111" s="104"/>
      <c r="E7111" s="104"/>
    </row>
    <row r="7112" spans="2:5" x14ac:dyDescent="0.45">
      <c r="B7112" s="103"/>
      <c r="C7112" s="104"/>
      <c r="D7112" s="104"/>
      <c r="E7112" s="104"/>
    </row>
    <row r="7113" spans="2:5" x14ac:dyDescent="0.45">
      <c r="B7113" s="103"/>
      <c r="C7113" s="104"/>
      <c r="D7113" s="104"/>
      <c r="E7113" s="104"/>
    </row>
    <row r="7114" spans="2:5" x14ac:dyDescent="0.45">
      <c r="B7114" s="103"/>
      <c r="C7114" s="104"/>
      <c r="D7114" s="104"/>
      <c r="E7114" s="104"/>
    </row>
    <row r="7115" spans="2:5" x14ac:dyDescent="0.45">
      <c r="B7115" s="103"/>
      <c r="C7115" s="104"/>
      <c r="D7115" s="104"/>
      <c r="E7115" s="104"/>
    </row>
    <row r="7116" spans="2:5" x14ac:dyDescent="0.45">
      <c r="B7116" s="103"/>
      <c r="C7116" s="104"/>
      <c r="D7116" s="104"/>
      <c r="E7116" s="104"/>
    </row>
    <row r="7117" spans="2:5" x14ac:dyDescent="0.45">
      <c r="B7117" s="103"/>
      <c r="C7117" s="104"/>
      <c r="D7117" s="104"/>
      <c r="E7117" s="104"/>
    </row>
    <row r="7118" spans="2:5" x14ac:dyDescent="0.45">
      <c r="B7118" s="103"/>
      <c r="C7118" s="104"/>
      <c r="D7118" s="104"/>
      <c r="E7118" s="104"/>
    </row>
    <row r="7119" spans="2:5" x14ac:dyDescent="0.45">
      <c r="B7119" s="103"/>
      <c r="C7119" s="104"/>
      <c r="D7119" s="104"/>
      <c r="E7119" s="104"/>
    </row>
    <row r="7120" spans="2:5" x14ac:dyDescent="0.45">
      <c r="B7120" s="103"/>
      <c r="C7120" s="104"/>
      <c r="D7120" s="104"/>
      <c r="E7120" s="104"/>
    </row>
    <row r="7121" spans="2:5" x14ac:dyDescent="0.45">
      <c r="B7121" s="103"/>
      <c r="C7121" s="104"/>
      <c r="D7121" s="104"/>
      <c r="E7121" s="104"/>
    </row>
    <row r="7122" spans="2:5" x14ac:dyDescent="0.45">
      <c r="B7122" s="103"/>
      <c r="C7122" s="104"/>
      <c r="D7122" s="104"/>
      <c r="E7122" s="104"/>
    </row>
    <row r="7123" spans="2:5" x14ac:dyDescent="0.45">
      <c r="B7123" s="103"/>
      <c r="C7123" s="104"/>
      <c r="D7123" s="104"/>
      <c r="E7123" s="104"/>
    </row>
    <row r="7124" spans="2:5" x14ac:dyDescent="0.45">
      <c r="B7124" s="103"/>
      <c r="C7124" s="104"/>
      <c r="D7124" s="104"/>
      <c r="E7124" s="104"/>
    </row>
    <row r="7125" spans="2:5" x14ac:dyDescent="0.45">
      <c r="B7125" s="103"/>
      <c r="C7125" s="104"/>
      <c r="D7125" s="104"/>
      <c r="E7125" s="104"/>
    </row>
    <row r="7126" spans="2:5" x14ac:dyDescent="0.45">
      <c r="B7126" s="103"/>
      <c r="C7126" s="104"/>
      <c r="D7126" s="104"/>
      <c r="E7126" s="104"/>
    </row>
    <row r="7127" spans="2:5" x14ac:dyDescent="0.45">
      <c r="B7127" s="103"/>
      <c r="C7127" s="104"/>
      <c r="D7127" s="104"/>
      <c r="E7127" s="104"/>
    </row>
    <row r="7128" spans="2:5" x14ac:dyDescent="0.45">
      <c r="B7128" s="103"/>
      <c r="C7128" s="104"/>
      <c r="D7128" s="104"/>
      <c r="E7128" s="104"/>
    </row>
    <row r="7129" spans="2:5" x14ac:dyDescent="0.45">
      <c r="B7129" s="103"/>
      <c r="C7129" s="104"/>
      <c r="D7129" s="104"/>
      <c r="E7129" s="104"/>
    </row>
    <row r="7130" spans="2:5" x14ac:dyDescent="0.45">
      <c r="B7130" s="103"/>
      <c r="C7130" s="104"/>
      <c r="D7130" s="104"/>
      <c r="E7130" s="104"/>
    </row>
    <row r="7131" spans="2:5" x14ac:dyDescent="0.45">
      <c r="B7131" s="103"/>
      <c r="C7131" s="104"/>
      <c r="D7131" s="104"/>
      <c r="E7131" s="104"/>
    </row>
    <row r="7132" spans="2:5" x14ac:dyDescent="0.45">
      <c r="B7132" s="103"/>
      <c r="C7132" s="104"/>
      <c r="D7132" s="104"/>
      <c r="E7132" s="104"/>
    </row>
    <row r="7133" spans="2:5" x14ac:dyDescent="0.45">
      <c r="B7133" s="103"/>
      <c r="C7133" s="104"/>
      <c r="D7133" s="104"/>
      <c r="E7133" s="104"/>
    </row>
    <row r="7134" spans="2:5" x14ac:dyDescent="0.45">
      <c r="B7134" s="103"/>
      <c r="C7134" s="104"/>
      <c r="D7134" s="104"/>
      <c r="E7134" s="104"/>
    </row>
    <row r="7135" spans="2:5" x14ac:dyDescent="0.45">
      <c r="B7135" s="103"/>
      <c r="C7135" s="104"/>
      <c r="D7135" s="104"/>
      <c r="E7135" s="104"/>
    </row>
    <row r="7136" spans="2:5" x14ac:dyDescent="0.45">
      <c r="B7136" s="103"/>
      <c r="C7136" s="104"/>
      <c r="D7136" s="104"/>
      <c r="E7136" s="104"/>
    </row>
    <row r="7137" spans="2:5" x14ac:dyDescent="0.45">
      <c r="B7137" s="103"/>
      <c r="C7137" s="104"/>
      <c r="D7137" s="104"/>
      <c r="E7137" s="104"/>
    </row>
    <row r="7138" spans="2:5" x14ac:dyDescent="0.45">
      <c r="B7138" s="103"/>
      <c r="C7138" s="104"/>
      <c r="D7138" s="104"/>
      <c r="E7138" s="104"/>
    </row>
    <row r="7139" spans="2:5" x14ac:dyDescent="0.45">
      <c r="B7139" s="103"/>
      <c r="C7139" s="104"/>
      <c r="D7139" s="104"/>
      <c r="E7139" s="104"/>
    </row>
    <row r="7140" spans="2:5" x14ac:dyDescent="0.45">
      <c r="B7140" s="103"/>
      <c r="C7140" s="104"/>
      <c r="D7140" s="104"/>
      <c r="E7140" s="104"/>
    </row>
    <row r="7141" spans="2:5" x14ac:dyDescent="0.45">
      <c r="B7141" s="103"/>
      <c r="C7141" s="104"/>
      <c r="D7141" s="104"/>
      <c r="E7141" s="104"/>
    </row>
    <row r="7142" spans="2:5" x14ac:dyDescent="0.45">
      <c r="B7142" s="103"/>
      <c r="C7142" s="104"/>
      <c r="D7142" s="104"/>
      <c r="E7142" s="104"/>
    </row>
    <row r="7143" spans="2:5" x14ac:dyDescent="0.45">
      <c r="B7143" s="103"/>
      <c r="C7143" s="104"/>
      <c r="D7143" s="104"/>
      <c r="E7143" s="104"/>
    </row>
    <row r="7144" spans="2:5" x14ac:dyDescent="0.45">
      <c r="B7144" s="103"/>
      <c r="C7144" s="104"/>
      <c r="D7144" s="104"/>
      <c r="E7144" s="104"/>
    </row>
  </sheetData>
  <mergeCells count="2">
    <mergeCell ref="A1:E1"/>
    <mergeCell ref="A2:F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Kies hier uw codenummer" xr:uid="{00F5E9FA-2ECA-42D7-83EF-6BED4B58F7E7}">
          <x14:formula1>
            <xm:f>Electronics!$A$2:$A$1024</xm:f>
          </x14:formula1>
          <xm:sqref>C12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42E4E-D45D-4B25-B36D-EE9AC516D3BF}">
  <sheetPr codeName="Blad15"/>
  <dimension ref="A1:M1001"/>
  <sheetViews>
    <sheetView zoomScaleNormal="100" workbookViewId="0">
      <pane ySplit="1" topLeftCell="A1024" activePane="bottomLeft" state="frozen"/>
      <selection activeCell="J1" sqref="J1"/>
      <selection pane="bottomLeft" activeCell="C6" sqref="C6"/>
    </sheetView>
  </sheetViews>
  <sheetFormatPr defaultColWidth="9" defaultRowHeight="12.75" x14ac:dyDescent="0.35"/>
  <cols>
    <col min="1" max="1" width="17" style="258" customWidth="1"/>
    <col min="2" max="2" width="14.19921875" style="174" bestFit="1" customWidth="1"/>
    <col min="3" max="3" width="14.19921875" style="174" customWidth="1"/>
    <col min="4" max="4" width="21.19921875" style="174" bestFit="1" customWidth="1"/>
    <col min="5" max="5" width="56.53125" style="174" bestFit="1" customWidth="1"/>
    <col min="6" max="6" width="10.19921875" style="176" bestFit="1" customWidth="1"/>
    <col min="7" max="7" width="9.19921875" style="174" bestFit="1" customWidth="1"/>
    <col min="8" max="8" width="8.796875" style="174" customWidth="1"/>
    <col min="9" max="9" width="9" style="174" bestFit="1" customWidth="1"/>
    <col min="10" max="10" width="12.796875" style="174" bestFit="1" customWidth="1"/>
    <col min="11" max="15" width="10" style="174" bestFit="1" customWidth="1"/>
    <col min="16" max="16" width="13.796875" style="174" bestFit="1" customWidth="1"/>
    <col min="17" max="19" width="8.796875" style="174" customWidth="1"/>
    <col min="20" max="20" width="10" style="174" bestFit="1" customWidth="1"/>
    <col min="21" max="21" width="8.796875" style="174" customWidth="1"/>
    <col min="22" max="16384" width="9" style="174"/>
  </cols>
  <sheetData>
    <row r="1" spans="1:13" ht="14.25" x14ac:dyDescent="0.45">
      <c r="A1" s="2" t="s">
        <v>402</v>
      </c>
      <c r="B1" t="s">
        <v>26</v>
      </c>
      <c r="C1" t="s">
        <v>403</v>
      </c>
      <c r="D1" t="s">
        <v>385</v>
      </c>
      <c r="E1" t="s">
        <v>136</v>
      </c>
      <c r="F1" t="s">
        <v>38</v>
      </c>
      <c r="G1" s="171" t="s">
        <v>404</v>
      </c>
      <c r="H1" s="172"/>
      <c r="I1" s="173"/>
    </row>
    <row r="2" spans="1:13" ht="14.25" x14ac:dyDescent="0.45">
      <c r="A2" s="2">
        <v>1</v>
      </c>
      <c r="B2" t="s">
        <v>390</v>
      </c>
      <c r="C2" t="s">
        <v>389</v>
      </c>
      <c r="D2" t="s">
        <v>405</v>
      </c>
      <c r="E2" t="s">
        <v>406</v>
      </c>
      <c r="F2" s="175">
        <v>1363.95</v>
      </c>
      <c r="G2" t="s">
        <v>407</v>
      </c>
    </row>
    <row r="3" spans="1:13" ht="14.25" x14ac:dyDescent="0.45">
      <c r="A3" s="2">
        <v>2</v>
      </c>
      <c r="B3" t="s">
        <v>390</v>
      </c>
      <c r="C3" t="s">
        <v>400</v>
      </c>
      <c r="D3" t="s">
        <v>408</v>
      </c>
      <c r="E3" t="s">
        <v>409</v>
      </c>
      <c r="F3" s="175">
        <v>379</v>
      </c>
      <c r="G3" t="s">
        <v>410</v>
      </c>
      <c r="H3"/>
    </row>
    <row r="4" spans="1:13" ht="14.25" x14ac:dyDescent="0.45">
      <c r="A4" s="2">
        <v>3</v>
      </c>
      <c r="B4" t="s">
        <v>390</v>
      </c>
      <c r="C4" t="s">
        <v>399</v>
      </c>
      <c r="D4" t="s">
        <v>411</v>
      </c>
      <c r="E4" t="s">
        <v>412</v>
      </c>
      <c r="F4" s="175">
        <v>1149</v>
      </c>
      <c r="G4" t="s">
        <v>413</v>
      </c>
      <c r="H4"/>
      <c r="I4"/>
      <c r="J4"/>
      <c r="K4"/>
      <c r="L4"/>
      <c r="M4"/>
    </row>
    <row r="5" spans="1:13" ht="14.25" x14ac:dyDescent="0.45">
      <c r="A5" s="2">
        <v>4</v>
      </c>
      <c r="B5" t="s">
        <v>390</v>
      </c>
      <c r="C5" t="s">
        <v>395</v>
      </c>
      <c r="D5" t="s">
        <v>414</v>
      </c>
      <c r="E5" t="s">
        <v>415</v>
      </c>
      <c r="F5" s="175">
        <v>3149</v>
      </c>
      <c r="G5" t="s">
        <v>407</v>
      </c>
      <c r="H5"/>
      <c r="I5"/>
      <c r="J5"/>
      <c r="K5"/>
      <c r="L5"/>
      <c r="M5"/>
    </row>
    <row r="6" spans="1:13" ht="14.25" x14ac:dyDescent="0.45">
      <c r="A6" s="2">
        <v>5</v>
      </c>
      <c r="B6" t="s">
        <v>390</v>
      </c>
      <c r="C6" t="s">
        <v>389</v>
      </c>
      <c r="D6" t="s">
        <v>416</v>
      </c>
      <c r="E6" t="s">
        <v>417</v>
      </c>
      <c r="F6" s="175">
        <v>219</v>
      </c>
      <c r="G6" t="s">
        <v>410</v>
      </c>
      <c r="H6"/>
      <c r="I6"/>
      <c r="J6"/>
      <c r="K6"/>
      <c r="L6"/>
      <c r="M6"/>
    </row>
    <row r="7" spans="1:13" ht="14.25" x14ac:dyDescent="0.45">
      <c r="A7" s="2">
        <v>6</v>
      </c>
      <c r="B7" t="s">
        <v>390</v>
      </c>
      <c r="C7" t="s">
        <v>397</v>
      </c>
      <c r="D7" t="s">
        <v>418</v>
      </c>
      <c r="E7" t="s">
        <v>419</v>
      </c>
      <c r="F7" s="175">
        <v>599</v>
      </c>
      <c r="G7" t="s">
        <v>413</v>
      </c>
      <c r="H7"/>
      <c r="I7"/>
      <c r="J7"/>
      <c r="K7"/>
      <c r="L7"/>
      <c r="M7"/>
    </row>
    <row r="8" spans="1:13" ht="14.25" x14ac:dyDescent="0.45">
      <c r="A8" s="2">
        <v>7</v>
      </c>
      <c r="B8" t="s">
        <v>390</v>
      </c>
      <c r="C8" t="s">
        <v>395</v>
      </c>
      <c r="D8" t="s">
        <v>420</v>
      </c>
      <c r="E8" t="s">
        <v>421</v>
      </c>
      <c r="F8" s="175">
        <v>239</v>
      </c>
      <c r="G8" t="s">
        <v>413</v>
      </c>
      <c r="H8"/>
      <c r="I8"/>
      <c r="J8"/>
      <c r="K8"/>
      <c r="L8"/>
      <c r="M8"/>
    </row>
    <row r="9" spans="1:13" ht="14.25" x14ac:dyDescent="0.45">
      <c r="A9" s="2">
        <v>8</v>
      </c>
      <c r="B9" t="s">
        <v>390</v>
      </c>
      <c r="C9" t="s">
        <v>400</v>
      </c>
      <c r="D9" t="s">
        <v>422</v>
      </c>
      <c r="E9" t="s">
        <v>423</v>
      </c>
      <c r="F9" s="175">
        <v>1499</v>
      </c>
      <c r="G9" t="s">
        <v>413</v>
      </c>
      <c r="H9"/>
    </row>
    <row r="10" spans="1:13" ht="14.25" x14ac:dyDescent="0.45">
      <c r="A10" s="2">
        <v>9</v>
      </c>
      <c r="B10" t="s">
        <v>390</v>
      </c>
      <c r="C10" t="s">
        <v>397</v>
      </c>
      <c r="D10" t="s">
        <v>424</v>
      </c>
      <c r="E10" t="s">
        <v>425</v>
      </c>
      <c r="F10" s="175">
        <v>899</v>
      </c>
      <c r="G10" t="s">
        <v>413</v>
      </c>
      <c r="H10"/>
    </row>
    <row r="11" spans="1:13" ht="14.25" x14ac:dyDescent="0.45">
      <c r="A11" s="2">
        <v>10</v>
      </c>
      <c r="B11" t="s">
        <v>390</v>
      </c>
      <c r="C11" t="s">
        <v>397</v>
      </c>
      <c r="D11" t="s">
        <v>426</v>
      </c>
      <c r="E11" t="s">
        <v>427</v>
      </c>
      <c r="F11" s="175">
        <v>1098.99</v>
      </c>
      <c r="G11" t="s">
        <v>413</v>
      </c>
      <c r="H11"/>
    </row>
    <row r="12" spans="1:13" ht="14.25" x14ac:dyDescent="0.45">
      <c r="A12" s="2">
        <v>11</v>
      </c>
      <c r="B12" t="s">
        <v>390</v>
      </c>
      <c r="C12" t="s">
        <v>395</v>
      </c>
      <c r="D12" t="s">
        <v>428</v>
      </c>
      <c r="E12" t="s">
        <v>429</v>
      </c>
      <c r="F12" s="175">
        <v>2649</v>
      </c>
      <c r="G12" t="s">
        <v>407</v>
      </c>
      <c r="H12"/>
    </row>
    <row r="13" spans="1:13" ht="14.25" x14ac:dyDescent="0.45">
      <c r="A13" s="2">
        <v>12</v>
      </c>
      <c r="B13" t="s">
        <v>390</v>
      </c>
      <c r="C13" t="s">
        <v>397</v>
      </c>
      <c r="D13" t="s">
        <v>430</v>
      </c>
      <c r="E13" t="s">
        <v>431</v>
      </c>
      <c r="F13" s="175">
        <v>229</v>
      </c>
      <c r="G13" t="s">
        <v>432</v>
      </c>
    </row>
    <row r="14" spans="1:13" ht="14.25" x14ac:dyDescent="0.45">
      <c r="A14" s="2">
        <v>13</v>
      </c>
      <c r="B14" t="s">
        <v>390</v>
      </c>
      <c r="C14" t="s">
        <v>399</v>
      </c>
      <c r="D14" t="s">
        <v>433</v>
      </c>
      <c r="E14" t="s">
        <v>434</v>
      </c>
      <c r="F14" s="175">
        <v>849</v>
      </c>
      <c r="G14" t="s">
        <v>413</v>
      </c>
    </row>
    <row r="15" spans="1:13" ht="14.25" x14ac:dyDescent="0.45">
      <c r="A15" s="2">
        <v>14</v>
      </c>
      <c r="B15" t="s">
        <v>390</v>
      </c>
      <c r="C15" t="s">
        <v>395</v>
      </c>
      <c r="D15" t="s">
        <v>405</v>
      </c>
      <c r="E15" t="s">
        <v>435</v>
      </c>
      <c r="F15" s="175">
        <v>1999</v>
      </c>
      <c r="G15" t="s">
        <v>407</v>
      </c>
    </row>
    <row r="16" spans="1:13" ht="14.25" x14ac:dyDescent="0.45">
      <c r="A16" s="2">
        <v>15</v>
      </c>
      <c r="B16" t="s">
        <v>390</v>
      </c>
      <c r="C16" t="s">
        <v>398</v>
      </c>
      <c r="D16" t="s">
        <v>408</v>
      </c>
      <c r="E16" t="s">
        <v>436</v>
      </c>
      <c r="F16" s="175">
        <v>769</v>
      </c>
      <c r="G16" t="s">
        <v>437</v>
      </c>
    </row>
    <row r="17" spans="1:8" ht="14.25" x14ac:dyDescent="0.45">
      <c r="A17" s="2">
        <v>16</v>
      </c>
      <c r="B17" t="s">
        <v>390</v>
      </c>
      <c r="C17" t="s">
        <v>398</v>
      </c>
      <c r="D17" t="s">
        <v>411</v>
      </c>
      <c r="E17" t="s">
        <v>438</v>
      </c>
      <c r="F17" s="175">
        <v>379</v>
      </c>
      <c r="G17" t="s">
        <v>410</v>
      </c>
    </row>
    <row r="18" spans="1:8" ht="14.25" x14ac:dyDescent="0.45">
      <c r="A18" s="2">
        <v>17</v>
      </c>
      <c r="B18" t="s">
        <v>390</v>
      </c>
      <c r="C18" t="s">
        <v>400</v>
      </c>
      <c r="D18" t="s">
        <v>414</v>
      </c>
      <c r="E18" t="s">
        <v>439</v>
      </c>
      <c r="F18" s="175">
        <v>379</v>
      </c>
      <c r="G18" t="s">
        <v>413</v>
      </c>
    </row>
    <row r="19" spans="1:8" ht="14.25" x14ac:dyDescent="0.45">
      <c r="A19" s="2">
        <v>18</v>
      </c>
      <c r="B19" t="s">
        <v>390</v>
      </c>
      <c r="C19" t="s">
        <v>398</v>
      </c>
      <c r="D19" t="s">
        <v>416</v>
      </c>
      <c r="E19" t="s">
        <v>440</v>
      </c>
      <c r="F19" s="175">
        <v>469</v>
      </c>
      <c r="G19" t="s">
        <v>432</v>
      </c>
    </row>
    <row r="20" spans="1:8" ht="14.25" x14ac:dyDescent="0.45">
      <c r="A20" s="2">
        <v>19</v>
      </c>
      <c r="B20" t="s">
        <v>390</v>
      </c>
      <c r="C20" t="s">
        <v>399</v>
      </c>
      <c r="D20" t="s">
        <v>418</v>
      </c>
      <c r="E20" t="s">
        <v>441</v>
      </c>
      <c r="F20" s="175">
        <v>679</v>
      </c>
      <c r="G20" t="s">
        <v>442</v>
      </c>
    </row>
    <row r="21" spans="1:8" ht="14.25" x14ac:dyDescent="0.45">
      <c r="A21" s="2">
        <v>20</v>
      </c>
      <c r="B21" t="s">
        <v>390</v>
      </c>
      <c r="C21" t="s">
        <v>395</v>
      </c>
      <c r="D21" t="s">
        <v>420</v>
      </c>
      <c r="E21" t="s">
        <v>443</v>
      </c>
      <c r="F21" s="175">
        <v>979</v>
      </c>
      <c r="G21" t="s">
        <v>442</v>
      </c>
    </row>
    <row r="22" spans="1:8" ht="14.25" x14ac:dyDescent="0.45">
      <c r="A22" s="2">
        <v>21</v>
      </c>
      <c r="B22" t="s">
        <v>390</v>
      </c>
      <c r="C22" t="s">
        <v>398</v>
      </c>
      <c r="D22" t="s">
        <v>422</v>
      </c>
      <c r="E22" t="s">
        <v>444</v>
      </c>
      <c r="F22" s="175">
        <v>1199</v>
      </c>
      <c r="G22" t="s">
        <v>432</v>
      </c>
    </row>
    <row r="23" spans="1:8" ht="14.25" x14ac:dyDescent="0.45">
      <c r="A23" s="2">
        <v>22</v>
      </c>
      <c r="B23" t="s">
        <v>390</v>
      </c>
      <c r="C23" t="s">
        <v>400</v>
      </c>
      <c r="D23" t="s">
        <v>424</v>
      </c>
      <c r="E23" t="s">
        <v>445</v>
      </c>
      <c r="F23" s="175">
        <v>1699</v>
      </c>
      <c r="G23" t="s">
        <v>442</v>
      </c>
    </row>
    <row r="24" spans="1:8" ht="14.25" x14ac:dyDescent="0.45">
      <c r="A24" s="2">
        <v>23</v>
      </c>
      <c r="B24" t="s">
        <v>390</v>
      </c>
      <c r="C24" t="s">
        <v>398</v>
      </c>
      <c r="D24" t="s">
        <v>426</v>
      </c>
      <c r="E24" t="s">
        <v>446</v>
      </c>
      <c r="F24" s="175">
        <v>1299</v>
      </c>
      <c r="G24" t="s">
        <v>432</v>
      </c>
    </row>
    <row r="25" spans="1:8" ht="14.25" x14ac:dyDescent="0.45">
      <c r="A25" s="2">
        <v>24</v>
      </c>
      <c r="B25" t="s">
        <v>390</v>
      </c>
      <c r="C25" t="s">
        <v>397</v>
      </c>
      <c r="D25" t="s">
        <v>428</v>
      </c>
      <c r="E25" t="s">
        <v>447</v>
      </c>
      <c r="F25" s="175">
        <v>1829</v>
      </c>
      <c r="G25" t="s">
        <v>448</v>
      </c>
    </row>
    <row r="26" spans="1:8" ht="14.25" x14ac:dyDescent="0.45">
      <c r="A26" s="2">
        <v>25</v>
      </c>
      <c r="B26" t="s">
        <v>390</v>
      </c>
      <c r="C26" t="s">
        <v>399</v>
      </c>
      <c r="D26" t="s">
        <v>430</v>
      </c>
      <c r="E26" t="s">
        <v>449</v>
      </c>
      <c r="F26" s="175">
        <v>219</v>
      </c>
      <c r="G26" t="s">
        <v>410</v>
      </c>
    </row>
    <row r="27" spans="1:8" ht="14.25" x14ac:dyDescent="0.45">
      <c r="A27" s="2">
        <v>26</v>
      </c>
      <c r="B27" t="s">
        <v>390</v>
      </c>
      <c r="C27" t="s">
        <v>395</v>
      </c>
      <c r="D27" t="s">
        <v>433</v>
      </c>
      <c r="E27" t="s">
        <v>450</v>
      </c>
      <c r="F27" s="175">
        <v>1599</v>
      </c>
      <c r="G27" t="s">
        <v>413</v>
      </c>
    </row>
    <row r="28" spans="1:8" ht="14.25" x14ac:dyDescent="0.45">
      <c r="A28" s="2">
        <v>27</v>
      </c>
      <c r="B28" t="s">
        <v>390</v>
      </c>
      <c r="C28" t="s">
        <v>399</v>
      </c>
      <c r="D28" t="s">
        <v>405</v>
      </c>
      <c r="E28" t="s">
        <v>451</v>
      </c>
      <c r="F28" s="175">
        <v>1099</v>
      </c>
      <c r="G28" t="s">
        <v>442</v>
      </c>
    </row>
    <row r="29" spans="1:8" ht="14.25" x14ac:dyDescent="0.45">
      <c r="A29" s="2">
        <v>28</v>
      </c>
      <c r="B29" t="s">
        <v>390</v>
      </c>
      <c r="C29" t="s">
        <v>389</v>
      </c>
      <c r="D29" t="s">
        <v>408</v>
      </c>
      <c r="E29" t="s">
        <v>452</v>
      </c>
      <c r="F29" s="175">
        <v>1399</v>
      </c>
      <c r="G29" t="s">
        <v>442</v>
      </c>
      <c r="H29" s="176"/>
    </row>
    <row r="30" spans="1:8" ht="14.25" x14ac:dyDescent="0.45">
      <c r="A30" s="2">
        <v>29</v>
      </c>
      <c r="B30" t="s">
        <v>390</v>
      </c>
      <c r="C30" t="s">
        <v>395</v>
      </c>
      <c r="D30" t="s">
        <v>411</v>
      </c>
      <c r="E30" t="s">
        <v>453</v>
      </c>
      <c r="F30" s="175">
        <v>849</v>
      </c>
      <c r="G30" t="s">
        <v>442</v>
      </c>
      <c r="H30" s="176"/>
    </row>
    <row r="31" spans="1:8" ht="14.25" x14ac:dyDescent="0.45">
      <c r="A31" s="2">
        <v>30</v>
      </c>
      <c r="B31" t="s">
        <v>390</v>
      </c>
      <c r="C31" t="s">
        <v>389</v>
      </c>
      <c r="D31" t="s">
        <v>414</v>
      </c>
      <c r="E31" t="s">
        <v>454</v>
      </c>
      <c r="F31" s="175">
        <v>279</v>
      </c>
      <c r="G31" t="s">
        <v>413</v>
      </c>
      <c r="H31" s="176"/>
    </row>
    <row r="32" spans="1:8" ht="14.25" x14ac:dyDescent="0.45">
      <c r="A32" s="2">
        <v>31</v>
      </c>
      <c r="B32" t="s">
        <v>390</v>
      </c>
      <c r="C32" t="s">
        <v>389</v>
      </c>
      <c r="D32" t="s">
        <v>416</v>
      </c>
      <c r="E32" t="s">
        <v>455</v>
      </c>
      <c r="F32" s="175">
        <v>1199</v>
      </c>
      <c r="G32" t="s">
        <v>413</v>
      </c>
      <c r="H32" s="176"/>
    </row>
    <row r="33" spans="1:8" ht="14.25" x14ac:dyDescent="0.45">
      <c r="A33" s="2">
        <v>32</v>
      </c>
      <c r="B33" t="s">
        <v>390</v>
      </c>
      <c r="C33" t="s">
        <v>400</v>
      </c>
      <c r="D33" t="s">
        <v>418</v>
      </c>
      <c r="E33" t="s">
        <v>456</v>
      </c>
      <c r="F33" s="175">
        <v>1299</v>
      </c>
      <c r="G33" t="s">
        <v>442</v>
      </c>
      <c r="H33" s="176"/>
    </row>
    <row r="34" spans="1:8" ht="14.25" x14ac:dyDescent="0.45">
      <c r="A34" s="2">
        <v>33</v>
      </c>
      <c r="B34" t="s">
        <v>390</v>
      </c>
      <c r="C34" t="s">
        <v>389</v>
      </c>
      <c r="D34" t="s">
        <v>420</v>
      </c>
      <c r="E34" t="s">
        <v>457</v>
      </c>
      <c r="F34" s="175">
        <v>999</v>
      </c>
      <c r="G34" t="s">
        <v>413</v>
      </c>
      <c r="H34" s="176"/>
    </row>
    <row r="35" spans="1:8" ht="14.25" x14ac:dyDescent="0.45">
      <c r="A35" s="2">
        <v>34</v>
      </c>
      <c r="B35" t="s">
        <v>390</v>
      </c>
      <c r="C35" t="s">
        <v>389</v>
      </c>
      <c r="D35" t="s">
        <v>422</v>
      </c>
      <c r="E35" t="s">
        <v>458</v>
      </c>
      <c r="F35" s="175">
        <v>799</v>
      </c>
      <c r="G35" t="s">
        <v>432</v>
      </c>
      <c r="H35" s="176"/>
    </row>
    <row r="36" spans="1:8" ht="14.25" x14ac:dyDescent="0.45">
      <c r="A36" s="2">
        <v>35</v>
      </c>
      <c r="B36" t="s">
        <v>390</v>
      </c>
      <c r="C36" t="s">
        <v>397</v>
      </c>
      <c r="D36" t="s">
        <v>424</v>
      </c>
      <c r="E36" t="s">
        <v>459</v>
      </c>
      <c r="F36" s="175">
        <v>1599</v>
      </c>
      <c r="G36" t="s">
        <v>460</v>
      </c>
      <c r="H36" s="176"/>
    </row>
    <row r="37" spans="1:8" ht="14.25" x14ac:dyDescent="0.45">
      <c r="A37" s="2">
        <v>36</v>
      </c>
      <c r="B37" t="s">
        <v>390</v>
      </c>
      <c r="C37" t="s">
        <v>400</v>
      </c>
      <c r="D37" t="s">
        <v>426</v>
      </c>
      <c r="E37" t="s">
        <v>461</v>
      </c>
      <c r="F37" s="175">
        <v>219</v>
      </c>
      <c r="G37" t="s">
        <v>410</v>
      </c>
      <c r="H37" s="176"/>
    </row>
    <row r="38" spans="1:8" ht="14.25" x14ac:dyDescent="0.45">
      <c r="A38" s="2">
        <v>37</v>
      </c>
      <c r="B38" t="s">
        <v>390</v>
      </c>
      <c r="C38" t="s">
        <v>398</v>
      </c>
      <c r="D38" t="s">
        <v>428</v>
      </c>
      <c r="E38" t="s">
        <v>462</v>
      </c>
      <c r="F38" s="175">
        <v>1186</v>
      </c>
      <c r="G38" t="s">
        <v>442</v>
      </c>
      <c r="H38" s="176"/>
    </row>
    <row r="39" spans="1:8" ht="14.25" x14ac:dyDescent="0.45">
      <c r="A39" s="2">
        <v>38</v>
      </c>
      <c r="B39" t="s">
        <v>390</v>
      </c>
      <c r="C39" t="s">
        <v>400</v>
      </c>
      <c r="D39" t="s">
        <v>430</v>
      </c>
      <c r="E39" t="s">
        <v>463</v>
      </c>
      <c r="F39" s="175">
        <v>1999</v>
      </c>
      <c r="G39" t="s">
        <v>442</v>
      </c>
      <c r="H39" s="176"/>
    </row>
    <row r="40" spans="1:8" ht="14.25" x14ac:dyDescent="0.45">
      <c r="A40" s="2">
        <v>39</v>
      </c>
      <c r="B40" t="s">
        <v>390</v>
      </c>
      <c r="C40" t="s">
        <v>389</v>
      </c>
      <c r="D40" t="s">
        <v>433</v>
      </c>
      <c r="E40" t="s">
        <v>464</v>
      </c>
      <c r="F40" s="175">
        <v>499</v>
      </c>
      <c r="G40" t="s">
        <v>410</v>
      </c>
      <c r="H40" s="176"/>
    </row>
    <row r="41" spans="1:8" ht="14.25" x14ac:dyDescent="0.45">
      <c r="A41" s="2">
        <v>40</v>
      </c>
      <c r="B41" t="s">
        <v>390</v>
      </c>
      <c r="C41" t="s">
        <v>389</v>
      </c>
      <c r="D41" t="s">
        <v>405</v>
      </c>
      <c r="E41" t="s">
        <v>465</v>
      </c>
      <c r="F41" s="175">
        <v>1999</v>
      </c>
      <c r="G41" t="s">
        <v>413</v>
      </c>
      <c r="H41" s="176"/>
    </row>
    <row r="42" spans="1:8" ht="14.25" x14ac:dyDescent="0.45">
      <c r="A42" s="2">
        <v>41</v>
      </c>
      <c r="B42" t="s">
        <v>390</v>
      </c>
      <c r="C42" t="s">
        <v>395</v>
      </c>
      <c r="D42" t="s">
        <v>408</v>
      </c>
      <c r="E42" t="s">
        <v>466</v>
      </c>
      <c r="F42" s="175">
        <v>249</v>
      </c>
      <c r="G42" t="s">
        <v>413</v>
      </c>
      <c r="H42" s="176"/>
    </row>
    <row r="43" spans="1:8" ht="14.25" x14ac:dyDescent="0.45">
      <c r="A43" s="2">
        <v>42</v>
      </c>
      <c r="B43" t="s">
        <v>390</v>
      </c>
      <c r="C43" t="s">
        <v>399</v>
      </c>
      <c r="D43" t="s">
        <v>411</v>
      </c>
      <c r="E43" t="s">
        <v>467</v>
      </c>
      <c r="F43" s="175">
        <v>719.1</v>
      </c>
      <c r="G43" t="s">
        <v>442</v>
      </c>
      <c r="H43" s="176"/>
    </row>
    <row r="44" spans="1:8" ht="14.25" x14ac:dyDescent="0.45">
      <c r="A44" s="2">
        <v>43</v>
      </c>
      <c r="B44" t="s">
        <v>390</v>
      </c>
      <c r="C44" t="s">
        <v>397</v>
      </c>
      <c r="D44" t="s">
        <v>414</v>
      </c>
      <c r="E44" t="s">
        <v>468</v>
      </c>
      <c r="F44" s="175">
        <v>1499</v>
      </c>
      <c r="G44" t="s">
        <v>413</v>
      </c>
      <c r="H44" s="176"/>
    </row>
    <row r="45" spans="1:8" ht="14.25" x14ac:dyDescent="0.45">
      <c r="A45" s="2">
        <v>44</v>
      </c>
      <c r="B45" t="s">
        <v>390</v>
      </c>
      <c r="C45" t="s">
        <v>400</v>
      </c>
      <c r="D45" t="s">
        <v>416</v>
      </c>
      <c r="E45" t="s">
        <v>469</v>
      </c>
      <c r="F45" s="175">
        <v>999</v>
      </c>
      <c r="G45" t="s">
        <v>413</v>
      </c>
      <c r="H45" s="176"/>
    </row>
    <row r="46" spans="1:8" ht="14.25" x14ac:dyDescent="0.45">
      <c r="A46" s="2">
        <v>45</v>
      </c>
      <c r="B46" t="s">
        <v>390</v>
      </c>
      <c r="C46" t="s">
        <v>389</v>
      </c>
      <c r="D46" t="s">
        <v>418</v>
      </c>
      <c r="E46" t="s">
        <v>470</v>
      </c>
      <c r="F46" s="175">
        <v>349</v>
      </c>
      <c r="G46" t="s">
        <v>413</v>
      </c>
      <c r="H46" s="176"/>
    </row>
    <row r="47" spans="1:8" ht="14.25" x14ac:dyDescent="0.45">
      <c r="A47" s="2">
        <v>46</v>
      </c>
      <c r="B47" t="s">
        <v>390</v>
      </c>
      <c r="C47" t="s">
        <v>389</v>
      </c>
      <c r="D47" t="s">
        <v>420</v>
      </c>
      <c r="E47" t="s">
        <v>471</v>
      </c>
      <c r="F47" s="175">
        <v>899</v>
      </c>
      <c r="G47" t="s">
        <v>442</v>
      </c>
      <c r="H47" s="176"/>
    </row>
    <row r="48" spans="1:8" ht="14.25" x14ac:dyDescent="0.45">
      <c r="A48" s="2">
        <v>47</v>
      </c>
      <c r="B48" t="s">
        <v>390</v>
      </c>
      <c r="C48" t="s">
        <v>398</v>
      </c>
      <c r="D48" t="s">
        <v>422</v>
      </c>
      <c r="E48" t="s">
        <v>472</v>
      </c>
      <c r="F48" s="175">
        <v>899</v>
      </c>
      <c r="G48" t="s">
        <v>437</v>
      </c>
      <c r="H48" s="176"/>
    </row>
    <row r="49" spans="1:8" ht="14.25" x14ac:dyDescent="0.45">
      <c r="A49" s="2">
        <v>48</v>
      </c>
      <c r="B49" t="s">
        <v>390</v>
      </c>
      <c r="C49" t="s">
        <v>400</v>
      </c>
      <c r="D49" t="s">
        <v>424</v>
      </c>
      <c r="E49" t="s">
        <v>473</v>
      </c>
      <c r="F49" s="175">
        <v>799</v>
      </c>
      <c r="G49" t="s">
        <v>413</v>
      </c>
      <c r="H49" s="176"/>
    </row>
    <row r="50" spans="1:8" ht="14.25" x14ac:dyDescent="0.45">
      <c r="A50" s="2">
        <v>49</v>
      </c>
      <c r="B50" t="s">
        <v>390</v>
      </c>
      <c r="C50" t="s">
        <v>398</v>
      </c>
      <c r="D50" t="s">
        <v>426</v>
      </c>
      <c r="E50" t="s">
        <v>474</v>
      </c>
      <c r="F50" s="175">
        <v>779</v>
      </c>
      <c r="G50" t="s">
        <v>413</v>
      </c>
      <c r="H50" s="176"/>
    </row>
    <row r="51" spans="1:8" ht="14.25" x14ac:dyDescent="0.45">
      <c r="A51" s="2">
        <v>50</v>
      </c>
      <c r="B51" t="s">
        <v>390</v>
      </c>
      <c r="C51" t="s">
        <v>398</v>
      </c>
      <c r="D51" t="s">
        <v>428</v>
      </c>
      <c r="E51" t="s">
        <v>475</v>
      </c>
      <c r="F51" s="175">
        <v>2439</v>
      </c>
      <c r="G51" t="s">
        <v>407</v>
      </c>
      <c r="H51" s="176"/>
    </row>
    <row r="52" spans="1:8" ht="14.25" x14ac:dyDescent="0.45">
      <c r="A52" s="2">
        <v>51</v>
      </c>
      <c r="B52" t="s">
        <v>390</v>
      </c>
      <c r="C52" t="s">
        <v>400</v>
      </c>
      <c r="D52" t="s">
        <v>430</v>
      </c>
      <c r="E52" t="s">
        <v>476</v>
      </c>
      <c r="F52" s="175">
        <v>1199</v>
      </c>
      <c r="G52" t="s">
        <v>460</v>
      </c>
      <c r="H52" s="176"/>
    </row>
    <row r="53" spans="1:8" ht="14.25" x14ac:dyDescent="0.45">
      <c r="A53" s="2">
        <v>52</v>
      </c>
      <c r="B53" t="s">
        <v>390</v>
      </c>
      <c r="C53" t="s">
        <v>398</v>
      </c>
      <c r="D53" t="s">
        <v>433</v>
      </c>
      <c r="E53" t="s">
        <v>477</v>
      </c>
      <c r="F53" s="175">
        <v>649</v>
      </c>
      <c r="G53" t="s">
        <v>413</v>
      </c>
      <c r="H53" s="176"/>
    </row>
    <row r="54" spans="1:8" ht="14.25" x14ac:dyDescent="0.45">
      <c r="A54" s="2">
        <v>53</v>
      </c>
      <c r="B54" t="s">
        <v>390</v>
      </c>
      <c r="C54" t="s">
        <v>398</v>
      </c>
      <c r="D54" t="s">
        <v>405</v>
      </c>
      <c r="E54" t="s">
        <v>478</v>
      </c>
      <c r="F54" s="175">
        <v>849</v>
      </c>
      <c r="G54" t="s">
        <v>442</v>
      </c>
      <c r="H54" s="176"/>
    </row>
    <row r="55" spans="1:8" ht="14.25" x14ac:dyDescent="0.45">
      <c r="A55" s="2">
        <v>54</v>
      </c>
      <c r="B55" t="s">
        <v>390</v>
      </c>
      <c r="C55" t="s">
        <v>395</v>
      </c>
      <c r="D55" t="s">
        <v>408</v>
      </c>
      <c r="E55" t="s">
        <v>479</v>
      </c>
      <c r="F55" s="175">
        <v>807.66</v>
      </c>
      <c r="G55" t="s">
        <v>410</v>
      </c>
      <c r="H55" s="176"/>
    </row>
    <row r="56" spans="1:8" ht="14.25" x14ac:dyDescent="0.45">
      <c r="A56" s="2">
        <v>55</v>
      </c>
      <c r="B56" t="s">
        <v>390</v>
      </c>
      <c r="C56" t="s">
        <v>389</v>
      </c>
      <c r="D56" t="s">
        <v>411</v>
      </c>
      <c r="E56" t="s">
        <v>480</v>
      </c>
      <c r="F56" s="175">
        <v>1535.49</v>
      </c>
      <c r="G56" t="s">
        <v>413</v>
      </c>
      <c r="H56" s="176"/>
    </row>
    <row r="57" spans="1:8" ht="14.25" x14ac:dyDescent="0.45">
      <c r="A57" s="2">
        <v>56</v>
      </c>
      <c r="B57" t="s">
        <v>390</v>
      </c>
      <c r="C57" t="s">
        <v>395</v>
      </c>
      <c r="D57" t="s">
        <v>414</v>
      </c>
      <c r="E57" t="s">
        <v>481</v>
      </c>
      <c r="F57" s="175">
        <v>379</v>
      </c>
      <c r="G57" t="s">
        <v>432</v>
      </c>
      <c r="H57" s="176"/>
    </row>
    <row r="58" spans="1:8" ht="14.25" x14ac:dyDescent="0.45">
      <c r="A58" s="2">
        <v>57</v>
      </c>
      <c r="B58" t="s">
        <v>390</v>
      </c>
      <c r="C58" t="s">
        <v>399</v>
      </c>
      <c r="D58" t="s">
        <v>416</v>
      </c>
      <c r="E58" t="s">
        <v>482</v>
      </c>
      <c r="F58" s="175">
        <v>529</v>
      </c>
      <c r="G58" t="s">
        <v>437</v>
      </c>
      <c r="H58" s="176"/>
    </row>
    <row r="59" spans="1:8" ht="14.25" x14ac:dyDescent="0.45">
      <c r="A59" s="2">
        <v>58</v>
      </c>
      <c r="B59" t="s">
        <v>390</v>
      </c>
      <c r="C59" t="s">
        <v>398</v>
      </c>
      <c r="D59" t="s">
        <v>418</v>
      </c>
      <c r="E59" t="s">
        <v>483</v>
      </c>
      <c r="F59" s="175">
        <v>749</v>
      </c>
      <c r="G59" t="s">
        <v>413</v>
      </c>
      <c r="H59" s="176"/>
    </row>
    <row r="60" spans="1:8" ht="14.25" x14ac:dyDescent="0.45">
      <c r="A60" s="2">
        <v>59</v>
      </c>
      <c r="B60" t="s">
        <v>390</v>
      </c>
      <c r="C60" t="s">
        <v>395</v>
      </c>
      <c r="D60" t="s">
        <v>420</v>
      </c>
      <c r="E60" t="s">
        <v>484</v>
      </c>
      <c r="F60" s="175">
        <v>499</v>
      </c>
      <c r="G60" t="s">
        <v>442</v>
      </c>
      <c r="H60" s="176"/>
    </row>
    <row r="61" spans="1:8" ht="14.25" x14ac:dyDescent="0.45">
      <c r="A61" s="2">
        <v>60</v>
      </c>
      <c r="B61" t="s">
        <v>390</v>
      </c>
      <c r="C61" t="s">
        <v>398</v>
      </c>
      <c r="D61" t="s">
        <v>422</v>
      </c>
      <c r="E61" t="s">
        <v>485</v>
      </c>
      <c r="F61" s="175">
        <v>2199</v>
      </c>
      <c r="G61" t="s">
        <v>407</v>
      </c>
      <c r="H61" s="176"/>
    </row>
    <row r="62" spans="1:8" ht="14.25" x14ac:dyDescent="0.45">
      <c r="A62" s="2">
        <v>61</v>
      </c>
      <c r="B62" t="s">
        <v>390</v>
      </c>
      <c r="C62" t="s">
        <v>389</v>
      </c>
      <c r="D62" t="s">
        <v>424</v>
      </c>
      <c r="E62" t="s">
        <v>486</v>
      </c>
      <c r="F62" s="175">
        <v>319</v>
      </c>
      <c r="G62" t="s">
        <v>410</v>
      </c>
      <c r="H62" s="176"/>
    </row>
    <row r="63" spans="1:8" ht="14.25" x14ac:dyDescent="0.45">
      <c r="A63" s="2">
        <v>62</v>
      </c>
      <c r="B63" t="s">
        <v>390</v>
      </c>
      <c r="C63" t="s">
        <v>398</v>
      </c>
      <c r="D63" t="s">
        <v>426</v>
      </c>
      <c r="E63" t="s">
        <v>487</v>
      </c>
      <c r="F63" s="175">
        <v>209</v>
      </c>
      <c r="G63" t="s">
        <v>432</v>
      </c>
      <c r="H63" s="176"/>
    </row>
    <row r="64" spans="1:8" ht="14.25" x14ac:dyDescent="0.45">
      <c r="A64" s="2">
        <v>63</v>
      </c>
      <c r="B64" t="s">
        <v>390</v>
      </c>
      <c r="C64" t="s">
        <v>400</v>
      </c>
      <c r="D64" t="s">
        <v>428</v>
      </c>
      <c r="E64" t="s">
        <v>488</v>
      </c>
      <c r="F64" s="175">
        <v>949</v>
      </c>
      <c r="G64" t="s">
        <v>413</v>
      </c>
      <c r="H64" s="176"/>
    </row>
    <row r="65" spans="1:8" ht="14.25" x14ac:dyDescent="0.45">
      <c r="A65" s="2">
        <v>64</v>
      </c>
      <c r="B65" t="s">
        <v>390</v>
      </c>
      <c r="C65" t="s">
        <v>398</v>
      </c>
      <c r="D65" t="s">
        <v>430</v>
      </c>
      <c r="E65" t="s">
        <v>489</v>
      </c>
      <c r="F65" s="175">
        <v>899</v>
      </c>
      <c r="G65" t="s">
        <v>413</v>
      </c>
      <c r="H65" s="176"/>
    </row>
    <row r="66" spans="1:8" ht="14.25" x14ac:dyDescent="0.45">
      <c r="A66" s="2">
        <v>65</v>
      </c>
      <c r="B66" t="s">
        <v>390</v>
      </c>
      <c r="C66" t="s">
        <v>400</v>
      </c>
      <c r="D66" t="s">
        <v>433</v>
      </c>
      <c r="E66" t="s">
        <v>490</v>
      </c>
      <c r="F66" s="175">
        <v>1199</v>
      </c>
      <c r="G66" t="s">
        <v>442</v>
      </c>
      <c r="H66" s="176"/>
    </row>
    <row r="67" spans="1:8" ht="14.25" x14ac:dyDescent="0.45">
      <c r="A67" s="2">
        <v>66</v>
      </c>
      <c r="B67" t="s">
        <v>390</v>
      </c>
      <c r="C67" t="s">
        <v>398</v>
      </c>
      <c r="D67" t="s">
        <v>405</v>
      </c>
      <c r="E67" t="s">
        <v>491</v>
      </c>
      <c r="F67" s="175">
        <v>1929</v>
      </c>
      <c r="G67" t="s">
        <v>407</v>
      </c>
      <c r="H67" s="176"/>
    </row>
    <row r="68" spans="1:8" ht="14.25" x14ac:dyDescent="0.45">
      <c r="A68" s="2">
        <v>67</v>
      </c>
      <c r="B68" t="s">
        <v>390</v>
      </c>
      <c r="C68" t="s">
        <v>398</v>
      </c>
      <c r="D68" t="s">
        <v>408</v>
      </c>
      <c r="E68" t="s">
        <v>492</v>
      </c>
      <c r="F68" s="175">
        <v>1599</v>
      </c>
      <c r="G68" t="s">
        <v>407</v>
      </c>
      <c r="H68" s="176"/>
    </row>
    <row r="69" spans="1:8" ht="14.25" x14ac:dyDescent="0.45">
      <c r="A69" s="2">
        <v>68</v>
      </c>
      <c r="B69" t="s">
        <v>390</v>
      </c>
      <c r="C69" t="s">
        <v>395</v>
      </c>
      <c r="D69" t="s">
        <v>411</v>
      </c>
      <c r="E69" t="s">
        <v>493</v>
      </c>
      <c r="F69" s="175">
        <v>1049</v>
      </c>
      <c r="G69" t="s">
        <v>460</v>
      </c>
      <c r="H69" s="176"/>
    </row>
    <row r="70" spans="1:8" ht="14.25" x14ac:dyDescent="0.45">
      <c r="A70" s="2">
        <v>69</v>
      </c>
      <c r="B70" t="s">
        <v>390</v>
      </c>
      <c r="C70" t="s">
        <v>397</v>
      </c>
      <c r="D70" t="s">
        <v>414</v>
      </c>
      <c r="E70" t="s">
        <v>494</v>
      </c>
      <c r="F70" s="175">
        <v>1199</v>
      </c>
      <c r="G70" t="s">
        <v>413</v>
      </c>
      <c r="H70" s="176"/>
    </row>
    <row r="71" spans="1:8" ht="14.25" x14ac:dyDescent="0.45">
      <c r="A71" s="2">
        <v>70</v>
      </c>
      <c r="B71" t="s">
        <v>390</v>
      </c>
      <c r="C71" t="s">
        <v>399</v>
      </c>
      <c r="D71" t="s">
        <v>416</v>
      </c>
      <c r="E71" t="s">
        <v>495</v>
      </c>
      <c r="F71" s="175">
        <v>1199</v>
      </c>
      <c r="G71" t="s">
        <v>413</v>
      </c>
      <c r="H71" s="176"/>
    </row>
    <row r="72" spans="1:8" ht="14.25" x14ac:dyDescent="0.45">
      <c r="A72" s="2">
        <v>71</v>
      </c>
      <c r="B72" t="s">
        <v>390</v>
      </c>
      <c r="C72" t="s">
        <v>395</v>
      </c>
      <c r="D72" t="s">
        <v>418</v>
      </c>
      <c r="E72" t="s">
        <v>496</v>
      </c>
      <c r="F72" s="175">
        <v>999</v>
      </c>
      <c r="G72" t="s">
        <v>442</v>
      </c>
      <c r="H72" s="176"/>
    </row>
    <row r="73" spans="1:8" ht="14.25" x14ac:dyDescent="0.45">
      <c r="A73" s="2">
        <v>72</v>
      </c>
      <c r="B73" t="s">
        <v>390</v>
      </c>
      <c r="C73" t="s">
        <v>400</v>
      </c>
      <c r="D73" t="s">
        <v>420</v>
      </c>
      <c r="E73" t="s">
        <v>497</v>
      </c>
      <c r="F73" s="175">
        <v>3199</v>
      </c>
      <c r="G73" t="s">
        <v>407</v>
      </c>
      <c r="H73" s="176"/>
    </row>
    <row r="74" spans="1:8" ht="14.25" x14ac:dyDescent="0.45">
      <c r="A74" s="2">
        <v>73</v>
      </c>
      <c r="B74" t="s">
        <v>390</v>
      </c>
      <c r="C74" t="s">
        <v>389</v>
      </c>
      <c r="D74" t="s">
        <v>422</v>
      </c>
      <c r="E74" t="s">
        <v>498</v>
      </c>
      <c r="F74" s="175">
        <v>1939</v>
      </c>
      <c r="G74" t="s">
        <v>407</v>
      </c>
      <c r="H74" s="176"/>
    </row>
    <row r="75" spans="1:8" ht="14.25" x14ac:dyDescent="0.45">
      <c r="A75" s="2">
        <v>74</v>
      </c>
      <c r="B75" t="s">
        <v>390</v>
      </c>
      <c r="C75" t="s">
        <v>398</v>
      </c>
      <c r="D75" t="s">
        <v>424</v>
      </c>
      <c r="E75" t="s">
        <v>499</v>
      </c>
      <c r="F75" s="175">
        <v>899</v>
      </c>
      <c r="G75" t="s">
        <v>432</v>
      </c>
      <c r="H75" s="176"/>
    </row>
    <row r="76" spans="1:8" ht="14.25" x14ac:dyDescent="0.45">
      <c r="A76" s="2">
        <v>75</v>
      </c>
      <c r="B76" t="s">
        <v>390</v>
      </c>
      <c r="C76" t="s">
        <v>389</v>
      </c>
      <c r="D76" t="s">
        <v>426</v>
      </c>
      <c r="E76" t="s">
        <v>500</v>
      </c>
      <c r="F76" s="175">
        <v>1349</v>
      </c>
      <c r="G76" t="s">
        <v>460</v>
      </c>
      <c r="H76" s="176"/>
    </row>
    <row r="77" spans="1:8" ht="14.25" x14ac:dyDescent="0.45">
      <c r="A77" s="2">
        <v>76</v>
      </c>
      <c r="B77" t="s">
        <v>390</v>
      </c>
      <c r="C77" t="s">
        <v>399</v>
      </c>
      <c r="D77" t="s">
        <v>428</v>
      </c>
      <c r="E77" t="s">
        <v>501</v>
      </c>
      <c r="F77" s="175">
        <v>1699</v>
      </c>
      <c r="G77" t="s">
        <v>410</v>
      </c>
      <c r="H77" s="176"/>
    </row>
    <row r="78" spans="1:8" ht="14.25" x14ac:dyDescent="0.45">
      <c r="A78" s="2">
        <v>77</v>
      </c>
      <c r="B78" t="s">
        <v>390</v>
      </c>
      <c r="C78" t="s">
        <v>400</v>
      </c>
      <c r="D78" t="s">
        <v>430</v>
      </c>
      <c r="E78" t="s">
        <v>502</v>
      </c>
      <c r="F78" s="175">
        <v>349</v>
      </c>
      <c r="G78" t="s">
        <v>410</v>
      </c>
      <c r="H78" s="176"/>
    </row>
    <row r="79" spans="1:8" ht="14.25" x14ac:dyDescent="0.45">
      <c r="A79" s="2">
        <v>78</v>
      </c>
      <c r="B79" t="s">
        <v>390</v>
      </c>
      <c r="C79" t="s">
        <v>398</v>
      </c>
      <c r="D79" t="s">
        <v>433</v>
      </c>
      <c r="E79" t="s">
        <v>503</v>
      </c>
      <c r="F79" s="175">
        <v>219</v>
      </c>
      <c r="G79" t="s">
        <v>410</v>
      </c>
      <c r="H79" s="176"/>
    </row>
    <row r="80" spans="1:8" ht="14.25" x14ac:dyDescent="0.45">
      <c r="A80" s="2">
        <v>79</v>
      </c>
      <c r="B80" t="s">
        <v>390</v>
      </c>
      <c r="C80" t="s">
        <v>398</v>
      </c>
      <c r="D80" t="s">
        <v>405</v>
      </c>
      <c r="E80" t="s">
        <v>504</v>
      </c>
      <c r="F80" s="175">
        <v>318.23</v>
      </c>
      <c r="G80" t="s">
        <v>413</v>
      </c>
      <c r="H80" s="176"/>
    </row>
    <row r="81" spans="1:8" ht="14.25" x14ac:dyDescent="0.45">
      <c r="A81" s="2">
        <v>80</v>
      </c>
      <c r="B81" t="s">
        <v>390</v>
      </c>
      <c r="C81" t="s">
        <v>399</v>
      </c>
      <c r="D81" t="s">
        <v>408</v>
      </c>
      <c r="E81" t="s">
        <v>505</v>
      </c>
      <c r="F81" s="175">
        <v>599</v>
      </c>
      <c r="G81" t="s">
        <v>432</v>
      </c>
      <c r="H81" s="176"/>
    </row>
    <row r="82" spans="1:8" ht="14.25" x14ac:dyDescent="0.45">
      <c r="A82" s="2">
        <v>81</v>
      </c>
      <c r="B82" t="s">
        <v>390</v>
      </c>
      <c r="C82" t="s">
        <v>398</v>
      </c>
      <c r="D82" t="s">
        <v>411</v>
      </c>
      <c r="E82" t="s">
        <v>506</v>
      </c>
      <c r="F82" s="175">
        <v>209</v>
      </c>
      <c r="G82" t="s">
        <v>432</v>
      </c>
      <c r="H82" s="176"/>
    </row>
    <row r="83" spans="1:8" ht="14.25" x14ac:dyDescent="0.45">
      <c r="A83" s="2">
        <v>82</v>
      </c>
      <c r="B83" t="s">
        <v>390</v>
      </c>
      <c r="C83" t="s">
        <v>389</v>
      </c>
      <c r="D83" t="s">
        <v>414</v>
      </c>
      <c r="E83" t="s">
        <v>507</v>
      </c>
      <c r="F83" s="175">
        <v>1439</v>
      </c>
      <c r="G83" t="s">
        <v>460</v>
      </c>
      <c r="H83" s="176"/>
    </row>
    <row r="84" spans="1:8" ht="14.25" x14ac:dyDescent="0.45">
      <c r="A84" s="2">
        <v>83</v>
      </c>
      <c r="B84" t="s">
        <v>390</v>
      </c>
      <c r="C84" t="s">
        <v>395</v>
      </c>
      <c r="D84" t="s">
        <v>416</v>
      </c>
      <c r="E84" t="s">
        <v>508</v>
      </c>
      <c r="F84" s="175">
        <v>999</v>
      </c>
      <c r="G84" t="s">
        <v>509</v>
      </c>
      <c r="H84" s="176"/>
    </row>
    <row r="85" spans="1:8" ht="14.25" x14ac:dyDescent="0.45">
      <c r="A85" s="2">
        <v>84</v>
      </c>
      <c r="B85" t="s">
        <v>390</v>
      </c>
      <c r="C85" t="s">
        <v>395</v>
      </c>
      <c r="D85" t="s">
        <v>418</v>
      </c>
      <c r="E85" t="s">
        <v>510</v>
      </c>
      <c r="F85" s="175">
        <v>1099</v>
      </c>
      <c r="G85" t="s">
        <v>410</v>
      </c>
      <c r="H85" s="176"/>
    </row>
    <row r="86" spans="1:8" ht="14.25" x14ac:dyDescent="0.45">
      <c r="A86" s="2">
        <v>85</v>
      </c>
      <c r="B86" t="s">
        <v>390</v>
      </c>
      <c r="C86" t="s">
        <v>389</v>
      </c>
      <c r="D86" t="s">
        <v>420</v>
      </c>
      <c r="E86" t="s">
        <v>511</v>
      </c>
      <c r="F86" s="175">
        <v>2449</v>
      </c>
      <c r="G86" t="s">
        <v>442</v>
      </c>
      <c r="H86" s="176"/>
    </row>
    <row r="87" spans="1:8" ht="14.25" x14ac:dyDescent="0.45">
      <c r="A87" s="2">
        <v>86</v>
      </c>
      <c r="B87" t="s">
        <v>390</v>
      </c>
      <c r="C87" t="s">
        <v>395</v>
      </c>
      <c r="D87" t="s">
        <v>422</v>
      </c>
      <c r="E87" t="s">
        <v>512</v>
      </c>
      <c r="F87" s="175">
        <v>1349</v>
      </c>
      <c r="G87" t="s">
        <v>460</v>
      </c>
      <c r="H87" s="176"/>
    </row>
    <row r="88" spans="1:8" ht="14.25" x14ac:dyDescent="0.45">
      <c r="A88" s="2">
        <v>87</v>
      </c>
      <c r="B88" t="s">
        <v>390</v>
      </c>
      <c r="C88" t="s">
        <v>397</v>
      </c>
      <c r="D88" t="s">
        <v>424</v>
      </c>
      <c r="E88" t="s">
        <v>513</v>
      </c>
      <c r="F88" s="175">
        <v>1199</v>
      </c>
      <c r="G88" t="s">
        <v>410</v>
      </c>
      <c r="H88" s="176"/>
    </row>
    <row r="89" spans="1:8" ht="14.25" x14ac:dyDescent="0.45">
      <c r="A89" s="2">
        <v>88</v>
      </c>
      <c r="B89" t="s">
        <v>390</v>
      </c>
      <c r="C89" t="s">
        <v>395</v>
      </c>
      <c r="D89" t="s">
        <v>426</v>
      </c>
      <c r="E89" t="s">
        <v>514</v>
      </c>
      <c r="F89" s="175">
        <v>999</v>
      </c>
      <c r="G89" t="s">
        <v>410</v>
      </c>
      <c r="H89" s="176"/>
    </row>
    <row r="90" spans="1:8" ht="14.25" x14ac:dyDescent="0.45">
      <c r="A90" s="2">
        <v>89</v>
      </c>
      <c r="B90" t="s">
        <v>390</v>
      </c>
      <c r="C90" t="s">
        <v>398</v>
      </c>
      <c r="D90" t="s">
        <v>428</v>
      </c>
      <c r="E90" t="s">
        <v>515</v>
      </c>
      <c r="F90" s="175">
        <v>899</v>
      </c>
      <c r="G90" t="s">
        <v>413</v>
      </c>
      <c r="H90" s="176"/>
    </row>
    <row r="91" spans="1:8" ht="14.25" x14ac:dyDescent="0.45">
      <c r="A91" s="2">
        <v>90</v>
      </c>
      <c r="B91" t="s">
        <v>390</v>
      </c>
      <c r="C91" t="s">
        <v>395</v>
      </c>
      <c r="D91" t="s">
        <v>430</v>
      </c>
      <c r="E91" t="s">
        <v>516</v>
      </c>
      <c r="F91" s="175">
        <v>1699</v>
      </c>
      <c r="G91" t="s">
        <v>413</v>
      </c>
      <c r="H91" s="176"/>
    </row>
    <row r="92" spans="1:8" ht="14.25" x14ac:dyDescent="0.45">
      <c r="A92" s="2">
        <v>91</v>
      </c>
      <c r="B92" t="s">
        <v>390</v>
      </c>
      <c r="C92" t="s">
        <v>398</v>
      </c>
      <c r="D92" t="s">
        <v>433</v>
      </c>
      <c r="E92" t="s">
        <v>517</v>
      </c>
      <c r="F92" s="175">
        <v>264</v>
      </c>
      <c r="G92" t="s">
        <v>413</v>
      </c>
      <c r="H92" s="176"/>
    </row>
    <row r="93" spans="1:8" ht="14.25" x14ac:dyDescent="0.45">
      <c r="A93" s="2">
        <v>92</v>
      </c>
      <c r="B93" t="s">
        <v>390</v>
      </c>
      <c r="C93" t="s">
        <v>397</v>
      </c>
      <c r="D93" t="s">
        <v>405</v>
      </c>
      <c r="E93" t="s">
        <v>518</v>
      </c>
      <c r="F93" s="175">
        <v>549</v>
      </c>
      <c r="G93" t="s">
        <v>432</v>
      </c>
      <c r="H93" s="176"/>
    </row>
    <row r="94" spans="1:8" ht="14.25" x14ac:dyDescent="0.45">
      <c r="A94" s="2">
        <v>93</v>
      </c>
      <c r="B94" t="s">
        <v>390</v>
      </c>
      <c r="C94" t="s">
        <v>400</v>
      </c>
      <c r="D94" t="s">
        <v>408</v>
      </c>
      <c r="E94" t="s">
        <v>519</v>
      </c>
      <c r="F94" s="175">
        <v>799</v>
      </c>
      <c r="G94" t="s">
        <v>410</v>
      </c>
      <c r="H94" s="176"/>
    </row>
    <row r="95" spans="1:8" ht="14.25" x14ac:dyDescent="0.45">
      <c r="A95" s="2">
        <v>94</v>
      </c>
      <c r="B95" t="s">
        <v>390</v>
      </c>
      <c r="C95" t="s">
        <v>398</v>
      </c>
      <c r="D95" t="s">
        <v>411</v>
      </c>
      <c r="E95" t="s">
        <v>520</v>
      </c>
      <c r="F95" s="175">
        <v>795.84</v>
      </c>
      <c r="G95" t="s">
        <v>413</v>
      </c>
      <c r="H95" s="176"/>
    </row>
    <row r="96" spans="1:8" ht="14.25" x14ac:dyDescent="0.45">
      <c r="A96" s="2">
        <v>95</v>
      </c>
      <c r="B96" t="s">
        <v>390</v>
      </c>
      <c r="C96" t="s">
        <v>399</v>
      </c>
      <c r="D96" t="s">
        <v>414</v>
      </c>
      <c r="E96" t="s">
        <v>521</v>
      </c>
      <c r="F96" s="175">
        <v>1439</v>
      </c>
      <c r="G96" t="s">
        <v>413</v>
      </c>
      <c r="H96" s="176"/>
    </row>
    <row r="97" spans="1:8" ht="14.25" x14ac:dyDescent="0.45">
      <c r="A97" s="2">
        <v>96</v>
      </c>
      <c r="B97" t="s">
        <v>390</v>
      </c>
      <c r="C97" t="s">
        <v>397</v>
      </c>
      <c r="D97" t="s">
        <v>416</v>
      </c>
      <c r="E97" t="s">
        <v>522</v>
      </c>
      <c r="F97" s="175">
        <v>729</v>
      </c>
      <c r="G97" t="s">
        <v>442</v>
      </c>
      <c r="H97" s="176"/>
    </row>
    <row r="98" spans="1:8" ht="14.25" x14ac:dyDescent="0.45">
      <c r="A98" s="2">
        <v>97</v>
      </c>
      <c r="B98" t="s">
        <v>390</v>
      </c>
      <c r="C98" t="s">
        <v>400</v>
      </c>
      <c r="D98" t="s">
        <v>418</v>
      </c>
      <c r="E98" t="s">
        <v>523</v>
      </c>
      <c r="F98" s="175">
        <v>399</v>
      </c>
      <c r="G98" t="s">
        <v>442</v>
      </c>
      <c r="H98" s="176"/>
    </row>
    <row r="99" spans="1:8" ht="14.25" x14ac:dyDescent="0.45">
      <c r="A99" s="2">
        <v>98</v>
      </c>
      <c r="B99" t="s">
        <v>390</v>
      </c>
      <c r="C99" t="s">
        <v>398</v>
      </c>
      <c r="D99" t="s">
        <v>420</v>
      </c>
      <c r="E99" t="s">
        <v>524</v>
      </c>
      <c r="F99" s="175">
        <v>1899</v>
      </c>
      <c r="G99" t="s">
        <v>407</v>
      </c>
      <c r="H99" s="176"/>
    </row>
    <row r="100" spans="1:8" ht="14.25" x14ac:dyDescent="0.45">
      <c r="A100" s="2">
        <v>99</v>
      </c>
      <c r="B100" t="s">
        <v>390</v>
      </c>
      <c r="C100" t="s">
        <v>398</v>
      </c>
      <c r="D100" t="s">
        <v>422</v>
      </c>
      <c r="E100" t="s">
        <v>525</v>
      </c>
      <c r="F100" s="175">
        <v>1699</v>
      </c>
      <c r="G100" t="s">
        <v>407</v>
      </c>
      <c r="H100" s="176"/>
    </row>
    <row r="101" spans="1:8" ht="14.25" x14ac:dyDescent="0.45">
      <c r="A101" s="2">
        <v>100</v>
      </c>
      <c r="B101" t="s">
        <v>390</v>
      </c>
      <c r="C101" t="s">
        <v>399</v>
      </c>
      <c r="D101" t="s">
        <v>424</v>
      </c>
      <c r="E101" t="s">
        <v>526</v>
      </c>
      <c r="F101" s="175">
        <v>999</v>
      </c>
      <c r="G101" t="s">
        <v>432</v>
      </c>
      <c r="H101" s="176"/>
    </row>
    <row r="102" spans="1:8" ht="14.25" x14ac:dyDescent="0.45">
      <c r="A102" s="2">
        <v>101</v>
      </c>
      <c r="B102" t="s">
        <v>390</v>
      </c>
      <c r="C102" t="s">
        <v>399</v>
      </c>
      <c r="D102" t="s">
        <v>426</v>
      </c>
      <c r="E102" t="s">
        <v>527</v>
      </c>
      <c r="F102" s="175">
        <v>1349.15</v>
      </c>
      <c r="G102" t="s">
        <v>410</v>
      </c>
      <c r="H102" s="176"/>
    </row>
    <row r="103" spans="1:8" ht="14.25" x14ac:dyDescent="0.45">
      <c r="A103" s="2">
        <v>102</v>
      </c>
      <c r="B103" t="s">
        <v>390</v>
      </c>
      <c r="C103" t="s">
        <v>395</v>
      </c>
      <c r="D103" t="s">
        <v>428</v>
      </c>
      <c r="E103" t="s">
        <v>528</v>
      </c>
      <c r="F103" s="175">
        <v>1249</v>
      </c>
      <c r="G103" t="s">
        <v>413</v>
      </c>
      <c r="H103" s="176"/>
    </row>
    <row r="104" spans="1:8" ht="14.25" x14ac:dyDescent="0.45">
      <c r="A104" s="2">
        <v>103</v>
      </c>
      <c r="B104" t="s">
        <v>390</v>
      </c>
      <c r="C104" t="s">
        <v>389</v>
      </c>
      <c r="D104" t="s">
        <v>430</v>
      </c>
      <c r="E104" t="s">
        <v>529</v>
      </c>
      <c r="F104" s="175">
        <v>289</v>
      </c>
      <c r="G104" t="s">
        <v>413</v>
      </c>
      <c r="H104" s="176"/>
    </row>
    <row r="105" spans="1:8" ht="14.25" x14ac:dyDescent="0.45">
      <c r="A105" s="2">
        <v>104</v>
      </c>
      <c r="B105" t="s">
        <v>390</v>
      </c>
      <c r="C105" t="s">
        <v>399</v>
      </c>
      <c r="D105" t="s">
        <v>433</v>
      </c>
      <c r="E105" t="s">
        <v>530</v>
      </c>
      <c r="F105" s="175">
        <v>499</v>
      </c>
      <c r="G105" t="s">
        <v>442</v>
      </c>
      <c r="H105" s="176"/>
    </row>
    <row r="106" spans="1:8" ht="14.25" x14ac:dyDescent="0.45">
      <c r="A106" s="2">
        <v>105</v>
      </c>
      <c r="B106" t="s">
        <v>390</v>
      </c>
      <c r="C106" t="s">
        <v>395</v>
      </c>
      <c r="D106" t="s">
        <v>405</v>
      </c>
      <c r="E106" t="s">
        <v>531</v>
      </c>
      <c r="F106" s="175">
        <v>1599</v>
      </c>
      <c r="G106" t="s">
        <v>442</v>
      </c>
      <c r="H106" s="176"/>
    </row>
    <row r="107" spans="1:8" ht="14.25" x14ac:dyDescent="0.45">
      <c r="A107" s="2">
        <v>106</v>
      </c>
      <c r="B107" t="s">
        <v>390</v>
      </c>
      <c r="C107" t="s">
        <v>400</v>
      </c>
      <c r="D107" t="s">
        <v>408</v>
      </c>
      <c r="E107" t="s">
        <v>532</v>
      </c>
      <c r="F107" s="175">
        <v>499</v>
      </c>
      <c r="G107" t="s">
        <v>432</v>
      </c>
      <c r="H107" s="176"/>
    </row>
    <row r="108" spans="1:8" ht="14.25" x14ac:dyDescent="0.45">
      <c r="A108" s="2">
        <v>107</v>
      </c>
      <c r="B108" t="s">
        <v>390</v>
      </c>
      <c r="C108" t="s">
        <v>397</v>
      </c>
      <c r="D108" t="s">
        <v>411</v>
      </c>
      <c r="E108" t="s">
        <v>533</v>
      </c>
      <c r="F108" s="175">
        <v>2249</v>
      </c>
      <c r="G108" t="s">
        <v>448</v>
      </c>
      <c r="H108" s="176"/>
    </row>
    <row r="109" spans="1:8" ht="14.25" x14ac:dyDescent="0.45">
      <c r="A109" s="2">
        <v>108</v>
      </c>
      <c r="B109" t="s">
        <v>390</v>
      </c>
      <c r="C109" t="s">
        <v>395</v>
      </c>
      <c r="D109" t="s">
        <v>414</v>
      </c>
      <c r="E109" t="s">
        <v>534</v>
      </c>
      <c r="F109" s="175">
        <v>1399</v>
      </c>
      <c r="G109" t="s">
        <v>410</v>
      </c>
      <c r="H109" s="176"/>
    </row>
    <row r="110" spans="1:8" ht="14.25" x14ac:dyDescent="0.45">
      <c r="A110" s="2">
        <v>109</v>
      </c>
      <c r="B110" t="s">
        <v>390</v>
      </c>
      <c r="C110" t="s">
        <v>400</v>
      </c>
      <c r="D110" t="s">
        <v>416</v>
      </c>
      <c r="E110" t="s">
        <v>535</v>
      </c>
      <c r="F110" s="175">
        <v>1249</v>
      </c>
      <c r="G110" t="s">
        <v>413</v>
      </c>
      <c r="H110" s="176"/>
    </row>
    <row r="111" spans="1:8" ht="14.25" x14ac:dyDescent="0.45">
      <c r="A111" s="2">
        <v>110</v>
      </c>
      <c r="B111" t="s">
        <v>390</v>
      </c>
      <c r="C111" t="s">
        <v>398</v>
      </c>
      <c r="D111" t="s">
        <v>418</v>
      </c>
      <c r="E111" t="s">
        <v>536</v>
      </c>
      <c r="F111" s="175">
        <v>929</v>
      </c>
      <c r="G111" t="s">
        <v>413</v>
      </c>
      <c r="H111" s="176"/>
    </row>
    <row r="112" spans="1:8" ht="14.25" x14ac:dyDescent="0.45">
      <c r="A112" s="2">
        <v>111</v>
      </c>
      <c r="B112" t="s">
        <v>390</v>
      </c>
      <c r="C112" t="s">
        <v>398</v>
      </c>
      <c r="D112" t="s">
        <v>420</v>
      </c>
      <c r="E112" t="s">
        <v>537</v>
      </c>
      <c r="F112" s="175">
        <v>448.99</v>
      </c>
      <c r="G112" t="s">
        <v>413</v>
      </c>
      <c r="H112" s="176"/>
    </row>
    <row r="113" spans="1:8" ht="14.25" x14ac:dyDescent="0.45">
      <c r="A113" s="2">
        <v>112</v>
      </c>
      <c r="B113" t="s">
        <v>390</v>
      </c>
      <c r="C113" t="s">
        <v>389</v>
      </c>
      <c r="D113" t="s">
        <v>422</v>
      </c>
      <c r="E113" t="s">
        <v>538</v>
      </c>
      <c r="F113" s="175">
        <v>1549</v>
      </c>
      <c r="G113" t="s">
        <v>442</v>
      </c>
      <c r="H113" s="176"/>
    </row>
    <row r="114" spans="1:8" ht="14.25" x14ac:dyDescent="0.45">
      <c r="A114" s="2">
        <v>113</v>
      </c>
      <c r="B114" t="s">
        <v>390</v>
      </c>
      <c r="C114" t="s">
        <v>399</v>
      </c>
      <c r="D114" t="s">
        <v>424</v>
      </c>
      <c r="E114" t="s">
        <v>539</v>
      </c>
      <c r="F114" s="175">
        <v>269</v>
      </c>
      <c r="G114" t="s">
        <v>509</v>
      </c>
      <c r="H114" s="176"/>
    </row>
    <row r="115" spans="1:8" ht="14.25" x14ac:dyDescent="0.45">
      <c r="A115" s="2">
        <v>114</v>
      </c>
      <c r="B115" t="s">
        <v>390</v>
      </c>
      <c r="C115" t="s">
        <v>400</v>
      </c>
      <c r="D115" t="s">
        <v>426</v>
      </c>
      <c r="E115" t="s">
        <v>540</v>
      </c>
      <c r="F115" s="175">
        <v>1299</v>
      </c>
      <c r="G115" t="s">
        <v>413</v>
      </c>
      <c r="H115" s="176"/>
    </row>
    <row r="116" spans="1:8" ht="14.25" x14ac:dyDescent="0.45">
      <c r="A116" s="2">
        <v>115</v>
      </c>
      <c r="B116" t="s">
        <v>390</v>
      </c>
      <c r="C116" t="s">
        <v>397</v>
      </c>
      <c r="D116" t="s">
        <v>428</v>
      </c>
      <c r="E116" t="s">
        <v>541</v>
      </c>
      <c r="F116" s="175">
        <v>1129</v>
      </c>
      <c r="G116" t="s">
        <v>413</v>
      </c>
      <c r="H116" s="176"/>
    </row>
    <row r="117" spans="1:8" ht="14.25" x14ac:dyDescent="0.45">
      <c r="A117" s="2">
        <v>116</v>
      </c>
      <c r="B117" t="s">
        <v>390</v>
      </c>
      <c r="C117" t="s">
        <v>400</v>
      </c>
      <c r="D117" t="s">
        <v>430</v>
      </c>
      <c r="E117" t="s">
        <v>542</v>
      </c>
      <c r="F117" s="175">
        <v>1689</v>
      </c>
      <c r="G117" t="s">
        <v>407</v>
      </c>
      <c r="H117" s="176"/>
    </row>
    <row r="118" spans="1:8" ht="14.25" x14ac:dyDescent="0.45">
      <c r="A118" s="2">
        <v>117</v>
      </c>
      <c r="B118" t="s">
        <v>390</v>
      </c>
      <c r="C118" t="s">
        <v>398</v>
      </c>
      <c r="D118" t="s">
        <v>433</v>
      </c>
      <c r="E118" t="s">
        <v>543</v>
      </c>
      <c r="F118" s="175">
        <v>749</v>
      </c>
      <c r="G118" t="s">
        <v>437</v>
      </c>
      <c r="H118" s="176"/>
    </row>
    <row r="119" spans="1:8" ht="14.25" x14ac:dyDescent="0.45">
      <c r="A119" s="2">
        <v>118</v>
      </c>
      <c r="B119" t="s">
        <v>390</v>
      </c>
      <c r="C119" t="s">
        <v>398</v>
      </c>
      <c r="D119" t="s">
        <v>405</v>
      </c>
      <c r="E119" t="s">
        <v>544</v>
      </c>
      <c r="F119" s="175">
        <v>1199</v>
      </c>
      <c r="G119" t="s">
        <v>410</v>
      </c>
      <c r="H119" s="176"/>
    </row>
    <row r="120" spans="1:8" ht="14.25" x14ac:dyDescent="0.45">
      <c r="A120" s="2">
        <v>119</v>
      </c>
      <c r="B120" t="s">
        <v>390</v>
      </c>
      <c r="C120" t="s">
        <v>399</v>
      </c>
      <c r="D120" t="s">
        <v>408</v>
      </c>
      <c r="E120" t="s">
        <v>545</v>
      </c>
      <c r="F120" s="175">
        <v>899</v>
      </c>
      <c r="G120" t="s">
        <v>410</v>
      </c>
      <c r="H120" s="176"/>
    </row>
    <row r="121" spans="1:8" ht="14.25" x14ac:dyDescent="0.45">
      <c r="A121" s="2">
        <v>120</v>
      </c>
      <c r="B121" t="s">
        <v>390</v>
      </c>
      <c r="C121" t="s">
        <v>398</v>
      </c>
      <c r="D121" t="s">
        <v>411</v>
      </c>
      <c r="E121" t="s">
        <v>546</v>
      </c>
      <c r="F121" s="175">
        <v>549</v>
      </c>
      <c r="G121" t="s">
        <v>410</v>
      </c>
      <c r="H121" s="176"/>
    </row>
    <row r="122" spans="1:8" ht="14.25" x14ac:dyDescent="0.45">
      <c r="A122" s="2">
        <v>121</v>
      </c>
      <c r="B122" t="s">
        <v>390</v>
      </c>
      <c r="C122" t="s">
        <v>395</v>
      </c>
      <c r="D122" t="s">
        <v>414</v>
      </c>
      <c r="E122" t="s">
        <v>547</v>
      </c>
      <c r="F122" s="175">
        <v>1599</v>
      </c>
      <c r="G122" t="s">
        <v>442</v>
      </c>
      <c r="H122" s="176"/>
    </row>
    <row r="123" spans="1:8" ht="14.25" x14ac:dyDescent="0.45">
      <c r="A123" s="2">
        <v>122</v>
      </c>
      <c r="B123" t="s">
        <v>390</v>
      </c>
      <c r="C123" t="s">
        <v>399</v>
      </c>
      <c r="D123" t="s">
        <v>416</v>
      </c>
      <c r="E123" t="s">
        <v>548</v>
      </c>
      <c r="F123" s="175">
        <v>1799</v>
      </c>
      <c r="G123" t="s">
        <v>460</v>
      </c>
      <c r="H123" s="176"/>
    </row>
    <row r="124" spans="1:8" ht="14.25" x14ac:dyDescent="0.45">
      <c r="A124" s="2">
        <v>123</v>
      </c>
      <c r="B124" t="s">
        <v>390</v>
      </c>
      <c r="C124" t="s">
        <v>400</v>
      </c>
      <c r="D124" t="s">
        <v>418</v>
      </c>
      <c r="E124" t="s">
        <v>549</v>
      </c>
      <c r="F124" s="175">
        <v>549</v>
      </c>
      <c r="G124" t="s">
        <v>509</v>
      </c>
      <c r="H124" s="176"/>
    </row>
    <row r="125" spans="1:8" ht="14.25" x14ac:dyDescent="0.45">
      <c r="A125" s="2">
        <v>124</v>
      </c>
      <c r="B125" t="s">
        <v>390</v>
      </c>
      <c r="C125" t="s">
        <v>400</v>
      </c>
      <c r="D125" t="s">
        <v>420</v>
      </c>
      <c r="E125" t="s">
        <v>550</v>
      </c>
      <c r="F125" s="175">
        <v>1199</v>
      </c>
      <c r="G125" t="s">
        <v>410</v>
      </c>
      <c r="H125" s="176"/>
    </row>
    <row r="126" spans="1:8" ht="14.25" x14ac:dyDescent="0.45">
      <c r="A126" s="2">
        <v>125</v>
      </c>
      <c r="B126" t="s">
        <v>390</v>
      </c>
      <c r="C126" t="s">
        <v>399</v>
      </c>
      <c r="D126" t="s">
        <v>422</v>
      </c>
      <c r="E126" t="s">
        <v>551</v>
      </c>
      <c r="F126" s="175">
        <v>799</v>
      </c>
      <c r="G126" t="s">
        <v>442</v>
      </c>
      <c r="H126" s="176"/>
    </row>
    <row r="127" spans="1:8" ht="14.25" x14ac:dyDescent="0.45">
      <c r="A127" s="2">
        <v>126</v>
      </c>
      <c r="B127" t="s">
        <v>390</v>
      </c>
      <c r="C127" t="s">
        <v>397</v>
      </c>
      <c r="D127" t="s">
        <v>424</v>
      </c>
      <c r="E127" t="s">
        <v>552</v>
      </c>
      <c r="F127" s="175">
        <v>3679</v>
      </c>
      <c r="G127" t="s">
        <v>407</v>
      </c>
      <c r="H127" s="176"/>
    </row>
    <row r="128" spans="1:8" ht="14.25" x14ac:dyDescent="0.45">
      <c r="A128" s="2">
        <v>127</v>
      </c>
      <c r="B128" t="s">
        <v>390</v>
      </c>
      <c r="C128" t="s">
        <v>397</v>
      </c>
      <c r="D128" t="s">
        <v>426</v>
      </c>
      <c r="E128" t="s">
        <v>553</v>
      </c>
      <c r="F128" s="175">
        <v>249</v>
      </c>
      <c r="G128" t="s">
        <v>432</v>
      </c>
      <c r="H128" s="176"/>
    </row>
    <row r="129" spans="1:8" ht="14.25" x14ac:dyDescent="0.45">
      <c r="A129" s="2">
        <v>128</v>
      </c>
      <c r="B129" t="s">
        <v>390</v>
      </c>
      <c r="C129" t="s">
        <v>398</v>
      </c>
      <c r="D129" t="s">
        <v>428</v>
      </c>
      <c r="E129" t="s">
        <v>554</v>
      </c>
      <c r="F129" s="175">
        <v>1499</v>
      </c>
      <c r="G129" t="s">
        <v>432</v>
      </c>
      <c r="H129" s="176"/>
    </row>
    <row r="130" spans="1:8" ht="14.25" x14ac:dyDescent="0.45">
      <c r="A130" s="2">
        <v>129</v>
      </c>
      <c r="B130" t="s">
        <v>390</v>
      </c>
      <c r="C130" t="s">
        <v>400</v>
      </c>
      <c r="D130" t="s">
        <v>430</v>
      </c>
      <c r="E130" t="s">
        <v>555</v>
      </c>
      <c r="F130" s="175">
        <v>899</v>
      </c>
      <c r="G130" t="s">
        <v>437</v>
      </c>
      <c r="H130" s="176"/>
    </row>
    <row r="131" spans="1:8" ht="14.25" x14ac:dyDescent="0.45">
      <c r="A131" s="2">
        <v>130</v>
      </c>
      <c r="B131" t="s">
        <v>390</v>
      </c>
      <c r="C131" t="s">
        <v>397</v>
      </c>
      <c r="D131" t="s">
        <v>433</v>
      </c>
      <c r="E131" t="s">
        <v>556</v>
      </c>
      <c r="F131" s="175">
        <v>2649</v>
      </c>
      <c r="G131" t="s">
        <v>460</v>
      </c>
      <c r="H131" s="176"/>
    </row>
    <row r="132" spans="1:8" ht="14.25" x14ac:dyDescent="0.45">
      <c r="A132" s="2">
        <v>131</v>
      </c>
      <c r="B132" t="s">
        <v>390</v>
      </c>
      <c r="C132" t="s">
        <v>389</v>
      </c>
      <c r="D132" t="s">
        <v>405</v>
      </c>
      <c r="E132" t="s">
        <v>557</v>
      </c>
      <c r="F132" s="175">
        <v>649</v>
      </c>
      <c r="G132" t="s">
        <v>509</v>
      </c>
      <c r="H132" s="176"/>
    </row>
    <row r="133" spans="1:8" ht="14.25" x14ac:dyDescent="0.45">
      <c r="A133" s="2">
        <v>132</v>
      </c>
      <c r="B133" t="s">
        <v>390</v>
      </c>
      <c r="C133" t="s">
        <v>397</v>
      </c>
      <c r="D133" t="s">
        <v>408</v>
      </c>
      <c r="E133" t="s">
        <v>558</v>
      </c>
      <c r="F133" s="175">
        <v>599</v>
      </c>
      <c r="G133" t="s">
        <v>509</v>
      </c>
      <c r="H133" s="176"/>
    </row>
    <row r="134" spans="1:8" ht="14.25" x14ac:dyDescent="0.45">
      <c r="A134" s="2">
        <v>133</v>
      </c>
      <c r="B134" t="s">
        <v>390</v>
      </c>
      <c r="C134" t="s">
        <v>397</v>
      </c>
      <c r="D134" t="s">
        <v>411</v>
      </c>
      <c r="E134" t="s">
        <v>559</v>
      </c>
      <c r="F134" s="175">
        <v>999</v>
      </c>
      <c r="G134" t="s">
        <v>413</v>
      </c>
      <c r="H134" s="176"/>
    </row>
    <row r="135" spans="1:8" ht="14.25" x14ac:dyDescent="0.45">
      <c r="A135" s="2">
        <v>134</v>
      </c>
      <c r="B135" t="s">
        <v>390</v>
      </c>
      <c r="C135" t="s">
        <v>399</v>
      </c>
      <c r="D135" t="s">
        <v>414</v>
      </c>
      <c r="E135" t="s">
        <v>560</v>
      </c>
      <c r="F135" s="175">
        <v>999</v>
      </c>
      <c r="G135" t="s">
        <v>413</v>
      </c>
      <c r="H135" s="176"/>
    </row>
    <row r="136" spans="1:8" ht="14.25" x14ac:dyDescent="0.45">
      <c r="A136" s="2">
        <v>135</v>
      </c>
      <c r="B136" t="s">
        <v>390</v>
      </c>
      <c r="C136" t="s">
        <v>397</v>
      </c>
      <c r="D136" t="s">
        <v>416</v>
      </c>
      <c r="E136" t="s">
        <v>561</v>
      </c>
      <c r="F136" s="175">
        <v>899.01</v>
      </c>
      <c r="G136" t="s">
        <v>413</v>
      </c>
      <c r="H136" s="176"/>
    </row>
    <row r="137" spans="1:8" ht="14.25" x14ac:dyDescent="0.45">
      <c r="A137" s="2">
        <v>136</v>
      </c>
      <c r="B137" t="s">
        <v>390</v>
      </c>
      <c r="C137" t="s">
        <v>389</v>
      </c>
      <c r="D137" t="s">
        <v>418</v>
      </c>
      <c r="E137" t="s">
        <v>562</v>
      </c>
      <c r="F137" s="175">
        <v>1899</v>
      </c>
      <c r="G137" t="s">
        <v>442</v>
      </c>
    </row>
    <row r="138" spans="1:8" ht="14.25" x14ac:dyDescent="0.45">
      <c r="A138" s="2">
        <v>137</v>
      </c>
      <c r="B138" t="s">
        <v>390</v>
      </c>
      <c r="C138" t="s">
        <v>395</v>
      </c>
      <c r="D138" t="s">
        <v>420</v>
      </c>
      <c r="E138" t="s">
        <v>563</v>
      </c>
      <c r="F138" s="175">
        <v>1699</v>
      </c>
      <c r="G138" t="s">
        <v>407</v>
      </c>
    </row>
    <row r="139" spans="1:8" ht="14.25" x14ac:dyDescent="0.45">
      <c r="A139" s="2">
        <v>138</v>
      </c>
      <c r="B139" t="s">
        <v>390</v>
      </c>
      <c r="C139" t="s">
        <v>389</v>
      </c>
      <c r="D139" t="s">
        <v>422</v>
      </c>
      <c r="E139" t="s">
        <v>564</v>
      </c>
      <c r="F139" s="175">
        <v>949</v>
      </c>
      <c r="G139" t="s">
        <v>432</v>
      </c>
    </row>
    <row r="140" spans="1:8" ht="14.25" x14ac:dyDescent="0.45">
      <c r="A140" s="2">
        <v>139</v>
      </c>
      <c r="B140" t="s">
        <v>390</v>
      </c>
      <c r="C140" t="s">
        <v>397</v>
      </c>
      <c r="D140" t="s">
        <v>424</v>
      </c>
      <c r="E140" t="s">
        <v>565</v>
      </c>
      <c r="F140" s="175">
        <v>999</v>
      </c>
      <c r="G140" t="s">
        <v>432</v>
      </c>
    </row>
    <row r="141" spans="1:8" ht="14.25" x14ac:dyDescent="0.45">
      <c r="A141" s="2">
        <v>140</v>
      </c>
      <c r="B141" t="s">
        <v>390</v>
      </c>
      <c r="C141" t="s">
        <v>395</v>
      </c>
      <c r="D141" t="s">
        <v>426</v>
      </c>
      <c r="E141" t="s">
        <v>566</v>
      </c>
      <c r="F141" s="175">
        <v>899</v>
      </c>
      <c r="G141" t="s">
        <v>509</v>
      </c>
    </row>
    <row r="142" spans="1:8" ht="14.25" x14ac:dyDescent="0.45">
      <c r="A142" s="2">
        <v>141</v>
      </c>
      <c r="B142" t="s">
        <v>390</v>
      </c>
      <c r="C142" t="s">
        <v>389</v>
      </c>
      <c r="D142" t="s">
        <v>428</v>
      </c>
      <c r="E142" t="s">
        <v>567</v>
      </c>
      <c r="F142" s="175">
        <v>329</v>
      </c>
      <c r="G142" t="s">
        <v>413</v>
      </c>
    </row>
    <row r="143" spans="1:8" ht="14.25" x14ac:dyDescent="0.45">
      <c r="A143" s="2">
        <v>142</v>
      </c>
      <c r="B143" t="s">
        <v>390</v>
      </c>
      <c r="C143" t="s">
        <v>395</v>
      </c>
      <c r="D143" t="s">
        <v>430</v>
      </c>
      <c r="E143" t="s">
        <v>568</v>
      </c>
      <c r="F143" s="175">
        <v>599</v>
      </c>
      <c r="G143" t="s">
        <v>432</v>
      </c>
    </row>
    <row r="144" spans="1:8" ht="14.25" x14ac:dyDescent="0.45">
      <c r="A144" s="2">
        <v>143</v>
      </c>
      <c r="B144" t="s">
        <v>390</v>
      </c>
      <c r="C144" t="s">
        <v>397</v>
      </c>
      <c r="D144" t="s">
        <v>433</v>
      </c>
      <c r="E144" t="s">
        <v>569</v>
      </c>
      <c r="F144" s="175">
        <v>499</v>
      </c>
      <c r="G144" t="s">
        <v>432</v>
      </c>
    </row>
    <row r="145" spans="1:7" ht="14.25" x14ac:dyDescent="0.45">
      <c r="A145" s="2">
        <v>144</v>
      </c>
      <c r="B145" t="s">
        <v>390</v>
      </c>
      <c r="C145" t="s">
        <v>400</v>
      </c>
      <c r="D145" t="s">
        <v>405</v>
      </c>
      <c r="E145" t="s">
        <v>570</v>
      </c>
      <c r="F145" s="175">
        <v>379</v>
      </c>
      <c r="G145" t="s">
        <v>432</v>
      </c>
    </row>
    <row r="146" spans="1:7" ht="14.25" x14ac:dyDescent="0.45">
      <c r="A146" s="2">
        <v>145</v>
      </c>
      <c r="B146" t="s">
        <v>390</v>
      </c>
      <c r="C146" t="s">
        <v>400</v>
      </c>
      <c r="D146" t="s">
        <v>408</v>
      </c>
      <c r="E146" t="s">
        <v>571</v>
      </c>
      <c r="F146" s="175">
        <v>1299</v>
      </c>
      <c r="G146" t="s">
        <v>413</v>
      </c>
    </row>
    <row r="147" spans="1:7" ht="14.25" x14ac:dyDescent="0.45">
      <c r="A147" s="2">
        <v>146</v>
      </c>
      <c r="B147" t="s">
        <v>390</v>
      </c>
      <c r="C147" t="s">
        <v>389</v>
      </c>
      <c r="D147" t="s">
        <v>411</v>
      </c>
      <c r="E147" t="s">
        <v>572</v>
      </c>
      <c r="F147" s="175">
        <v>259</v>
      </c>
      <c r="G147" t="s">
        <v>442</v>
      </c>
    </row>
    <row r="148" spans="1:7" ht="14.25" x14ac:dyDescent="0.45">
      <c r="A148" s="2">
        <v>147</v>
      </c>
      <c r="B148" t="s">
        <v>390</v>
      </c>
      <c r="C148" t="s">
        <v>397</v>
      </c>
      <c r="D148" t="s">
        <v>414</v>
      </c>
      <c r="E148" t="s">
        <v>573</v>
      </c>
      <c r="F148" s="175">
        <v>899</v>
      </c>
      <c r="G148" t="s">
        <v>432</v>
      </c>
    </row>
    <row r="149" spans="1:7" ht="14.25" x14ac:dyDescent="0.45">
      <c r="A149" s="2">
        <v>148</v>
      </c>
      <c r="B149" t="s">
        <v>390</v>
      </c>
      <c r="C149" t="s">
        <v>400</v>
      </c>
      <c r="D149" t="s">
        <v>416</v>
      </c>
      <c r="E149" t="s">
        <v>574</v>
      </c>
      <c r="F149" s="175">
        <v>599</v>
      </c>
      <c r="G149" t="s">
        <v>437</v>
      </c>
    </row>
    <row r="150" spans="1:7" ht="14.25" x14ac:dyDescent="0.45">
      <c r="A150" s="2">
        <v>149</v>
      </c>
      <c r="B150" t="s">
        <v>390</v>
      </c>
      <c r="C150" t="s">
        <v>400</v>
      </c>
      <c r="D150" t="s">
        <v>418</v>
      </c>
      <c r="E150" t="s">
        <v>575</v>
      </c>
      <c r="F150" s="175">
        <v>1549</v>
      </c>
      <c r="G150" t="s">
        <v>460</v>
      </c>
    </row>
    <row r="151" spans="1:7" ht="14.25" x14ac:dyDescent="0.45">
      <c r="A151" s="2">
        <v>150</v>
      </c>
      <c r="B151" t="s">
        <v>390</v>
      </c>
      <c r="C151" t="s">
        <v>400</v>
      </c>
      <c r="D151" t="s">
        <v>420</v>
      </c>
      <c r="E151" t="s">
        <v>576</v>
      </c>
      <c r="F151" s="175">
        <v>569</v>
      </c>
      <c r="G151" t="s">
        <v>410</v>
      </c>
    </row>
    <row r="152" spans="1:7" ht="14.25" x14ac:dyDescent="0.45">
      <c r="A152" s="2">
        <v>151</v>
      </c>
      <c r="B152" t="s">
        <v>390</v>
      </c>
      <c r="C152" t="s">
        <v>397</v>
      </c>
      <c r="D152" t="s">
        <v>422</v>
      </c>
      <c r="E152" t="s">
        <v>577</v>
      </c>
      <c r="F152" s="175">
        <v>2165.91</v>
      </c>
      <c r="G152" t="s">
        <v>413</v>
      </c>
    </row>
    <row r="153" spans="1:7" ht="14.25" x14ac:dyDescent="0.45">
      <c r="A153" s="2">
        <v>152</v>
      </c>
      <c r="B153" t="s">
        <v>390</v>
      </c>
      <c r="C153" t="s">
        <v>389</v>
      </c>
      <c r="D153" t="s">
        <v>424</v>
      </c>
      <c r="E153" t="s">
        <v>578</v>
      </c>
      <c r="F153" s="175">
        <v>1799</v>
      </c>
      <c r="G153" t="s">
        <v>413</v>
      </c>
    </row>
    <row r="154" spans="1:7" ht="14.25" x14ac:dyDescent="0.45">
      <c r="A154" s="2">
        <v>153</v>
      </c>
      <c r="B154" t="s">
        <v>390</v>
      </c>
      <c r="C154" t="s">
        <v>398</v>
      </c>
      <c r="D154" t="s">
        <v>426</v>
      </c>
      <c r="E154" t="s">
        <v>579</v>
      </c>
      <c r="F154" s="175">
        <v>1699</v>
      </c>
      <c r="G154" t="s">
        <v>413</v>
      </c>
    </row>
    <row r="155" spans="1:7" ht="14.25" x14ac:dyDescent="0.45">
      <c r="A155" s="2">
        <v>154</v>
      </c>
      <c r="B155" t="s">
        <v>390</v>
      </c>
      <c r="C155" t="s">
        <v>399</v>
      </c>
      <c r="D155" t="s">
        <v>428</v>
      </c>
      <c r="E155" t="s">
        <v>580</v>
      </c>
      <c r="F155" s="175">
        <v>1399</v>
      </c>
      <c r="G155" t="s">
        <v>442</v>
      </c>
    </row>
    <row r="156" spans="1:7" ht="14.25" x14ac:dyDescent="0.45">
      <c r="A156" s="2">
        <v>155</v>
      </c>
      <c r="B156" t="s">
        <v>390</v>
      </c>
      <c r="C156" t="s">
        <v>397</v>
      </c>
      <c r="D156" t="s">
        <v>430</v>
      </c>
      <c r="E156" t="s">
        <v>581</v>
      </c>
      <c r="F156" s="175">
        <v>1299</v>
      </c>
      <c r="G156" t="s">
        <v>442</v>
      </c>
    </row>
    <row r="157" spans="1:7" ht="14.25" x14ac:dyDescent="0.45">
      <c r="A157" s="2">
        <v>156</v>
      </c>
      <c r="B157" t="s">
        <v>390</v>
      </c>
      <c r="C157" t="s">
        <v>400</v>
      </c>
      <c r="D157" t="s">
        <v>433</v>
      </c>
      <c r="E157" t="s">
        <v>582</v>
      </c>
      <c r="F157" s="175">
        <v>1449</v>
      </c>
      <c r="G157" t="s">
        <v>407</v>
      </c>
    </row>
    <row r="158" spans="1:7" ht="14.25" x14ac:dyDescent="0.45">
      <c r="A158" s="2">
        <v>157</v>
      </c>
      <c r="B158" t="s">
        <v>390</v>
      </c>
      <c r="C158" t="s">
        <v>397</v>
      </c>
      <c r="D158" t="s">
        <v>405</v>
      </c>
      <c r="E158" t="s">
        <v>583</v>
      </c>
      <c r="F158" s="175">
        <v>1099</v>
      </c>
      <c r="G158" t="s">
        <v>432</v>
      </c>
    </row>
    <row r="159" spans="1:7" ht="14.25" x14ac:dyDescent="0.45">
      <c r="A159" s="2">
        <v>158</v>
      </c>
      <c r="B159" t="s">
        <v>390</v>
      </c>
      <c r="C159" t="s">
        <v>400</v>
      </c>
      <c r="D159" t="s">
        <v>408</v>
      </c>
      <c r="E159" t="s">
        <v>584</v>
      </c>
      <c r="F159" s="175">
        <v>699</v>
      </c>
      <c r="G159" t="s">
        <v>432</v>
      </c>
    </row>
    <row r="160" spans="1:7" ht="14.25" x14ac:dyDescent="0.45">
      <c r="A160" s="2">
        <v>159</v>
      </c>
      <c r="B160" t="s">
        <v>390</v>
      </c>
      <c r="C160" t="s">
        <v>399</v>
      </c>
      <c r="D160" t="s">
        <v>411</v>
      </c>
      <c r="E160" t="s">
        <v>585</v>
      </c>
      <c r="F160" s="175">
        <v>899</v>
      </c>
      <c r="G160" t="s">
        <v>432</v>
      </c>
    </row>
    <row r="161" spans="1:7" ht="14.25" x14ac:dyDescent="0.45">
      <c r="A161" s="2">
        <v>160</v>
      </c>
      <c r="B161" t="s">
        <v>390</v>
      </c>
      <c r="C161" t="s">
        <v>400</v>
      </c>
      <c r="D161" t="s">
        <v>414</v>
      </c>
      <c r="E161" t="s">
        <v>586</v>
      </c>
      <c r="F161" s="175">
        <v>699</v>
      </c>
      <c r="G161" t="s">
        <v>437</v>
      </c>
    </row>
    <row r="162" spans="1:7" ht="14.25" x14ac:dyDescent="0.45">
      <c r="A162" s="2">
        <v>161</v>
      </c>
      <c r="B162" t="s">
        <v>390</v>
      </c>
      <c r="C162" t="s">
        <v>398</v>
      </c>
      <c r="D162" t="s">
        <v>416</v>
      </c>
      <c r="E162" t="s">
        <v>587</v>
      </c>
      <c r="F162" s="175">
        <v>1850</v>
      </c>
      <c r="G162" t="s">
        <v>460</v>
      </c>
    </row>
    <row r="163" spans="1:7" ht="14.25" x14ac:dyDescent="0.45">
      <c r="A163" s="2">
        <v>162</v>
      </c>
      <c r="B163" t="s">
        <v>390</v>
      </c>
      <c r="C163" t="s">
        <v>398</v>
      </c>
      <c r="D163" t="s">
        <v>418</v>
      </c>
      <c r="E163" t="s">
        <v>588</v>
      </c>
      <c r="F163" s="175">
        <v>1199</v>
      </c>
      <c r="G163" t="s">
        <v>413</v>
      </c>
    </row>
    <row r="164" spans="1:7" ht="14.25" x14ac:dyDescent="0.45">
      <c r="A164" s="2">
        <v>163</v>
      </c>
      <c r="B164" t="s">
        <v>390</v>
      </c>
      <c r="C164" t="s">
        <v>398</v>
      </c>
      <c r="D164" t="s">
        <v>420</v>
      </c>
      <c r="E164" t="s">
        <v>589</v>
      </c>
      <c r="F164" s="175">
        <v>949</v>
      </c>
      <c r="G164" t="s">
        <v>413</v>
      </c>
    </row>
    <row r="165" spans="1:7" ht="14.25" x14ac:dyDescent="0.45">
      <c r="A165" s="2">
        <v>164</v>
      </c>
      <c r="B165" t="s">
        <v>390</v>
      </c>
      <c r="C165" t="s">
        <v>399</v>
      </c>
      <c r="D165" t="s">
        <v>422</v>
      </c>
      <c r="E165" t="s">
        <v>590</v>
      </c>
      <c r="F165" s="175">
        <v>1999</v>
      </c>
      <c r="G165" t="s">
        <v>413</v>
      </c>
    </row>
    <row r="166" spans="1:7" ht="14.25" x14ac:dyDescent="0.45">
      <c r="A166" s="2">
        <v>165</v>
      </c>
      <c r="B166" t="s">
        <v>390</v>
      </c>
      <c r="C166" t="s">
        <v>398</v>
      </c>
      <c r="D166" t="s">
        <v>424</v>
      </c>
      <c r="E166" t="s">
        <v>591</v>
      </c>
      <c r="F166" s="175">
        <v>749</v>
      </c>
      <c r="G166" t="s">
        <v>432</v>
      </c>
    </row>
    <row r="167" spans="1:7" ht="14.25" x14ac:dyDescent="0.45">
      <c r="A167" s="2">
        <v>166</v>
      </c>
      <c r="B167" t="s">
        <v>390</v>
      </c>
      <c r="C167" t="s">
        <v>400</v>
      </c>
      <c r="D167" t="s">
        <v>426</v>
      </c>
      <c r="E167" t="s">
        <v>592</v>
      </c>
      <c r="F167" s="175">
        <v>2299</v>
      </c>
      <c r="G167" t="s">
        <v>460</v>
      </c>
    </row>
    <row r="168" spans="1:7" ht="14.25" x14ac:dyDescent="0.45">
      <c r="A168" s="2">
        <v>167</v>
      </c>
      <c r="B168" t="s">
        <v>390</v>
      </c>
      <c r="C168" t="s">
        <v>397</v>
      </c>
      <c r="D168" t="s">
        <v>428</v>
      </c>
      <c r="E168" t="s">
        <v>593</v>
      </c>
      <c r="F168" s="175">
        <v>2237.29</v>
      </c>
      <c r="G168" t="s">
        <v>413</v>
      </c>
    </row>
    <row r="169" spans="1:7" ht="14.25" x14ac:dyDescent="0.45">
      <c r="A169" s="2">
        <v>168</v>
      </c>
      <c r="B169" t="s">
        <v>390</v>
      </c>
      <c r="C169" t="s">
        <v>389</v>
      </c>
      <c r="D169" t="s">
        <v>430</v>
      </c>
      <c r="E169" t="s">
        <v>594</v>
      </c>
      <c r="F169" s="175">
        <v>966.79</v>
      </c>
      <c r="G169" t="s">
        <v>413</v>
      </c>
    </row>
    <row r="170" spans="1:7" ht="14.25" x14ac:dyDescent="0.45">
      <c r="A170" s="2">
        <v>169</v>
      </c>
      <c r="B170" t="s">
        <v>390</v>
      </c>
      <c r="C170" t="s">
        <v>398</v>
      </c>
      <c r="D170" t="s">
        <v>433</v>
      </c>
      <c r="E170" t="s">
        <v>595</v>
      </c>
      <c r="F170" s="175">
        <v>1169</v>
      </c>
      <c r="G170" t="s">
        <v>413</v>
      </c>
    </row>
    <row r="171" spans="1:7" ht="14.25" x14ac:dyDescent="0.45">
      <c r="A171" s="2">
        <v>170</v>
      </c>
      <c r="B171" t="s">
        <v>390</v>
      </c>
      <c r="C171" t="s">
        <v>400</v>
      </c>
      <c r="D171" t="s">
        <v>405</v>
      </c>
      <c r="E171" t="s">
        <v>596</v>
      </c>
      <c r="F171" s="175">
        <v>1199</v>
      </c>
      <c r="G171" t="s">
        <v>442</v>
      </c>
    </row>
    <row r="172" spans="1:7" ht="14.25" x14ac:dyDescent="0.45">
      <c r="A172" s="2">
        <v>171</v>
      </c>
      <c r="B172" t="s">
        <v>390</v>
      </c>
      <c r="C172" t="s">
        <v>398</v>
      </c>
      <c r="D172" t="s">
        <v>408</v>
      </c>
      <c r="E172" t="s">
        <v>597</v>
      </c>
      <c r="F172" s="175">
        <v>999</v>
      </c>
      <c r="G172" t="s">
        <v>432</v>
      </c>
    </row>
    <row r="173" spans="1:7" ht="14.25" x14ac:dyDescent="0.45">
      <c r="A173" s="2">
        <v>172</v>
      </c>
      <c r="B173" t="s">
        <v>390</v>
      </c>
      <c r="C173" t="s">
        <v>395</v>
      </c>
      <c r="D173" t="s">
        <v>411</v>
      </c>
      <c r="E173" t="s">
        <v>598</v>
      </c>
      <c r="F173" s="175">
        <v>494</v>
      </c>
      <c r="G173" t="s">
        <v>432</v>
      </c>
    </row>
    <row r="174" spans="1:7" ht="14.25" x14ac:dyDescent="0.45">
      <c r="A174" s="2">
        <v>173</v>
      </c>
      <c r="B174" t="s">
        <v>390</v>
      </c>
      <c r="C174" t="s">
        <v>398</v>
      </c>
      <c r="D174" t="s">
        <v>414</v>
      </c>
      <c r="E174" t="s">
        <v>599</v>
      </c>
      <c r="F174" s="175">
        <v>1499</v>
      </c>
      <c r="G174" t="s">
        <v>460</v>
      </c>
    </row>
    <row r="175" spans="1:7" ht="14.25" x14ac:dyDescent="0.45">
      <c r="A175" s="2">
        <v>174</v>
      </c>
      <c r="B175" t="s">
        <v>390</v>
      </c>
      <c r="C175" t="s">
        <v>389</v>
      </c>
      <c r="D175" t="s">
        <v>416</v>
      </c>
      <c r="E175" t="s">
        <v>600</v>
      </c>
      <c r="F175" s="175">
        <v>999</v>
      </c>
      <c r="G175" t="s">
        <v>410</v>
      </c>
    </row>
    <row r="176" spans="1:7" ht="14.25" x14ac:dyDescent="0.45">
      <c r="A176" s="2">
        <v>175</v>
      </c>
      <c r="B176" t="s">
        <v>390</v>
      </c>
      <c r="C176" t="s">
        <v>397</v>
      </c>
      <c r="D176" t="s">
        <v>418</v>
      </c>
      <c r="E176" t="s">
        <v>601</v>
      </c>
      <c r="F176" s="175">
        <v>799</v>
      </c>
      <c r="G176" t="s">
        <v>410</v>
      </c>
    </row>
    <row r="177" spans="1:7" ht="14.25" x14ac:dyDescent="0.45">
      <c r="A177" s="2">
        <v>176</v>
      </c>
      <c r="B177" t="s">
        <v>390</v>
      </c>
      <c r="C177" t="s">
        <v>389</v>
      </c>
      <c r="D177" t="s">
        <v>420</v>
      </c>
      <c r="E177" t="s">
        <v>602</v>
      </c>
      <c r="F177" s="175">
        <v>1699</v>
      </c>
      <c r="G177" t="s">
        <v>413</v>
      </c>
    </row>
    <row r="178" spans="1:7" ht="14.25" x14ac:dyDescent="0.45">
      <c r="A178" s="2">
        <v>177</v>
      </c>
      <c r="B178" t="s">
        <v>390</v>
      </c>
      <c r="C178" t="s">
        <v>397</v>
      </c>
      <c r="D178" t="s">
        <v>422</v>
      </c>
      <c r="E178" t="s">
        <v>603</v>
      </c>
      <c r="F178" s="175">
        <v>799</v>
      </c>
      <c r="G178" t="s">
        <v>413</v>
      </c>
    </row>
    <row r="179" spans="1:7" ht="14.25" x14ac:dyDescent="0.45">
      <c r="A179" s="2">
        <v>178</v>
      </c>
      <c r="B179" t="s">
        <v>390</v>
      </c>
      <c r="C179" t="s">
        <v>399</v>
      </c>
      <c r="D179" t="s">
        <v>424</v>
      </c>
      <c r="E179" t="s">
        <v>604</v>
      </c>
      <c r="F179" s="175">
        <v>1857.35</v>
      </c>
      <c r="G179" t="s">
        <v>413</v>
      </c>
    </row>
    <row r="180" spans="1:7" ht="14.25" x14ac:dyDescent="0.45">
      <c r="A180" s="2">
        <v>179</v>
      </c>
      <c r="B180" t="s">
        <v>390</v>
      </c>
      <c r="C180" t="s">
        <v>389</v>
      </c>
      <c r="D180" t="s">
        <v>426</v>
      </c>
      <c r="E180" t="s">
        <v>605</v>
      </c>
      <c r="F180" s="175">
        <v>2556.73</v>
      </c>
      <c r="G180" t="s">
        <v>413</v>
      </c>
    </row>
    <row r="181" spans="1:7" ht="14.25" x14ac:dyDescent="0.45">
      <c r="A181" s="2">
        <v>180</v>
      </c>
      <c r="B181" t="s">
        <v>390</v>
      </c>
      <c r="C181" t="s">
        <v>398</v>
      </c>
      <c r="D181" t="s">
        <v>428</v>
      </c>
      <c r="E181" t="s">
        <v>606</v>
      </c>
      <c r="F181" s="175">
        <v>1760.58</v>
      </c>
      <c r="G181" t="s">
        <v>413</v>
      </c>
    </row>
    <row r="182" spans="1:7" ht="14.25" x14ac:dyDescent="0.45">
      <c r="A182" s="2">
        <v>181</v>
      </c>
      <c r="B182" t="s">
        <v>390</v>
      </c>
      <c r="C182" t="s">
        <v>389</v>
      </c>
      <c r="D182" t="s">
        <v>430</v>
      </c>
      <c r="E182" t="s">
        <v>607</v>
      </c>
      <c r="F182" s="175">
        <v>429</v>
      </c>
      <c r="G182" t="s">
        <v>413</v>
      </c>
    </row>
    <row r="183" spans="1:7" ht="14.25" x14ac:dyDescent="0.45">
      <c r="A183" s="2">
        <v>182</v>
      </c>
      <c r="B183" t="s">
        <v>390</v>
      </c>
      <c r="C183" t="s">
        <v>398</v>
      </c>
      <c r="D183" t="s">
        <v>433</v>
      </c>
      <c r="E183" t="s">
        <v>608</v>
      </c>
      <c r="F183" s="175">
        <v>499</v>
      </c>
      <c r="G183" t="s">
        <v>442</v>
      </c>
    </row>
    <row r="184" spans="1:7" ht="14.25" x14ac:dyDescent="0.45">
      <c r="A184" s="2">
        <v>183</v>
      </c>
      <c r="B184" t="s">
        <v>390</v>
      </c>
      <c r="C184" t="s">
        <v>398</v>
      </c>
      <c r="D184" t="s">
        <v>405</v>
      </c>
      <c r="E184" t="s">
        <v>609</v>
      </c>
      <c r="F184" s="175">
        <v>699</v>
      </c>
      <c r="G184" t="s">
        <v>442</v>
      </c>
    </row>
    <row r="185" spans="1:7" ht="14.25" x14ac:dyDescent="0.45">
      <c r="A185" s="2">
        <v>184</v>
      </c>
      <c r="B185" t="s">
        <v>390</v>
      </c>
      <c r="C185" t="s">
        <v>395</v>
      </c>
      <c r="D185" t="s">
        <v>408</v>
      </c>
      <c r="E185" t="s">
        <v>610</v>
      </c>
      <c r="F185" s="175">
        <v>2699</v>
      </c>
      <c r="G185" t="s">
        <v>407</v>
      </c>
    </row>
    <row r="186" spans="1:7" ht="14.25" x14ac:dyDescent="0.45">
      <c r="A186" s="2">
        <v>185</v>
      </c>
      <c r="B186" t="s">
        <v>390</v>
      </c>
      <c r="C186" t="s">
        <v>395</v>
      </c>
      <c r="D186" t="s">
        <v>411</v>
      </c>
      <c r="E186" t="s">
        <v>611</v>
      </c>
      <c r="F186" s="175">
        <v>349</v>
      </c>
      <c r="G186" t="s">
        <v>432</v>
      </c>
    </row>
    <row r="187" spans="1:7" ht="14.25" x14ac:dyDescent="0.45">
      <c r="A187" s="2">
        <v>186</v>
      </c>
      <c r="B187" t="s">
        <v>390</v>
      </c>
      <c r="C187" t="s">
        <v>399</v>
      </c>
      <c r="D187" t="s">
        <v>414</v>
      </c>
      <c r="E187" t="s">
        <v>612</v>
      </c>
      <c r="F187" s="175">
        <v>299</v>
      </c>
      <c r="G187" t="s">
        <v>432</v>
      </c>
    </row>
    <row r="188" spans="1:7" ht="14.25" x14ac:dyDescent="0.45">
      <c r="A188" s="2">
        <v>187</v>
      </c>
      <c r="B188" t="s">
        <v>390</v>
      </c>
      <c r="C188" t="s">
        <v>400</v>
      </c>
      <c r="D188" t="s">
        <v>416</v>
      </c>
      <c r="E188" t="s">
        <v>613</v>
      </c>
      <c r="F188" s="175">
        <v>1049</v>
      </c>
      <c r="G188" t="s">
        <v>432</v>
      </c>
    </row>
    <row r="189" spans="1:7" ht="14.25" x14ac:dyDescent="0.45">
      <c r="A189" s="2">
        <v>188</v>
      </c>
      <c r="B189" t="s">
        <v>390</v>
      </c>
      <c r="C189" t="s">
        <v>395</v>
      </c>
      <c r="D189" t="s">
        <v>418</v>
      </c>
      <c r="E189" t="s">
        <v>614</v>
      </c>
      <c r="F189" s="175">
        <v>549</v>
      </c>
      <c r="G189" t="s">
        <v>432</v>
      </c>
    </row>
    <row r="190" spans="1:7" ht="14.25" x14ac:dyDescent="0.45">
      <c r="A190" s="2">
        <v>189</v>
      </c>
      <c r="B190" t="s">
        <v>390</v>
      </c>
      <c r="C190" t="s">
        <v>397</v>
      </c>
      <c r="D190" t="s">
        <v>420</v>
      </c>
      <c r="E190" t="s">
        <v>615</v>
      </c>
      <c r="F190" s="175">
        <v>2749</v>
      </c>
      <c r="G190" t="s">
        <v>448</v>
      </c>
    </row>
    <row r="191" spans="1:7" ht="14.25" x14ac:dyDescent="0.45">
      <c r="A191" s="2">
        <v>190</v>
      </c>
      <c r="B191" t="s">
        <v>390</v>
      </c>
      <c r="C191" t="s">
        <v>389</v>
      </c>
      <c r="D191" t="s">
        <v>422</v>
      </c>
      <c r="E191" t="s">
        <v>616</v>
      </c>
      <c r="F191" s="175">
        <v>1353.99</v>
      </c>
      <c r="G191" t="s">
        <v>413</v>
      </c>
    </row>
    <row r="192" spans="1:7" ht="14.25" x14ac:dyDescent="0.45">
      <c r="A192" s="2">
        <v>191</v>
      </c>
      <c r="B192" t="s">
        <v>390</v>
      </c>
      <c r="C192" t="s">
        <v>400</v>
      </c>
      <c r="D192" t="s">
        <v>424</v>
      </c>
      <c r="E192" t="s">
        <v>617</v>
      </c>
      <c r="F192" s="175">
        <v>1385.45</v>
      </c>
      <c r="G192" t="s">
        <v>413</v>
      </c>
    </row>
    <row r="193" spans="1:7" ht="14.25" x14ac:dyDescent="0.45">
      <c r="A193" s="2">
        <v>192</v>
      </c>
      <c r="B193" t="s">
        <v>390</v>
      </c>
      <c r="C193" t="s">
        <v>400</v>
      </c>
      <c r="D193" t="s">
        <v>426</v>
      </c>
      <c r="E193" t="s">
        <v>618</v>
      </c>
      <c r="F193" s="175">
        <v>779</v>
      </c>
      <c r="G193" t="s">
        <v>442</v>
      </c>
    </row>
    <row r="194" spans="1:7" ht="14.25" x14ac:dyDescent="0.45">
      <c r="A194" s="2">
        <v>193</v>
      </c>
      <c r="B194" t="s">
        <v>390</v>
      </c>
      <c r="C194" t="s">
        <v>389</v>
      </c>
      <c r="D194" t="s">
        <v>428</v>
      </c>
      <c r="E194" t="s">
        <v>619</v>
      </c>
      <c r="F194" s="175">
        <v>2899</v>
      </c>
      <c r="G194" t="s">
        <v>460</v>
      </c>
    </row>
    <row r="195" spans="1:7" ht="14.25" x14ac:dyDescent="0.45">
      <c r="A195" s="2">
        <v>194</v>
      </c>
      <c r="B195" t="s">
        <v>390</v>
      </c>
      <c r="C195" t="s">
        <v>399</v>
      </c>
      <c r="D195" t="s">
        <v>430</v>
      </c>
      <c r="E195" t="s">
        <v>620</v>
      </c>
      <c r="F195" s="175">
        <v>2499</v>
      </c>
      <c r="G195" t="s">
        <v>460</v>
      </c>
    </row>
    <row r="196" spans="1:7" ht="14.25" x14ac:dyDescent="0.45">
      <c r="A196" s="2">
        <v>195</v>
      </c>
      <c r="B196" t="s">
        <v>390</v>
      </c>
      <c r="C196" t="s">
        <v>399</v>
      </c>
      <c r="D196" t="s">
        <v>433</v>
      </c>
      <c r="E196" t="s">
        <v>621</v>
      </c>
      <c r="F196" s="175">
        <v>1699</v>
      </c>
      <c r="G196" t="s">
        <v>413</v>
      </c>
    </row>
    <row r="197" spans="1:7" ht="14.25" x14ac:dyDescent="0.45">
      <c r="A197" s="2">
        <v>196</v>
      </c>
      <c r="B197" t="s">
        <v>390</v>
      </c>
      <c r="C197" t="s">
        <v>395</v>
      </c>
      <c r="D197" t="s">
        <v>405</v>
      </c>
      <c r="E197" t="s">
        <v>622</v>
      </c>
      <c r="F197" s="175">
        <v>1299</v>
      </c>
      <c r="G197" t="s">
        <v>413</v>
      </c>
    </row>
    <row r="198" spans="1:7" ht="14.25" x14ac:dyDescent="0.45">
      <c r="A198" s="2">
        <v>197</v>
      </c>
      <c r="B198" t="s">
        <v>390</v>
      </c>
      <c r="C198" t="s">
        <v>398</v>
      </c>
      <c r="D198" t="s">
        <v>408</v>
      </c>
      <c r="E198" t="s">
        <v>623</v>
      </c>
      <c r="F198" s="175">
        <v>4999</v>
      </c>
      <c r="G198" t="s">
        <v>407</v>
      </c>
    </row>
    <row r="199" spans="1:7" ht="14.25" x14ac:dyDescent="0.45">
      <c r="A199" s="2">
        <v>198</v>
      </c>
      <c r="B199" t="s">
        <v>390</v>
      </c>
      <c r="C199" t="s">
        <v>398</v>
      </c>
      <c r="D199" t="s">
        <v>411</v>
      </c>
      <c r="E199" t="s">
        <v>624</v>
      </c>
      <c r="F199" s="175">
        <v>999</v>
      </c>
      <c r="G199" t="s">
        <v>432</v>
      </c>
    </row>
    <row r="200" spans="1:7" ht="14.25" x14ac:dyDescent="0.45">
      <c r="A200" s="2">
        <v>199</v>
      </c>
      <c r="B200" t="s">
        <v>390</v>
      </c>
      <c r="C200" t="s">
        <v>397</v>
      </c>
      <c r="D200" t="s">
        <v>414</v>
      </c>
      <c r="E200" t="s">
        <v>625</v>
      </c>
      <c r="F200" s="175">
        <v>999</v>
      </c>
      <c r="G200" t="s">
        <v>437</v>
      </c>
    </row>
    <row r="201" spans="1:7" ht="14.25" x14ac:dyDescent="0.45">
      <c r="A201" s="2">
        <v>200</v>
      </c>
      <c r="B201" t="s">
        <v>390</v>
      </c>
      <c r="C201" t="s">
        <v>389</v>
      </c>
      <c r="D201" t="s">
        <v>416</v>
      </c>
      <c r="E201" t="s">
        <v>626</v>
      </c>
      <c r="F201" s="175">
        <v>2899</v>
      </c>
      <c r="G201" t="s">
        <v>460</v>
      </c>
    </row>
    <row r="202" spans="1:7" ht="14.25" x14ac:dyDescent="0.45">
      <c r="A202" s="2">
        <v>201</v>
      </c>
      <c r="B202" t="s">
        <v>390</v>
      </c>
      <c r="C202" t="s">
        <v>389</v>
      </c>
      <c r="D202" t="s">
        <v>418</v>
      </c>
      <c r="E202" t="s">
        <v>627</v>
      </c>
      <c r="F202" s="175">
        <v>2449</v>
      </c>
      <c r="G202" t="s">
        <v>460</v>
      </c>
    </row>
    <row r="203" spans="1:7" ht="14.25" x14ac:dyDescent="0.45">
      <c r="A203" s="2">
        <v>202</v>
      </c>
      <c r="B203" t="s">
        <v>390</v>
      </c>
      <c r="C203" t="s">
        <v>398</v>
      </c>
      <c r="D203" t="s">
        <v>420</v>
      </c>
      <c r="E203" t="s">
        <v>628</v>
      </c>
      <c r="F203" s="175">
        <v>1099</v>
      </c>
      <c r="G203" t="s">
        <v>460</v>
      </c>
    </row>
    <row r="204" spans="1:7" ht="14.25" x14ac:dyDescent="0.45">
      <c r="A204" s="2">
        <v>203</v>
      </c>
      <c r="B204" t="s">
        <v>390</v>
      </c>
      <c r="C204" t="s">
        <v>400</v>
      </c>
      <c r="D204" t="s">
        <v>422</v>
      </c>
      <c r="E204" t="s">
        <v>629</v>
      </c>
      <c r="F204" s="175">
        <v>1049</v>
      </c>
      <c r="G204" t="s">
        <v>509</v>
      </c>
    </row>
    <row r="205" spans="1:7" ht="14.25" x14ac:dyDescent="0.45">
      <c r="A205" s="2">
        <v>204</v>
      </c>
      <c r="B205" t="s">
        <v>390</v>
      </c>
      <c r="C205" t="s">
        <v>397</v>
      </c>
      <c r="D205" t="s">
        <v>424</v>
      </c>
      <c r="E205" t="s">
        <v>630</v>
      </c>
      <c r="F205" s="175">
        <v>1999</v>
      </c>
      <c r="G205" t="s">
        <v>413</v>
      </c>
    </row>
    <row r="206" spans="1:7" ht="14.25" x14ac:dyDescent="0.45">
      <c r="A206" s="2">
        <v>205</v>
      </c>
      <c r="B206" t="s">
        <v>390</v>
      </c>
      <c r="C206" t="s">
        <v>397</v>
      </c>
      <c r="D206" t="s">
        <v>426</v>
      </c>
      <c r="E206" t="s">
        <v>631</v>
      </c>
      <c r="F206" s="175">
        <v>1396.34</v>
      </c>
      <c r="G206" t="s">
        <v>413</v>
      </c>
    </row>
    <row r="207" spans="1:7" ht="14.25" x14ac:dyDescent="0.45">
      <c r="A207" s="2">
        <v>206</v>
      </c>
      <c r="B207" t="s">
        <v>390</v>
      </c>
      <c r="C207" t="s">
        <v>400</v>
      </c>
      <c r="D207" t="s">
        <v>428</v>
      </c>
      <c r="E207" t="s">
        <v>632</v>
      </c>
      <c r="F207" s="175">
        <v>1581.47</v>
      </c>
      <c r="G207" t="s">
        <v>413</v>
      </c>
    </row>
    <row r="208" spans="1:7" ht="14.25" x14ac:dyDescent="0.45">
      <c r="A208" s="2">
        <v>207</v>
      </c>
      <c r="B208" t="s">
        <v>390</v>
      </c>
      <c r="C208" t="s">
        <v>398</v>
      </c>
      <c r="D208" t="s">
        <v>430</v>
      </c>
      <c r="E208" t="s">
        <v>633</v>
      </c>
      <c r="F208" s="175">
        <v>1881.55</v>
      </c>
      <c r="G208" t="s">
        <v>413</v>
      </c>
    </row>
    <row r="209" spans="1:7" ht="14.25" x14ac:dyDescent="0.45">
      <c r="A209" s="2">
        <v>208</v>
      </c>
      <c r="B209" t="s">
        <v>390</v>
      </c>
      <c r="C209" t="s">
        <v>397</v>
      </c>
      <c r="D209" t="s">
        <v>433</v>
      </c>
      <c r="E209" t="s">
        <v>634</v>
      </c>
      <c r="F209" s="175">
        <v>1399</v>
      </c>
      <c r="G209" t="s">
        <v>442</v>
      </c>
    </row>
    <row r="210" spans="1:7" ht="14.25" x14ac:dyDescent="0.45">
      <c r="A210" s="2">
        <v>209</v>
      </c>
      <c r="B210" t="s">
        <v>390</v>
      </c>
      <c r="C210" t="s">
        <v>400</v>
      </c>
      <c r="D210" t="s">
        <v>405</v>
      </c>
      <c r="E210" t="s">
        <v>635</v>
      </c>
      <c r="F210" s="175">
        <v>1939</v>
      </c>
      <c r="G210" t="s">
        <v>407</v>
      </c>
    </row>
    <row r="211" spans="1:7" ht="14.25" x14ac:dyDescent="0.45">
      <c r="A211" s="2">
        <v>210</v>
      </c>
      <c r="B211" t="s">
        <v>390</v>
      </c>
      <c r="C211" t="s">
        <v>400</v>
      </c>
      <c r="D211" t="s">
        <v>408</v>
      </c>
      <c r="E211" t="s">
        <v>636</v>
      </c>
      <c r="F211" s="175">
        <v>1693.95</v>
      </c>
      <c r="G211" t="s">
        <v>407</v>
      </c>
    </row>
    <row r="212" spans="1:7" ht="14.25" x14ac:dyDescent="0.45">
      <c r="A212" s="2">
        <v>211</v>
      </c>
      <c r="B212" t="s">
        <v>390</v>
      </c>
      <c r="C212" t="s">
        <v>400</v>
      </c>
      <c r="D212" t="s">
        <v>411</v>
      </c>
      <c r="E212" t="s">
        <v>637</v>
      </c>
      <c r="F212" s="175">
        <v>999</v>
      </c>
      <c r="G212" t="s">
        <v>432</v>
      </c>
    </row>
    <row r="213" spans="1:7" ht="14.25" x14ac:dyDescent="0.45">
      <c r="A213" s="2">
        <v>212</v>
      </c>
      <c r="B213" t="s">
        <v>390</v>
      </c>
      <c r="C213" t="s">
        <v>399</v>
      </c>
      <c r="D213" t="s">
        <v>414</v>
      </c>
      <c r="E213" t="s">
        <v>638</v>
      </c>
      <c r="F213" s="175">
        <v>1799</v>
      </c>
      <c r="G213" t="s">
        <v>432</v>
      </c>
    </row>
    <row r="214" spans="1:7" ht="14.25" x14ac:dyDescent="0.45">
      <c r="A214" s="2">
        <v>213</v>
      </c>
      <c r="B214" t="s">
        <v>390</v>
      </c>
      <c r="C214" t="s">
        <v>389</v>
      </c>
      <c r="D214" t="s">
        <v>416</v>
      </c>
      <c r="E214" t="s">
        <v>639</v>
      </c>
      <c r="F214" s="175">
        <v>699</v>
      </c>
      <c r="G214" t="s">
        <v>432</v>
      </c>
    </row>
    <row r="215" spans="1:7" ht="14.25" x14ac:dyDescent="0.45">
      <c r="A215" s="2">
        <v>214</v>
      </c>
      <c r="B215" t="s">
        <v>390</v>
      </c>
      <c r="C215" t="s">
        <v>389</v>
      </c>
      <c r="D215" t="s">
        <v>418</v>
      </c>
      <c r="E215" t="s">
        <v>640</v>
      </c>
      <c r="F215" s="175">
        <v>999</v>
      </c>
      <c r="G215" t="s">
        <v>509</v>
      </c>
    </row>
    <row r="216" spans="1:7" ht="14.25" x14ac:dyDescent="0.45">
      <c r="A216" s="2">
        <v>215</v>
      </c>
      <c r="B216" t="s">
        <v>390</v>
      </c>
      <c r="C216" t="s">
        <v>400</v>
      </c>
      <c r="D216" t="s">
        <v>420</v>
      </c>
      <c r="E216" t="s">
        <v>641</v>
      </c>
      <c r="F216" s="175">
        <v>699</v>
      </c>
      <c r="G216" t="s">
        <v>410</v>
      </c>
    </row>
    <row r="217" spans="1:7" ht="14.25" x14ac:dyDescent="0.45">
      <c r="A217" s="2">
        <v>216</v>
      </c>
      <c r="B217" t="s">
        <v>390</v>
      </c>
      <c r="C217" t="s">
        <v>399</v>
      </c>
      <c r="D217" t="s">
        <v>422</v>
      </c>
      <c r="E217" t="s">
        <v>642</v>
      </c>
      <c r="F217" s="175">
        <v>1399</v>
      </c>
      <c r="G217" t="s">
        <v>413</v>
      </c>
    </row>
    <row r="218" spans="1:7" ht="14.25" x14ac:dyDescent="0.45">
      <c r="A218" s="2">
        <v>217</v>
      </c>
      <c r="B218" t="s">
        <v>390</v>
      </c>
      <c r="C218" t="s">
        <v>398</v>
      </c>
      <c r="D218" t="s">
        <v>424</v>
      </c>
      <c r="E218" t="s">
        <v>643</v>
      </c>
      <c r="F218" s="175">
        <v>1999</v>
      </c>
      <c r="G218" t="s">
        <v>460</v>
      </c>
    </row>
    <row r="219" spans="1:7" ht="14.25" x14ac:dyDescent="0.45">
      <c r="A219" s="2">
        <v>218</v>
      </c>
      <c r="B219" t="s">
        <v>390</v>
      </c>
      <c r="C219" t="s">
        <v>389</v>
      </c>
      <c r="D219" t="s">
        <v>426</v>
      </c>
      <c r="E219" t="s">
        <v>644</v>
      </c>
      <c r="F219" s="175">
        <v>1849</v>
      </c>
      <c r="G219" t="s">
        <v>460</v>
      </c>
    </row>
    <row r="220" spans="1:7" ht="14.25" x14ac:dyDescent="0.45">
      <c r="A220" s="2">
        <v>219</v>
      </c>
      <c r="B220" t="s">
        <v>390</v>
      </c>
      <c r="C220" t="s">
        <v>400</v>
      </c>
      <c r="D220" t="s">
        <v>428</v>
      </c>
      <c r="E220" t="s">
        <v>645</v>
      </c>
      <c r="F220" s="175">
        <v>1796.85</v>
      </c>
      <c r="G220" t="s">
        <v>410</v>
      </c>
    </row>
    <row r="221" spans="1:7" ht="14.25" x14ac:dyDescent="0.45">
      <c r="A221" s="2">
        <v>220</v>
      </c>
      <c r="B221" t="s">
        <v>390</v>
      </c>
      <c r="C221" t="s">
        <v>398</v>
      </c>
      <c r="D221" t="s">
        <v>430</v>
      </c>
      <c r="E221" t="s">
        <v>646</v>
      </c>
      <c r="F221" s="175">
        <v>1535.49</v>
      </c>
      <c r="G221" t="s">
        <v>413</v>
      </c>
    </row>
    <row r="222" spans="1:7" ht="14.25" x14ac:dyDescent="0.45">
      <c r="A222" s="2">
        <v>221</v>
      </c>
      <c r="B222" t="s">
        <v>390</v>
      </c>
      <c r="C222" t="s">
        <v>395</v>
      </c>
      <c r="D222" t="s">
        <v>433</v>
      </c>
      <c r="E222" t="s">
        <v>647</v>
      </c>
      <c r="F222" s="175">
        <v>949</v>
      </c>
      <c r="G222" t="s">
        <v>413</v>
      </c>
    </row>
    <row r="223" spans="1:7" ht="14.25" x14ac:dyDescent="0.45">
      <c r="A223" s="2">
        <v>222</v>
      </c>
      <c r="B223" t="s">
        <v>390</v>
      </c>
      <c r="C223" t="s">
        <v>397</v>
      </c>
      <c r="D223" t="s">
        <v>405</v>
      </c>
      <c r="E223" t="s">
        <v>648</v>
      </c>
      <c r="F223" s="175">
        <v>1899</v>
      </c>
      <c r="G223" t="s">
        <v>413</v>
      </c>
    </row>
    <row r="224" spans="1:7" ht="14.25" x14ac:dyDescent="0.45">
      <c r="A224" s="2">
        <v>223</v>
      </c>
      <c r="B224" t="s">
        <v>390</v>
      </c>
      <c r="C224" t="s">
        <v>399</v>
      </c>
      <c r="D224" t="s">
        <v>408</v>
      </c>
      <c r="E224" t="s">
        <v>649</v>
      </c>
      <c r="F224" s="175">
        <v>1756.94</v>
      </c>
      <c r="G224" t="s">
        <v>413</v>
      </c>
    </row>
    <row r="225" spans="1:7" ht="14.25" x14ac:dyDescent="0.45">
      <c r="A225" s="2">
        <v>224</v>
      </c>
      <c r="B225" t="s">
        <v>390</v>
      </c>
      <c r="C225" t="s">
        <v>399</v>
      </c>
      <c r="D225" t="s">
        <v>411</v>
      </c>
      <c r="E225" t="s">
        <v>650</v>
      </c>
      <c r="F225" s="175">
        <v>2199</v>
      </c>
      <c r="G225" t="s">
        <v>413</v>
      </c>
    </row>
    <row r="226" spans="1:7" ht="14.25" x14ac:dyDescent="0.45">
      <c r="A226" s="2">
        <v>225</v>
      </c>
      <c r="B226" t="s">
        <v>390</v>
      </c>
      <c r="C226" t="s">
        <v>397</v>
      </c>
      <c r="D226" t="s">
        <v>414</v>
      </c>
      <c r="E226" t="s">
        <v>651</v>
      </c>
      <c r="F226" s="175">
        <v>1813.79</v>
      </c>
      <c r="G226" t="s">
        <v>413</v>
      </c>
    </row>
    <row r="227" spans="1:7" ht="14.25" x14ac:dyDescent="0.45">
      <c r="A227" s="2">
        <v>226</v>
      </c>
      <c r="B227" t="s">
        <v>390</v>
      </c>
      <c r="C227" t="s">
        <v>395</v>
      </c>
      <c r="D227" t="s">
        <v>416</v>
      </c>
      <c r="E227" t="s">
        <v>652</v>
      </c>
      <c r="F227" s="175">
        <v>1569.37</v>
      </c>
      <c r="G227" t="s">
        <v>413</v>
      </c>
    </row>
    <row r="228" spans="1:7" ht="14.25" x14ac:dyDescent="0.45">
      <c r="A228" s="2">
        <v>227</v>
      </c>
      <c r="B228" t="s">
        <v>390</v>
      </c>
      <c r="C228" t="s">
        <v>399</v>
      </c>
      <c r="D228" t="s">
        <v>418</v>
      </c>
      <c r="E228" t="s">
        <v>653</v>
      </c>
      <c r="F228" s="175">
        <v>1487.09</v>
      </c>
      <c r="G228" t="s">
        <v>413</v>
      </c>
    </row>
    <row r="229" spans="1:7" ht="14.25" x14ac:dyDescent="0.45">
      <c r="A229" s="2">
        <v>228</v>
      </c>
      <c r="B229" t="s">
        <v>390</v>
      </c>
      <c r="C229" t="s">
        <v>399</v>
      </c>
      <c r="D229" t="s">
        <v>420</v>
      </c>
      <c r="E229" t="s">
        <v>654</v>
      </c>
      <c r="F229" s="175">
        <v>1499</v>
      </c>
      <c r="G229" t="s">
        <v>413</v>
      </c>
    </row>
    <row r="230" spans="1:7" ht="14.25" x14ac:dyDescent="0.45">
      <c r="A230" s="2">
        <v>229</v>
      </c>
      <c r="B230" t="s">
        <v>390</v>
      </c>
      <c r="C230" t="s">
        <v>400</v>
      </c>
      <c r="D230" t="s">
        <v>422</v>
      </c>
      <c r="E230" t="s">
        <v>655</v>
      </c>
      <c r="F230" s="175">
        <v>774.4</v>
      </c>
      <c r="G230" t="s">
        <v>413</v>
      </c>
    </row>
    <row r="231" spans="1:7" ht="14.25" x14ac:dyDescent="0.45">
      <c r="A231" s="2">
        <v>230</v>
      </c>
      <c r="B231" t="s">
        <v>390</v>
      </c>
      <c r="C231" t="s">
        <v>397</v>
      </c>
      <c r="D231" t="s">
        <v>424</v>
      </c>
      <c r="E231" t="s">
        <v>656</v>
      </c>
      <c r="F231" s="175">
        <v>336.38</v>
      </c>
      <c r="G231" t="s">
        <v>413</v>
      </c>
    </row>
    <row r="232" spans="1:7" ht="14.25" x14ac:dyDescent="0.45">
      <c r="A232" s="2">
        <v>231</v>
      </c>
      <c r="B232" t="s">
        <v>390</v>
      </c>
      <c r="C232" t="s">
        <v>400</v>
      </c>
      <c r="D232" t="s">
        <v>426</v>
      </c>
      <c r="E232" t="s">
        <v>657</v>
      </c>
      <c r="F232" s="175">
        <v>1699</v>
      </c>
      <c r="G232" t="s">
        <v>442</v>
      </c>
    </row>
    <row r="233" spans="1:7" ht="14.25" x14ac:dyDescent="0.45">
      <c r="A233" s="2">
        <v>232</v>
      </c>
      <c r="B233" t="s">
        <v>390</v>
      </c>
      <c r="C233" t="s">
        <v>395</v>
      </c>
      <c r="D233" t="s">
        <v>428</v>
      </c>
      <c r="E233" t="s">
        <v>658</v>
      </c>
      <c r="F233" s="175">
        <v>1599</v>
      </c>
      <c r="G233" t="s">
        <v>442</v>
      </c>
    </row>
    <row r="234" spans="1:7" ht="14.25" x14ac:dyDescent="0.45">
      <c r="A234" s="2">
        <v>233</v>
      </c>
      <c r="B234" t="s">
        <v>390</v>
      </c>
      <c r="C234" t="s">
        <v>398</v>
      </c>
      <c r="D234" t="s">
        <v>430</v>
      </c>
      <c r="E234" t="s">
        <v>659</v>
      </c>
      <c r="F234" s="175">
        <v>1099</v>
      </c>
      <c r="G234" t="s">
        <v>442</v>
      </c>
    </row>
    <row r="235" spans="1:7" ht="14.25" x14ac:dyDescent="0.45">
      <c r="A235" s="2">
        <v>234</v>
      </c>
      <c r="B235" t="s">
        <v>390</v>
      </c>
      <c r="C235" t="s">
        <v>400</v>
      </c>
      <c r="D235" t="s">
        <v>433</v>
      </c>
      <c r="E235" t="s">
        <v>660</v>
      </c>
      <c r="F235" s="175">
        <v>749</v>
      </c>
      <c r="G235" t="s">
        <v>432</v>
      </c>
    </row>
    <row r="236" spans="1:7" ht="14.25" x14ac:dyDescent="0.45">
      <c r="A236" s="2">
        <v>235</v>
      </c>
      <c r="B236" t="s">
        <v>390</v>
      </c>
      <c r="C236" t="s">
        <v>400</v>
      </c>
      <c r="D236" t="s">
        <v>405</v>
      </c>
      <c r="E236" t="s">
        <v>661</v>
      </c>
      <c r="F236" s="175">
        <v>699</v>
      </c>
      <c r="G236" t="s">
        <v>437</v>
      </c>
    </row>
    <row r="237" spans="1:7" ht="14.25" x14ac:dyDescent="0.45">
      <c r="A237" s="2">
        <v>236</v>
      </c>
      <c r="B237" t="s">
        <v>390</v>
      </c>
      <c r="C237" t="s">
        <v>389</v>
      </c>
      <c r="D237" t="s">
        <v>408</v>
      </c>
      <c r="E237" t="s">
        <v>662</v>
      </c>
      <c r="F237" s="175">
        <v>3999</v>
      </c>
      <c r="G237" t="s">
        <v>460</v>
      </c>
    </row>
    <row r="238" spans="1:7" ht="14.25" x14ac:dyDescent="0.45">
      <c r="A238" s="2">
        <v>237</v>
      </c>
      <c r="B238" t="s">
        <v>390</v>
      </c>
      <c r="C238" t="s">
        <v>389</v>
      </c>
      <c r="D238" t="s">
        <v>411</v>
      </c>
      <c r="E238" t="s">
        <v>663</v>
      </c>
      <c r="F238" s="175">
        <v>2099</v>
      </c>
      <c r="G238" t="s">
        <v>460</v>
      </c>
    </row>
    <row r="239" spans="1:7" ht="14.25" x14ac:dyDescent="0.45">
      <c r="A239" s="2">
        <v>238</v>
      </c>
      <c r="B239" t="s">
        <v>390</v>
      </c>
      <c r="C239" t="s">
        <v>400</v>
      </c>
      <c r="D239" t="s">
        <v>414</v>
      </c>
      <c r="E239" t="s">
        <v>664</v>
      </c>
      <c r="F239" s="175">
        <v>2249</v>
      </c>
      <c r="G239" t="s">
        <v>460</v>
      </c>
    </row>
    <row r="240" spans="1:7" ht="14.25" x14ac:dyDescent="0.45">
      <c r="A240" s="2">
        <v>239</v>
      </c>
      <c r="B240" t="s">
        <v>390</v>
      </c>
      <c r="C240" t="s">
        <v>400</v>
      </c>
      <c r="D240" t="s">
        <v>416</v>
      </c>
      <c r="E240" t="s">
        <v>665</v>
      </c>
      <c r="F240" s="175">
        <v>2099</v>
      </c>
      <c r="G240" t="s">
        <v>460</v>
      </c>
    </row>
    <row r="241" spans="1:7" ht="14.25" x14ac:dyDescent="0.45">
      <c r="A241" s="2">
        <v>240</v>
      </c>
      <c r="B241" t="s">
        <v>390</v>
      </c>
      <c r="C241" t="s">
        <v>399</v>
      </c>
      <c r="D241" t="s">
        <v>418</v>
      </c>
      <c r="E241" t="s">
        <v>666</v>
      </c>
      <c r="F241" s="175">
        <v>1949</v>
      </c>
      <c r="G241" t="s">
        <v>460</v>
      </c>
    </row>
    <row r="242" spans="1:7" ht="14.25" x14ac:dyDescent="0.45">
      <c r="A242" s="2">
        <v>241</v>
      </c>
      <c r="B242" t="s">
        <v>390</v>
      </c>
      <c r="C242" t="s">
        <v>398</v>
      </c>
      <c r="D242" t="s">
        <v>420</v>
      </c>
      <c r="E242" t="s">
        <v>667</v>
      </c>
      <c r="F242" s="175">
        <v>1599</v>
      </c>
      <c r="G242" t="s">
        <v>460</v>
      </c>
    </row>
    <row r="243" spans="1:7" ht="14.25" x14ac:dyDescent="0.45">
      <c r="A243" s="2">
        <v>242</v>
      </c>
      <c r="B243" t="s">
        <v>390</v>
      </c>
      <c r="C243" t="s">
        <v>397</v>
      </c>
      <c r="D243" t="s">
        <v>422</v>
      </c>
      <c r="E243" t="s">
        <v>668</v>
      </c>
      <c r="F243" s="175">
        <v>1399</v>
      </c>
      <c r="G243" t="s">
        <v>460</v>
      </c>
    </row>
    <row r="244" spans="1:7" ht="14.25" x14ac:dyDescent="0.45">
      <c r="A244" s="2">
        <v>243</v>
      </c>
      <c r="B244" t="s">
        <v>390</v>
      </c>
      <c r="C244" t="s">
        <v>398</v>
      </c>
      <c r="D244" t="s">
        <v>424</v>
      </c>
      <c r="E244" t="s">
        <v>669</v>
      </c>
      <c r="F244" s="175">
        <v>1599</v>
      </c>
      <c r="G244" t="s">
        <v>460</v>
      </c>
    </row>
    <row r="245" spans="1:7" ht="14.25" x14ac:dyDescent="0.45">
      <c r="A245" s="2">
        <v>244</v>
      </c>
      <c r="B245" t="s">
        <v>390</v>
      </c>
      <c r="C245" t="s">
        <v>389</v>
      </c>
      <c r="D245" t="s">
        <v>426</v>
      </c>
      <c r="E245" t="s">
        <v>670</v>
      </c>
      <c r="F245" s="175">
        <v>899</v>
      </c>
      <c r="G245" t="s">
        <v>460</v>
      </c>
    </row>
    <row r="246" spans="1:7" ht="14.25" x14ac:dyDescent="0.45">
      <c r="A246" s="2">
        <v>245</v>
      </c>
      <c r="B246" t="s">
        <v>390</v>
      </c>
      <c r="C246" t="s">
        <v>399</v>
      </c>
      <c r="D246" t="s">
        <v>428</v>
      </c>
      <c r="E246" t="s">
        <v>671</v>
      </c>
      <c r="F246" s="175">
        <v>1099</v>
      </c>
      <c r="G246" t="s">
        <v>509</v>
      </c>
    </row>
    <row r="247" spans="1:7" ht="14.25" x14ac:dyDescent="0.45">
      <c r="A247" s="2">
        <v>246</v>
      </c>
      <c r="B247" t="s">
        <v>390</v>
      </c>
      <c r="C247" t="s">
        <v>398</v>
      </c>
      <c r="D247" t="s">
        <v>430</v>
      </c>
      <c r="E247" t="s">
        <v>672</v>
      </c>
      <c r="F247" s="175">
        <v>229</v>
      </c>
      <c r="G247" t="s">
        <v>509</v>
      </c>
    </row>
    <row r="248" spans="1:7" ht="14.25" x14ac:dyDescent="0.45">
      <c r="A248" s="2">
        <v>247</v>
      </c>
      <c r="B248" t="s">
        <v>390</v>
      </c>
      <c r="C248" t="s">
        <v>397</v>
      </c>
      <c r="D248" t="s">
        <v>433</v>
      </c>
      <c r="E248" t="s">
        <v>673</v>
      </c>
      <c r="F248" s="175">
        <v>1699</v>
      </c>
      <c r="G248" t="s">
        <v>509</v>
      </c>
    </row>
    <row r="249" spans="1:7" ht="14.25" x14ac:dyDescent="0.45">
      <c r="A249" s="2">
        <v>248</v>
      </c>
      <c r="B249" t="s">
        <v>390</v>
      </c>
      <c r="C249" t="s">
        <v>395</v>
      </c>
      <c r="D249" t="s">
        <v>405</v>
      </c>
      <c r="E249" t="s">
        <v>674</v>
      </c>
      <c r="F249" s="175">
        <v>399</v>
      </c>
      <c r="G249" t="s">
        <v>509</v>
      </c>
    </row>
    <row r="250" spans="1:7" ht="14.25" x14ac:dyDescent="0.45">
      <c r="A250" s="2">
        <v>249</v>
      </c>
      <c r="B250" t="s">
        <v>390</v>
      </c>
      <c r="C250" t="s">
        <v>395</v>
      </c>
      <c r="D250" t="s">
        <v>408</v>
      </c>
      <c r="E250" t="s">
        <v>675</v>
      </c>
      <c r="F250" s="175">
        <v>399</v>
      </c>
      <c r="G250" t="s">
        <v>509</v>
      </c>
    </row>
    <row r="251" spans="1:7" ht="14.25" x14ac:dyDescent="0.45">
      <c r="A251" s="2">
        <v>250</v>
      </c>
      <c r="B251" t="s">
        <v>390</v>
      </c>
      <c r="C251" t="s">
        <v>397</v>
      </c>
      <c r="D251" t="s">
        <v>411</v>
      </c>
      <c r="E251" t="s">
        <v>676</v>
      </c>
      <c r="F251" s="175">
        <v>749</v>
      </c>
      <c r="G251" t="s">
        <v>509</v>
      </c>
    </row>
    <row r="252" spans="1:7" ht="14.25" x14ac:dyDescent="0.45">
      <c r="A252" s="2">
        <v>251</v>
      </c>
      <c r="B252" t="s">
        <v>390</v>
      </c>
      <c r="C252" t="s">
        <v>399</v>
      </c>
      <c r="D252" t="s">
        <v>414</v>
      </c>
      <c r="E252" t="s">
        <v>677</v>
      </c>
      <c r="F252" s="175">
        <v>629</v>
      </c>
      <c r="G252" t="s">
        <v>509</v>
      </c>
    </row>
    <row r="253" spans="1:7" ht="14.25" x14ac:dyDescent="0.45">
      <c r="A253" s="2">
        <v>252</v>
      </c>
      <c r="B253" t="s">
        <v>390</v>
      </c>
      <c r="C253" t="s">
        <v>389</v>
      </c>
      <c r="D253" t="s">
        <v>416</v>
      </c>
      <c r="E253" t="s">
        <v>678</v>
      </c>
      <c r="F253" s="175">
        <v>499</v>
      </c>
      <c r="G253" t="s">
        <v>509</v>
      </c>
    </row>
    <row r="254" spans="1:7" ht="14.25" x14ac:dyDescent="0.45">
      <c r="A254" s="2">
        <v>253</v>
      </c>
      <c r="B254" t="s">
        <v>390</v>
      </c>
      <c r="C254" t="s">
        <v>397</v>
      </c>
      <c r="D254" t="s">
        <v>418</v>
      </c>
      <c r="E254" t="s">
        <v>679</v>
      </c>
      <c r="F254" s="175">
        <v>729</v>
      </c>
      <c r="G254" t="s">
        <v>509</v>
      </c>
    </row>
    <row r="255" spans="1:7" ht="14.25" x14ac:dyDescent="0.45">
      <c r="A255" s="2">
        <v>254</v>
      </c>
      <c r="B255" t="s">
        <v>390</v>
      </c>
      <c r="C255" t="s">
        <v>399</v>
      </c>
      <c r="D255" t="s">
        <v>420</v>
      </c>
      <c r="E255" t="s">
        <v>680</v>
      </c>
      <c r="F255" s="175">
        <v>549</v>
      </c>
      <c r="G255" t="s">
        <v>509</v>
      </c>
    </row>
    <row r="256" spans="1:7" ht="14.25" x14ac:dyDescent="0.45">
      <c r="A256" s="2">
        <v>255</v>
      </c>
      <c r="B256" t="s">
        <v>390</v>
      </c>
      <c r="C256" t="s">
        <v>397</v>
      </c>
      <c r="D256" t="s">
        <v>422</v>
      </c>
      <c r="E256" t="s">
        <v>681</v>
      </c>
      <c r="F256" s="175">
        <v>289</v>
      </c>
      <c r="G256" t="s">
        <v>509</v>
      </c>
    </row>
    <row r="257" spans="1:7" ht="14.25" x14ac:dyDescent="0.45">
      <c r="A257" s="2">
        <v>256</v>
      </c>
      <c r="B257" t="s">
        <v>390</v>
      </c>
      <c r="C257" t="s">
        <v>389</v>
      </c>
      <c r="D257" t="s">
        <v>424</v>
      </c>
      <c r="E257" t="s">
        <v>682</v>
      </c>
      <c r="F257" s="175">
        <v>1099</v>
      </c>
      <c r="G257" t="s">
        <v>410</v>
      </c>
    </row>
    <row r="258" spans="1:7" ht="14.25" x14ac:dyDescent="0.45">
      <c r="A258" s="2">
        <v>257</v>
      </c>
      <c r="B258" t="s">
        <v>390</v>
      </c>
      <c r="C258" t="s">
        <v>389</v>
      </c>
      <c r="D258" t="s">
        <v>426</v>
      </c>
      <c r="E258" t="s">
        <v>683</v>
      </c>
      <c r="F258" s="175">
        <v>1513.26</v>
      </c>
      <c r="G258" t="s">
        <v>410</v>
      </c>
    </row>
    <row r="259" spans="1:7" ht="14.25" x14ac:dyDescent="0.45">
      <c r="A259" s="2">
        <v>258</v>
      </c>
      <c r="B259" t="s">
        <v>390</v>
      </c>
      <c r="C259" t="s">
        <v>399</v>
      </c>
      <c r="D259" t="s">
        <v>428</v>
      </c>
      <c r="E259" t="s">
        <v>684</v>
      </c>
      <c r="F259" s="175">
        <v>2999</v>
      </c>
      <c r="G259" t="s">
        <v>410</v>
      </c>
    </row>
    <row r="260" spans="1:7" ht="14.25" x14ac:dyDescent="0.45">
      <c r="A260" s="2">
        <v>259</v>
      </c>
      <c r="B260" t="s">
        <v>390</v>
      </c>
      <c r="C260" t="s">
        <v>397</v>
      </c>
      <c r="D260" t="s">
        <v>430</v>
      </c>
      <c r="E260" t="s">
        <v>685</v>
      </c>
      <c r="F260" s="175">
        <v>2499</v>
      </c>
      <c r="G260" t="s">
        <v>410</v>
      </c>
    </row>
    <row r="261" spans="1:7" ht="14.25" x14ac:dyDescent="0.45">
      <c r="A261" s="2">
        <v>260</v>
      </c>
      <c r="B261" t="s">
        <v>390</v>
      </c>
      <c r="C261" t="s">
        <v>389</v>
      </c>
      <c r="D261" t="s">
        <v>433</v>
      </c>
      <c r="E261" t="s">
        <v>686</v>
      </c>
      <c r="F261" s="175">
        <v>999</v>
      </c>
      <c r="G261" t="s">
        <v>410</v>
      </c>
    </row>
    <row r="262" spans="1:7" ht="14.25" x14ac:dyDescent="0.45">
      <c r="A262" s="2">
        <v>261</v>
      </c>
      <c r="B262" t="s">
        <v>390</v>
      </c>
      <c r="C262" t="s">
        <v>395</v>
      </c>
      <c r="D262" t="s">
        <v>405</v>
      </c>
      <c r="E262" t="s">
        <v>687</v>
      </c>
      <c r="F262" s="175">
        <v>899</v>
      </c>
      <c r="G262" t="s">
        <v>410</v>
      </c>
    </row>
    <row r="263" spans="1:7" ht="14.25" x14ac:dyDescent="0.45">
      <c r="A263" s="2">
        <v>262</v>
      </c>
      <c r="B263" t="s">
        <v>390</v>
      </c>
      <c r="C263" t="s">
        <v>389</v>
      </c>
      <c r="D263" t="s">
        <v>408</v>
      </c>
      <c r="E263" t="s">
        <v>688</v>
      </c>
      <c r="F263" s="175">
        <v>749</v>
      </c>
      <c r="G263" t="s">
        <v>410</v>
      </c>
    </row>
    <row r="264" spans="1:7" ht="14.25" x14ac:dyDescent="0.45">
      <c r="A264" s="2">
        <v>263</v>
      </c>
      <c r="B264" t="s">
        <v>390</v>
      </c>
      <c r="C264" t="s">
        <v>397</v>
      </c>
      <c r="D264" t="s">
        <v>411</v>
      </c>
      <c r="E264" t="s">
        <v>689</v>
      </c>
      <c r="F264" s="175">
        <v>1249</v>
      </c>
      <c r="G264" t="s">
        <v>413</v>
      </c>
    </row>
    <row r="265" spans="1:7" ht="14.25" x14ac:dyDescent="0.45">
      <c r="A265" s="2">
        <v>264</v>
      </c>
      <c r="B265" t="s">
        <v>390</v>
      </c>
      <c r="C265" t="s">
        <v>389</v>
      </c>
      <c r="D265" t="s">
        <v>414</v>
      </c>
      <c r="E265" t="s">
        <v>690</v>
      </c>
      <c r="F265" s="175">
        <v>1136.19</v>
      </c>
      <c r="G265" t="s">
        <v>413</v>
      </c>
    </row>
    <row r="266" spans="1:7" ht="14.25" x14ac:dyDescent="0.45">
      <c r="A266" s="2">
        <v>265</v>
      </c>
      <c r="B266" t="s">
        <v>390</v>
      </c>
      <c r="C266" t="s">
        <v>397</v>
      </c>
      <c r="D266" t="s">
        <v>416</v>
      </c>
      <c r="E266" t="s">
        <v>691</v>
      </c>
      <c r="F266" s="175">
        <v>1303.17</v>
      </c>
      <c r="G266" t="s">
        <v>413</v>
      </c>
    </row>
    <row r="267" spans="1:7" ht="14.25" x14ac:dyDescent="0.45">
      <c r="A267" s="2">
        <v>266</v>
      </c>
      <c r="B267" t="s">
        <v>390</v>
      </c>
      <c r="C267" t="s">
        <v>400</v>
      </c>
      <c r="D267" t="s">
        <v>418</v>
      </c>
      <c r="E267" t="s">
        <v>692</v>
      </c>
      <c r="F267" s="175">
        <v>945.01</v>
      </c>
      <c r="G267" t="s">
        <v>413</v>
      </c>
    </row>
    <row r="268" spans="1:7" ht="14.25" x14ac:dyDescent="0.45">
      <c r="A268" s="2">
        <v>267</v>
      </c>
      <c r="B268" t="s">
        <v>390</v>
      </c>
      <c r="C268" t="s">
        <v>400</v>
      </c>
      <c r="D268" t="s">
        <v>420</v>
      </c>
      <c r="E268" t="s">
        <v>693</v>
      </c>
      <c r="F268" s="175">
        <v>849</v>
      </c>
      <c r="G268" t="s">
        <v>413</v>
      </c>
    </row>
    <row r="269" spans="1:7" ht="14.25" x14ac:dyDescent="0.45">
      <c r="A269" s="2">
        <v>268</v>
      </c>
      <c r="B269" t="s">
        <v>390</v>
      </c>
      <c r="C269" t="s">
        <v>400</v>
      </c>
      <c r="D269" t="s">
        <v>422</v>
      </c>
      <c r="E269" t="s">
        <v>694</v>
      </c>
      <c r="F269" s="175">
        <v>899</v>
      </c>
      <c r="G269" t="s">
        <v>413</v>
      </c>
    </row>
    <row r="270" spans="1:7" ht="14.25" x14ac:dyDescent="0.45">
      <c r="A270" s="2">
        <v>269</v>
      </c>
      <c r="B270" t="s">
        <v>390</v>
      </c>
      <c r="C270" t="s">
        <v>395</v>
      </c>
      <c r="D270" t="s">
        <v>424</v>
      </c>
      <c r="E270" t="s">
        <v>695</v>
      </c>
      <c r="F270" s="175">
        <v>1399</v>
      </c>
      <c r="G270" t="s">
        <v>413</v>
      </c>
    </row>
    <row r="271" spans="1:7" ht="14.25" x14ac:dyDescent="0.45">
      <c r="A271" s="2">
        <v>270</v>
      </c>
      <c r="B271" t="s">
        <v>390</v>
      </c>
      <c r="C271" t="s">
        <v>395</v>
      </c>
      <c r="D271" t="s">
        <v>426</v>
      </c>
      <c r="E271" t="s">
        <v>696</v>
      </c>
      <c r="F271" s="175">
        <v>2299</v>
      </c>
      <c r="G271" t="s">
        <v>413</v>
      </c>
    </row>
    <row r="272" spans="1:7" ht="14.25" x14ac:dyDescent="0.45">
      <c r="A272" s="2">
        <v>271</v>
      </c>
      <c r="B272" t="s">
        <v>390</v>
      </c>
      <c r="C272" t="s">
        <v>400</v>
      </c>
      <c r="D272" t="s">
        <v>428</v>
      </c>
      <c r="E272" t="s">
        <v>697</v>
      </c>
      <c r="F272" s="175">
        <v>1995.29</v>
      </c>
      <c r="G272" t="s">
        <v>413</v>
      </c>
    </row>
    <row r="273" spans="1:7" ht="14.25" x14ac:dyDescent="0.45">
      <c r="A273" s="2">
        <v>272</v>
      </c>
      <c r="B273" t="s">
        <v>390</v>
      </c>
      <c r="C273" t="s">
        <v>389</v>
      </c>
      <c r="D273" t="s">
        <v>430</v>
      </c>
      <c r="E273" t="s">
        <v>698</v>
      </c>
      <c r="F273" s="175">
        <v>1749</v>
      </c>
      <c r="G273" t="s">
        <v>413</v>
      </c>
    </row>
    <row r="274" spans="1:7" ht="14.25" x14ac:dyDescent="0.45">
      <c r="A274" s="2">
        <v>273</v>
      </c>
      <c r="B274" t="s">
        <v>390</v>
      </c>
      <c r="C274" t="s">
        <v>398</v>
      </c>
      <c r="D274" t="s">
        <v>433</v>
      </c>
      <c r="E274" t="s">
        <v>699</v>
      </c>
      <c r="F274" s="175">
        <v>1999</v>
      </c>
      <c r="G274" t="s">
        <v>413</v>
      </c>
    </row>
    <row r="275" spans="1:7" ht="14.25" x14ac:dyDescent="0.45">
      <c r="A275" s="2">
        <v>274</v>
      </c>
      <c r="B275" t="s">
        <v>390</v>
      </c>
      <c r="C275" t="s">
        <v>399</v>
      </c>
      <c r="D275" t="s">
        <v>405</v>
      </c>
      <c r="E275" t="s">
        <v>700</v>
      </c>
      <c r="F275" s="175">
        <v>1399</v>
      </c>
      <c r="G275" t="s">
        <v>413</v>
      </c>
    </row>
    <row r="276" spans="1:7" ht="14.25" x14ac:dyDescent="0.45">
      <c r="A276" s="2">
        <v>275</v>
      </c>
      <c r="B276" t="s">
        <v>390</v>
      </c>
      <c r="C276" t="s">
        <v>395</v>
      </c>
      <c r="D276" t="s">
        <v>408</v>
      </c>
      <c r="E276" t="s">
        <v>701</v>
      </c>
      <c r="F276" s="175">
        <v>1697.63</v>
      </c>
      <c r="G276" t="s">
        <v>413</v>
      </c>
    </row>
    <row r="277" spans="1:7" ht="14.25" x14ac:dyDescent="0.45">
      <c r="A277" s="2">
        <v>276</v>
      </c>
      <c r="B277" t="s">
        <v>390</v>
      </c>
      <c r="C277" t="s">
        <v>398</v>
      </c>
      <c r="D277" t="s">
        <v>411</v>
      </c>
      <c r="E277" t="s">
        <v>702</v>
      </c>
      <c r="F277" s="175">
        <v>1799</v>
      </c>
      <c r="G277" t="s">
        <v>413</v>
      </c>
    </row>
    <row r="278" spans="1:7" ht="14.25" x14ac:dyDescent="0.45">
      <c r="A278" s="2">
        <v>277</v>
      </c>
      <c r="B278" t="s">
        <v>390</v>
      </c>
      <c r="C278" t="s">
        <v>389</v>
      </c>
      <c r="D278" t="s">
        <v>414</v>
      </c>
      <c r="E278" t="s">
        <v>703</v>
      </c>
      <c r="F278" s="175">
        <v>1699</v>
      </c>
      <c r="G278" t="s">
        <v>413</v>
      </c>
    </row>
    <row r="279" spans="1:7" ht="14.25" x14ac:dyDescent="0.45">
      <c r="A279" s="2">
        <v>278</v>
      </c>
      <c r="B279" t="s">
        <v>390</v>
      </c>
      <c r="C279" t="s">
        <v>397</v>
      </c>
      <c r="D279" t="s">
        <v>416</v>
      </c>
      <c r="E279" t="s">
        <v>704</v>
      </c>
      <c r="F279" s="175">
        <v>1833.15</v>
      </c>
      <c r="G279" t="s">
        <v>413</v>
      </c>
    </row>
    <row r="280" spans="1:7" ht="14.25" x14ac:dyDescent="0.45">
      <c r="A280" s="2">
        <v>279</v>
      </c>
      <c r="B280" t="s">
        <v>390</v>
      </c>
      <c r="C280" t="s">
        <v>397</v>
      </c>
      <c r="D280" t="s">
        <v>418</v>
      </c>
      <c r="E280" t="s">
        <v>705</v>
      </c>
      <c r="F280" s="175">
        <v>1960.2</v>
      </c>
      <c r="G280" t="s">
        <v>413</v>
      </c>
    </row>
    <row r="281" spans="1:7" ht="14.25" x14ac:dyDescent="0.45">
      <c r="A281" s="2">
        <v>280</v>
      </c>
      <c r="B281" t="s">
        <v>390</v>
      </c>
      <c r="C281" t="s">
        <v>400</v>
      </c>
      <c r="D281" t="s">
        <v>420</v>
      </c>
      <c r="E281" t="s">
        <v>706</v>
      </c>
      <c r="F281" s="175">
        <v>1934.79</v>
      </c>
      <c r="G281" t="s">
        <v>413</v>
      </c>
    </row>
    <row r="282" spans="1:7" ht="14.25" x14ac:dyDescent="0.45">
      <c r="A282" s="2">
        <v>281</v>
      </c>
      <c r="B282" t="s">
        <v>390</v>
      </c>
      <c r="C282" t="s">
        <v>399</v>
      </c>
      <c r="D282" t="s">
        <v>422</v>
      </c>
      <c r="E282" t="s">
        <v>707</v>
      </c>
      <c r="F282" s="175">
        <v>1599</v>
      </c>
      <c r="G282" t="s">
        <v>413</v>
      </c>
    </row>
    <row r="283" spans="1:7" ht="14.25" x14ac:dyDescent="0.45">
      <c r="A283" s="2">
        <v>282</v>
      </c>
      <c r="B283" t="s">
        <v>390</v>
      </c>
      <c r="C283" t="s">
        <v>399</v>
      </c>
      <c r="D283" t="s">
        <v>424</v>
      </c>
      <c r="E283" t="s">
        <v>708</v>
      </c>
      <c r="F283" s="175">
        <v>1571.79</v>
      </c>
      <c r="G283" t="s">
        <v>413</v>
      </c>
    </row>
    <row r="284" spans="1:7" ht="14.25" x14ac:dyDescent="0.45">
      <c r="A284" s="2">
        <v>283</v>
      </c>
      <c r="B284" t="s">
        <v>390</v>
      </c>
      <c r="C284" t="s">
        <v>397</v>
      </c>
      <c r="D284" t="s">
        <v>426</v>
      </c>
      <c r="E284" t="s">
        <v>709</v>
      </c>
      <c r="F284" s="175">
        <v>1646.81</v>
      </c>
      <c r="G284" t="s">
        <v>413</v>
      </c>
    </row>
    <row r="285" spans="1:7" ht="14.25" x14ac:dyDescent="0.45">
      <c r="A285" s="2">
        <v>284</v>
      </c>
      <c r="B285" t="s">
        <v>390</v>
      </c>
      <c r="C285" t="s">
        <v>395</v>
      </c>
      <c r="D285" t="s">
        <v>428</v>
      </c>
      <c r="E285" t="s">
        <v>710</v>
      </c>
      <c r="F285" s="175">
        <v>1998.92</v>
      </c>
      <c r="G285" t="s">
        <v>413</v>
      </c>
    </row>
    <row r="286" spans="1:7" ht="14.25" x14ac:dyDescent="0.45">
      <c r="A286" s="2">
        <v>285</v>
      </c>
      <c r="B286" t="s">
        <v>390</v>
      </c>
      <c r="C286" t="s">
        <v>399</v>
      </c>
      <c r="D286" t="s">
        <v>430</v>
      </c>
      <c r="E286" t="s">
        <v>711</v>
      </c>
      <c r="F286" s="175">
        <v>999</v>
      </c>
      <c r="G286" t="s">
        <v>413</v>
      </c>
    </row>
    <row r="287" spans="1:7" ht="14.25" x14ac:dyDescent="0.45">
      <c r="A287" s="2">
        <v>286</v>
      </c>
      <c r="B287" t="s">
        <v>390</v>
      </c>
      <c r="C287" t="s">
        <v>397</v>
      </c>
      <c r="D287" t="s">
        <v>433</v>
      </c>
      <c r="E287" t="s">
        <v>712</v>
      </c>
      <c r="F287" s="175">
        <v>680.02</v>
      </c>
      <c r="G287" t="s">
        <v>413</v>
      </c>
    </row>
    <row r="288" spans="1:7" ht="14.25" x14ac:dyDescent="0.45">
      <c r="A288" s="2">
        <v>287</v>
      </c>
      <c r="B288" t="s">
        <v>390</v>
      </c>
      <c r="C288" t="s">
        <v>397</v>
      </c>
      <c r="D288" t="s">
        <v>405</v>
      </c>
      <c r="E288" t="s">
        <v>713</v>
      </c>
      <c r="F288" s="175">
        <v>306.13</v>
      </c>
      <c r="G288" t="s">
        <v>413</v>
      </c>
    </row>
    <row r="289" spans="1:7" ht="14.25" x14ac:dyDescent="0.45">
      <c r="A289" s="2">
        <v>288</v>
      </c>
      <c r="B289" t="s">
        <v>390</v>
      </c>
      <c r="C289" t="s">
        <v>398</v>
      </c>
      <c r="D289" t="s">
        <v>408</v>
      </c>
      <c r="E289" t="s">
        <v>714</v>
      </c>
      <c r="F289" s="175">
        <v>1899</v>
      </c>
      <c r="G289" t="s">
        <v>442</v>
      </c>
    </row>
    <row r="290" spans="1:7" ht="14.25" x14ac:dyDescent="0.45">
      <c r="A290" s="2">
        <v>289</v>
      </c>
      <c r="B290" t="s">
        <v>390</v>
      </c>
      <c r="C290" t="s">
        <v>400</v>
      </c>
      <c r="D290" t="s">
        <v>411</v>
      </c>
      <c r="E290" t="s">
        <v>715</v>
      </c>
      <c r="F290" s="175">
        <v>799</v>
      </c>
      <c r="G290" t="s">
        <v>442</v>
      </c>
    </row>
    <row r="291" spans="1:7" ht="14.25" x14ac:dyDescent="0.45">
      <c r="A291" s="2">
        <v>290</v>
      </c>
      <c r="B291" t="s">
        <v>390</v>
      </c>
      <c r="C291" t="s">
        <v>395</v>
      </c>
      <c r="D291" t="s">
        <v>414</v>
      </c>
      <c r="E291" t="s">
        <v>716</v>
      </c>
      <c r="F291" s="175">
        <v>849</v>
      </c>
      <c r="G291" t="s">
        <v>442</v>
      </c>
    </row>
    <row r="292" spans="1:7" ht="14.25" x14ac:dyDescent="0.45">
      <c r="A292" s="2">
        <v>291</v>
      </c>
      <c r="B292" t="s">
        <v>390</v>
      </c>
      <c r="C292" t="s">
        <v>395</v>
      </c>
      <c r="D292" t="s">
        <v>416</v>
      </c>
      <c r="E292" t="s">
        <v>717</v>
      </c>
      <c r="F292" s="175">
        <v>1099</v>
      </c>
      <c r="G292" t="s">
        <v>442</v>
      </c>
    </row>
    <row r="293" spans="1:7" ht="14.25" x14ac:dyDescent="0.45">
      <c r="A293" s="2">
        <v>292</v>
      </c>
      <c r="B293" t="s">
        <v>390</v>
      </c>
      <c r="C293" t="s">
        <v>395</v>
      </c>
      <c r="D293" t="s">
        <v>418</v>
      </c>
      <c r="E293" t="s">
        <v>718</v>
      </c>
      <c r="F293" s="175">
        <v>2399</v>
      </c>
      <c r="G293" t="s">
        <v>442</v>
      </c>
    </row>
    <row r="294" spans="1:7" ht="14.25" x14ac:dyDescent="0.45">
      <c r="A294" s="2">
        <v>293</v>
      </c>
      <c r="B294" t="s">
        <v>390</v>
      </c>
      <c r="C294" t="s">
        <v>395</v>
      </c>
      <c r="D294" t="s">
        <v>420</v>
      </c>
      <c r="E294" t="s">
        <v>719</v>
      </c>
      <c r="F294" s="175">
        <v>2199</v>
      </c>
      <c r="G294" t="s">
        <v>407</v>
      </c>
    </row>
    <row r="295" spans="1:7" ht="14.25" x14ac:dyDescent="0.45">
      <c r="A295" s="2">
        <v>294</v>
      </c>
      <c r="B295" t="s">
        <v>390</v>
      </c>
      <c r="C295" t="s">
        <v>398</v>
      </c>
      <c r="D295" t="s">
        <v>422</v>
      </c>
      <c r="E295" t="s">
        <v>720</v>
      </c>
      <c r="F295" s="175">
        <v>1399</v>
      </c>
      <c r="G295" t="s">
        <v>432</v>
      </c>
    </row>
    <row r="296" spans="1:7" ht="14.25" x14ac:dyDescent="0.45">
      <c r="A296" s="2">
        <v>295</v>
      </c>
      <c r="B296" t="s">
        <v>390</v>
      </c>
      <c r="C296" t="s">
        <v>399</v>
      </c>
      <c r="D296" t="s">
        <v>424</v>
      </c>
      <c r="E296" t="s">
        <v>721</v>
      </c>
      <c r="F296" s="175">
        <v>649</v>
      </c>
      <c r="G296" t="s">
        <v>432</v>
      </c>
    </row>
    <row r="297" spans="1:7" ht="14.25" x14ac:dyDescent="0.45">
      <c r="A297" s="2">
        <v>296</v>
      </c>
      <c r="B297" t="s">
        <v>390</v>
      </c>
      <c r="C297" t="s">
        <v>397</v>
      </c>
      <c r="D297" t="s">
        <v>426</v>
      </c>
      <c r="E297" t="s">
        <v>722</v>
      </c>
      <c r="F297" s="175">
        <v>3199</v>
      </c>
      <c r="G297" t="s">
        <v>432</v>
      </c>
    </row>
    <row r="298" spans="1:7" ht="14.25" x14ac:dyDescent="0.45">
      <c r="A298" s="2">
        <v>297</v>
      </c>
      <c r="B298" t="s">
        <v>390</v>
      </c>
      <c r="C298" t="s">
        <v>397</v>
      </c>
      <c r="D298" t="s">
        <v>428</v>
      </c>
      <c r="E298" t="s">
        <v>723</v>
      </c>
      <c r="F298" s="175">
        <v>3599</v>
      </c>
      <c r="G298" t="s">
        <v>432</v>
      </c>
    </row>
    <row r="299" spans="1:7" ht="14.25" x14ac:dyDescent="0.45">
      <c r="A299" s="2">
        <v>298</v>
      </c>
      <c r="B299" t="s">
        <v>390</v>
      </c>
      <c r="C299" t="s">
        <v>399</v>
      </c>
      <c r="D299" t="s">
        <v>430</v>
      </c>
      <c r="E299" t="s">
        <v>724</v>
      </c>
      <c r="F299" s="175">
        <v>2099</v>
      </c>
      <c r="G299" t="s">
        <v>432</v>
      </c>
    </row>
    <row r="300" spans="1:7" ht="14.25" x14ac:dyDescent="0.45">
      <c r="A300" s="2">
        <v>299</v>
      </c>
      <c r="B300" t="s">
        <v>390</v>
      </c>
      <c r="C300" t="s">
        <v>400</v>
      </c>
      <c r="D300" t="s">
        <v>433</v>
      </c>
      <c r="E300" t="s">
        <v>725</v>
      </c>
      <c r="F300" s="175">
        <v>1999</v>
      </c>
      <c r="G300" t="s">
        <v>432</v>
      </c>
    </row>
    <row r="301" spans="1:7" ht="14.25" x14ac:dyDescent="0.45">
      <c r="A301" s="2">
        <v>300</v>
      </c>
      <c r="B301" t="s">
        <v>390</v>
      </c>
      <c r="C301" t="s">
        <v>395</v>
      </c>
      <c r="D301" t="s">
        <v>405</v>
      </c>
      <c r="E301" t="s">
        <v>726</v>
      </c>
      <c r="F301" s="175">
        <v>299</v>
      </c>
      <c r="G301" t="s">
        <v>432</v>
      </c>
    </row>
    <row r="302" spans="1:7" ht="14.25" x14ac:dyDescent="0.45">
      <c r="A302" s="2">
        <v>301</v>
      </c>
      <c r="B302" t="s">
        <v>390</v>
      </c>
      <c r="C302" t="s">
        <v>399</v>
      </c>
      <c r="D302" t="s">
        <v>408</v>
      </c>
      <c r="E302" t="s">
        <v>727</v>
      </c>
      <c r="F302" s="175">
        <v>299</v>
      </c>
      <c r="G302" t="s">
        <v>432</v>
      </c>
    </row>
    <row r="303" spans="1:7" ht="14.25" x14ac:dyDescent="0.45">
      <c r="A303" s="2">
        <v>302</v>
      </c>
      <c r="B303" t="s">
        <v>390</v>
      </c>
      <c r="C303" t="s">
        <v>397</v>
      </c>
      <c r="D303" t="s">
        <v>411</v>
      </c>
      <c r="E303" t="s">
        <v>728</v>
      </c>
      <c r="F303" s="175">
        <v>529</v>
      </c>
      <c r="G303" t="s">
        <v>432</v>
      </c>
    </row>
    <row r="304" spans="1:7" ht="14.25" x14ac:dyDescent="0.45">
      <c r="A304" s="2">
        <v>303</v>
      </c>
      <c r="B304" t="s">
        <v>390</v>
      </c>
      <c r="C304" t="s">
        <v>400</v>
      </c>
      <c r="D304" t="s">
        <v>414</v>
      </c>
      <c r="E304" t="s">
        <v>729</v>
      </c>
      <c r="F304" s="175">
        <v>1299</v>
      </c>
      <c r="G304" t="s">
        <v>730</v>
      </c>
    </row>
    <row r="305" spans="1:7" ht="14.25" x14ac:dyDescent="0.45">
      <c r="A305" s="2">
        <v>304</v>
      </c>
      <c r="B305" t="s">
        <v>390</v>
      </c>
      <c r="C305" t="s">
        <v>397</v>
      </c>
      <c r="D305" t="s">
        <v>416</v>
      </c>
      <c r="E305" t="s">
        <v>731</v>
      </c>
      <c r="F305" s="175">
        <v>1199</v>
      </c>
      <c r="G305" t="s">
        <v>442</v>
      </c>
    </row>
    <row r="306" spans="1:7" ht="14.25" x14ac:dyDescent="0.45">
      <c r="A306" s="2">
        <v>305</v>
      </c>
      <c r="B306" t="s">
        <v>393</v>
      </c>
      <c r="C306" t="s">
        <v>395</v>
      </c>
      <c r="D306" t="s">
        <v>418</v>
      </c>
      <c r="E306" t="s">
        <v>732</v>
      </c>
      <c r="F306" s="175">
        <v>237</v>
      </c>
      <c r="G306" t="s">
        <v>733</v>
      </c>
    </row>
    <row r="307" spans="1:7" ht="14.25" x14ac:dyDescent="0.45">
      <c r="A307" s="2">
        <v>306</v>
      </c>
      <c r="B307" t="s">
        <v>393</v>
      </c>
      <c r="C307" t="s">
        <v>397</v>
      </c>
      <c r="D307" t="s">
        <v>420</v>
      </c>
      <c r="E307" t="s">
        <v>734</v>
      </c>
      <c r="F307" s="175">
        <v>439</v>
      </c>
      <c r="G307" t="s">
        <v>407</v>
      </c>
    </row>
    <row r="308" spans="1:7" ht="14.25" x14ac:dyDescent="0.45">
      <c r="A308" s="2">
        <v>307</v>
      </c>
      <c r="B308" t="s">
        <v>393</v>
      </c>
      <c r="C308" t="s">
        <v>397</v>
      </c>
      <c r="D308" t="s">
        <v>422</v>
      </c>
      <c r="E308" t="s">
        <v>735</v>
      </c>
      <c r="F308" s="175">
        <v>439</v>
      </c>
      <c r="G308" t="s">
        <v>407</v>
      </c>
    </row>
    <row r="309" spans="1:7" ht="14.25" x14ac:dyDescent="0.45">
      <c r="A309" s="2">
        <v>308</v>
      </c>
      <c r="B309" t="s">
        <v>393</v>
      </c>
      <c r="C309" t="s">
        <v>395</v>
      </c>
      <c r="D309" t="s">
        <v>424</v>
      </c>
      <c r="E309" t="s">
        <v>736</v>
      </c>
      <c r="F309" s="175">
        <v>237</v>
      </c>
      <c r="G309" t="s">
        <v>733</v>
      </c>
    </row>
    <row r="310" spans="1:7" ht="14.25" x14ac:dyDescent="0.45">
      <c r="A310" s="2">
        <v>309</v>
      </c>
      <c r="B310" t="s">
        <v>393</v>
      </c>
      <c r="C310" t="s">
        <v>389</v>
      </c>
      <c r="D310" t="s">
        <v>426</v>
      </c>
      <c r="E310" t="s">
        <v>737</v>
      </c>
      <c r="F310" s="175">
        <v>199</v>
      </c>
      <c r="G310" t="s">
        <v>738</v>
      </c>
    </row>
    <row r="311" spans="1:7" ht="14.25" x14ac:dyDescent="0.45">
      <c r="A311" s="2">
        <v>310</v>
      </c>
      <c r="B311" t="s">
        <v>393</v>
      </c>
      <c r="C311" t="s">
        <v>389</v>
      </c>
      <c r="D311" t="s">
        <v>428</v>
      </c>
      <c r="E311" t="s">
        <v>739</v>
      </c>
      <c r="F311" s="175">
        <v>439</v>
      </c>
      <c r="G311" t="s">
        <v>733</v>
      </c>
    </row>
    <row r="312" spans="1:7" ht="14.25" x14ac:dyDescent="0.45">
      <c r="A312" s="2">
        <v>311</v>
      </c>
      <c r="B312" t="s">
        <v>393</v>
      </c>
      <c r="C312" t="s">
        <v>397</v>
      </c>
      <c r="D312" t="s">
        <v>430</v>
      </c>
      <c r="E312" t="s">
        <v>740</v>
      </c>
      <c r="F312" s="175">
        <v>319</v>
      </c>
      <c r="G312" t="s">
        <v>733</v>
      </c>
    </row>
    <row r="313" spans="1:7" ht="14.25" x14ac:dyDescent="0.45">
      <c r="A313" s="2">
        <v>312</v>
      </c>
      <c r="B313" t="s">
        <v>393</v>
      </c>
      <c r="C313" t="s">
        <v>398</v>
      </c>
      <c r="D313" t="s">
        <v>433</v>
      </c>
      <c r="E313" t="s">
        <v>741</v>
      </c>
      <c r="F313" s="175">
        <v>439</v>
      </c>
      <c r="G313" t="s">
        <v>407</v>
      </c>
    </row>
    <row r="314" spans="1:7" ht="14.25" x14ac:dyDescent="0.45">
      <c r="A314" s="2">
        <v>313</v>
      </c>
      <c r="B314" t="s">
        <v>393</v>
      </c>
      <c r="C314" t="s">
        <v>397</v>
      </c>
      <c r="D314" t="s">
        <v>405</v>
      </c>
      <c r="E314" t="s">
        <v>742</v>
      </c>
      <c r="F314" s="175">
        <v>164</v>
      </c>
      <c r="G314" t="s">
        <v>733</v>
      </c>
    </row>
    <row r="315" spans="1:7" ht="14.25" x14ac:dyDescent="0.45">
      <c r="A315" s="2">
        <v>314</v>
      </c>
      <c r="B315" t="s">
        <v>393</v>
      </c>
      <c r="C315" t="s">
        <v>398</v>
      </c>
      <c r="D315" t="s">
        <v>408</v>
      </c>
      <c r="E315" t="s">
        <v>743</v>
      </c>
      <c r="F315" s="175">
        <v>529</v>
      </c>
      <c r="G315" t="s">
        <v>407</v>
      </c>
    </row>
    <row r="316" spans="1:7" ht="14.25" x14ac:dyDescent="0.45">
      <c r="A316" s="2">
        <v>315</v>
      </c>
      <c r="B316" t="s">
        <v>393</v>
      </c>
      <c r="C316" t="s">
        <v>398</v>
      </c>
      <c r="D316" t="s">
        <v>411</v>
      </c>
      <c r="E316" t="s">
        <v>744</v>
      </c>
      <c r="F316" s="175">
        <v>144</v>
      </c>
      <c r="G316" t="s">
        <v>733</v>
      </c>
    </row>
    <row r="317" spans="1:7" ht="14.25" x14ac:dyDescent="0.45">
      <c r="A317" s="2">
        <v>316</v>
      </c>
      <c r="B317" t="s">
        <v>393</v>
      </c>
      <c r="C317" t="s">
        <v>397</v>
      </c>
      <c r="D317" t="s">
        <v>414</v>
      </c>
      <c r="E317" t="s">
        <v>745</v>
      </c>
      <c r="F317" s="175">
        <v>539</v>
      </c>
      <c r="G317" t="s">
        <v>407</v>
      </c>
    </row>
    <row r="318" spans="1:7" ht="14.25" x14ac:dyDescent="0.45">
      <c r="A318" s="2">
        <v>317</v>
      </c>
      <c r="B318" t="s">
        <v>393</v>
      </c>
      <c r="C318" t="s">
        <v>399</v>
      </c>
      <c r="D318" t="s">
        <v>416</v>
      </c>
      <c r="E318" t="s">
        <v>746</v>
      </c>
      <c r="F318" s="175">
        <v>159</v>
      </c>
      <c r="G318" t="s">
        <v>410</v>
      </c>
    </row>
    <row r="319" spans="1:7" ht="14.25" x14ac:dyDescent="0.45">
      <c r="A319" s="2">
        <v>318</v>
      </c>
      <c r="B319" t="s">
        <v>393</v>
      </c>
      <c r="C319" t="s">
        <v>395</v>
      </c>
      <c r="D319" t="s">
        <v>418</v>
      </c>
      <c r="E319" t="s">
        <v>747</v>
      </c>
      <c r="F319" s="175">
        <v>1299</v>
      </c>
      <c r="G319" t="s">
        <v>448</v>
      </c>
    </row>
    <row r="320" spans="1:7" ht="14.25" x14ac:dyDescent="0.45">
      <c r="A320" s="2">
        <v>319</v>
      </c>
      <c r="B320" t="s">
        <v>393</v>
      </c>
      <c r="C320" t="s">
        <v>399</v>
      </c>
      <c r="D320" t="s">
        <v>420</v>
      </c>
      <c r="E320" t="s">
        <v>748</v>
      </c>
      <c r="F320" s="175">
        <v>179</v>
      </c>
      <c r="G320" t="s">
        <v>410</v>
      </c>
    </row>
    <row r="321" spans="1:7" ht="14.25" x14ac:dyDescent="0.45">
      <c r="A321" s="2">
        <v>320</v>
      </c>
      <c r="B321" t="s">
        <v>393</v>
      </c>
      <c r="C321" t="s">
        <v>389</v>
      </c>
      <c r="D321" t="s">
        <v>422</v>
      </c>
      <c r="E321" t="s">
        <v>749</v>
      </c>
      <c r="F321" s="175">
        <v>199</v>
      </c>
      <c r="G321" t="s">
        <v>442</v>
      </c>
    </row>
    <row r="322" spans="1:7" ht="14.25" x14ac:dyDescent="0.45">
      <c r="A322" s="2">
        <v>321</v>
      </c>
      <c r="B322" t="s">
        <v>393</v>
      </c>
      <c r="C322" t="s">
        <v>400</v>
      </c>
      <c r="D322" t="s">
        <v>424</v>
      </c>
      <c r="E322" t="s">
        <v>750</v>
      </c>
      <c r="F322" s="175">
        <v>1029</v>
      </c>
      <c r="G322" t="s">
        <v>448</v>
      </c>
    </row>
    <row r="323" spans="1:7" ht="14.25" x14ac:dyDescent="0.45">
      <c r="A323" s="2">
        <v>322</v>
      </c>
      <c r="B323" t="s">
        <v>393</v>
      </c>
      <c r="C323" t="s">
        <v>395</v>
      </c>
      <c r="D323" t="s">
        <v>426</v>
      </c>
      <c r="E323" t="s">
        <v>751</v>
      </c>
      <c r="F323" s="175">
        <v>219</v>
      </c>
      <c r="G323" t="s">
        <v>432</v>
      </c>
    </row>
    <row r="324" spans="1:7" ht="14.25" x14ac:dyDescent="0.45">
      <c r="A324" s="2">
        <v>323</v>
      </c>
      <c r="B324" t="s">
        <v>393</v>
      </c>
      <c r="C324" t="s">
        <v>400</v>
      </c>
      <c r="D324" t="s">
        <v>428</v>
      </c>
      <c r="E324" t="s">
        <v>752</v>
      </c>
      <c r="F324" s="175">
        <v>164</v>
      </c>
      <c r="G324" t="s">
        <v>733</v>
      </c>
    </row>
    <row r="325" spans="1:7" ht="14.25" x14ac:dyDescent="0.45">
      <c r="A325" s="2">
        <v>324</v>
      </c>
      <c r="B325" t="s">
        <v>393</v>
      </c>
      <c r="C325" t="s">
        <v>395</v>
      </c>
      <c r="D325" t="s">
        <v>430</v>
      </c>
      <c r="E325" t="s">
        <v>753</v>
      </c>
      <c r="F325" s="175">
        <v>349</v>
      </c>
      <c r="G325" t="s">
        <v>733</v>
      </c>
    </row>
    <row r="326" spans="1:7" ht="14.25" x14ac:dyDescent="0.45">
      <c r="A326" s="2">
        <v>325</v>
      </c>
      <c r="B326" t="s">
        <v>393</v>
      </c>
      <c r="C326" t="s">
        <v>399</v>
      </c>
      <c r="D326" t="s">
        <v>433</v>
      </c>
      <c r="E326" t="s">
        <v>754</v>
      </c>
      <c r="F326" s="175">
        <v>99</v>
      </c>
      <c r="G326" t="s">
        <v>410</v>
      </c>
    </row>
    <row r="327" spans="1:7" ht="14.25" x14ac:dyDescent="0.45">
      <c r="A327" s="2">
        <v>326</v>
      </c>
      <c r="B327" t="s">
        <v>393</v>
      </c>
      <c r="C327" t="s">
        <v>389</v>
      </c>
      <c r="D327" t="s">
        <v>405</v>
      </c>
      <c r="E327" t="s">
        <v>755</v>
      </c>
      <c r="F327" s="175">
        <v>899</v>
      </c>
      <c r="G327" t="s">
        <v>448</v>
      </c>
    </row>
    <row r="328" spans="1:7" ht="14.25" x14ac:dyDescent="0.45">
      <c r="A328" s="2">
        <v>327</v>
      </c>
      <c r="B328" t="s">
        <v>393</v>
      </c>
      <c r="C328" t="s">
        <v>397</v>
      </c>
      <c r="D328" t="s">
        <v>408</v>
      </c>
      <c r="E328" t="s">
        <v>756</v>
      </c>
      <c r="F328" s="175">
        <v>519</v>
      </c>
      <c r="G328" t="s">
        <v>733</v>
      </c>
    </row>
    <row r="329" spans="1:7" ht="14.25" x14ac:dyDescent="0.45">
      <c r="A329" s="2">
        <v>328</v>
      </c>
      <c r="B329" t="s">
        <v>393</v>
      </c>
      <c r="C329" t="s">
        <v>399</v>
      </c>
      <c r="D329" t="s">
        <v>411</v>
      </c>
      <c r="E329" t="s">
        <v>757</v>
      </c>
      <c r="F329" s="175">
        <v>299</v>
      </c>
      <c r="G329" t="s">
        <v>407</v>
      </c>
    </row>
    <row r="330" spans="1:7" ht="14.25" x14ac:dyDescent="0.45">
      <c r="A330" s="2">
        <v>329</v>
      </c>
      <c r="B330" t="s">
        <v>393</v>
      </c>
      <c r="C330" t="s">
        <v>398</v>
      </c>
      <c r="D330" t="s">
        <v>414</v>
      </c>
      <c r="E330" t="s">
        <v>758</v>
      </c>
      <c r="F330" s="175">
        <v>144</v>
      </c>
      <c r="G330" t="s">
        <v>733</v>
      </c>
    </row>
    <row r="331" spans="1:7" ht="14.25" x14ac:dyDescent="0.45">
      <c r="A331" s="2">
        <v>330</v>
      </c>
      <c r="B331" t="s">
        <v>393</v>
      </c>
      <c r="C331" t="s">
        <v>397</v>
      </c>
      <c r="D331" t="s">
        <v>416</v>
      </c>
      <c r="E331" t="s">
        <v>759</v>
      </c>
      <c r="F331" s="175">
        <v>419</v>
      </c>
      <c r="G331" t="s">
        <v>407</v>
      </c>
    </row>
    <row r="332" spans="1:7" ht="14.25" x14ac:dyDescent="0.45">
      <c r="A332" s="2">
        <v>331</v>
      </c>
      <c r="B332" t="s">
        <v>393</v>
      </c>
      <c r="C332" t="s">
        <v>395</v>
      </c>
      <c r="D332" t="s">
        <v>418</v>
      </c>
      <c r="E332" t="s">
        <v>760</v>
      </c>
      <c r="F332" s="175">
        <v>344.77</v>
      </c>
      <c r="G332" t="s">
        <v>733</v>
      </c>
    </row>
    <row r="333" spans="1:7" ht="14.25" x14ac:dyDescent="0.45">
      <c r="A333" s="2">
        <v>332</v>
      </c>
      <c r="B333" t="s">
        <v>393</v>
      </c>
      <c r="C333" t="s">
        <v>399</v>
      </c>
      <c r="D333" t="s">
        <v>420</v>
      </c>
      <c r="E333" t="s">
        <v>761</v>
      </c>
      <c r="F333" s="175">
        <v>429</v>
      </c>
      <c r="G333" t="s">
        <v>733</v>
      </c>
    </row>
    <row r="334" spans="1:7" ht="14.25" x14ac:dyDescent="0.45">
      <c r="A334" s="2">
        <v>333</v>
      </c>
      <c r="B334" t="s">
        <v>393</v>
      </c>
      <c r="C334" t="s">
        <v>398</v>
      </c>
      <c r="D334" t="s">
        <v>422</v>
      </c>
      <c r="E334" t="s">
        <v>762</v>
      </c>
      <c r="F334" s="175">
        <v>1009</v>
      </c>
      <c r="G334" t="s">
        <v>407</v>
      </c>
    </row>
    <row r="335" spans="1:7" ht="14.25" x14ac:dyDescent="0.45">
      <c r="A335" s="2">
        <v>334</v>
      </c>
      <c r="B335" t="s">
        <v>393</v>
      </c>
      <c r="C335" t="s">
        <v>397</v>
      </c>
      <c r="D335" t="s">
        <v>424</v>
      </c>
      <c r="E335" t="s">
        <v>763</v>
      </c>
      <c r="F335" s="175">
        <v>549</v>
      </c>
      <c r="G335" t="s">
        <v>407</v>
      </c>
    </row>
    <row r="336" spans="1:7" ht="14.25" x14ac:dyDescent="0.45">
      <c r="A336" s="2">
        <v>335</v>
      </c>
      <c r="B336" t="s">
        <v>393</v>
      </c>
      <c r="C336" t="s">
        <v>399</v>
      </c>
      <c r="D336" t="s">
        <v>426</v>
      </c>
      <c r="E336" t="s">
        <v>764</v>
      </c>
      <c r="F336" s="175">
        <v>199</v>
      </c>
      <c r="G336" t="s">
        <v>733</v>
      </c>
    </row>
    <row r="337" spans="1:7" ht="14.25" x14ac:dyDescent="0.45">
      <c r="A337" s="2">
        <v>336</v>
      </c>
      <c r="B337" t="s">
        <v>393</v>
      </c>
      <c r="C337" t="s">
        <v>400</v>
      </c>
      <c r="D337" t="s">
        <v>428</v>
      </c>
      <c r="E337" t="s">
        <v>765</v>
      </c>
      <c r="F337" s="175">
        <v>379</v>
      </c>
      <c r="G337" t="s">
        <v>442</v>
      </c>
    </row>
    <row r="338" spans="1:7" ht="14.25" x14ac:dyDescent="0.45">
      <c r="A338" s="2">
        <v>337</v>
      </c>
      <c r="B338" t="s">
        <v>393</v>
      </c>
      <c r="C338" t="s">
        <v>395</v>
      </c>
      <c r="D338" t="s">
        <v>430</v>
      </c>
      <c r="E338" t="s">
        <v>766</v>
      </c>
      <c r="F338" s="175">
        <v>119</v>
      </c>
      <c r="G338" t="s">
        <v>767</v>
      </c>
    </row>
    <row r="339" spans="1:7" ht="14.25" x14ac:dyDescent="0.45">
      <c r="A339" s="2">
        <v>338</v>
      </c>
      <c r="B339" t="s">
        <v>393</v>
      </c>
      <c r="C339" t="s">
        <v>395</v>
      </c>
      <c r="D339" t="s">
        <v>433</v>
      </c>
      <c r="E339" t="s">
        <v>768</v>
      </c>
      <c r="F339" s="175">
        <v>89</v>
      </c>
      <c r="G339" t="s">
        <v>410</v>
      </c>
    </row>
    <row r="340" spans="1:7" ht="14.25" x14ac:dyDescent="0.45">
      <c r="A340" s="2">
        <v>339</v>
      </c>
      <c r="B340" t="s">
        <v>393</v>
      </c>
      <c r="C340" t="s">
        <v>398</v>
      </c>
      <c r="D340" t="s">
        <v>405</v>
      </c>
      <c r="E340" t="s">
        <v>769</v>
      </c>
      <c r="F340" s="175">
        <v>439</v>
      </c>
      <c r="G340" t="s">
        <v>733</v>
      </c>
    </row>
    <row r="341" spans="1:7" ht="14.25" x14ac:dyDescent="0.45">
      <c r="A341" s="2">
        <v>340</v>
      </c>
      <c r="B341" t="s">
        <v>393</v>
      </c>
      <c r="C341" t="s">
        <v>398</v>
      </c>
      <c r="D341" t="s">
        <v>408</v>
      </c>
      <c r="E341" t="s">
        <v>770</v>
      </c>
      <c r="F341" s="175">
        <v>169</v>
      </c>
      <c r="G341" t="s">
        <v>410</v>
      </c>
    </row>
    <row r="342" spans="1:7" ht="14.25" x14ac:dyDescent="0.45">
      <c r="A342" s="2">
        <v>341</v>
      </c>
      <c r="B342" t="s">
        <v>393</v>
      </c>
      <c r="C342" t="s">
        <v>389</v>
      </c>
      <c r="D342" t="s">
        <v>411</v>
      </c>
      <c r="E342" t="s">
        <v>771</v>
      </c>
      <c r="F342" s="175">
        <v>499</v>
      </c>
      <c r="G342" t="s">
        <v>410</v>
      </c>
    </row>
    <row r="343" spans="1:7" ht="14.25" x14ac:dyDescent="0.45">
      <c r="A343" s="2">
        <v>342</v>
      </c>
      <c r="B343" t="s">
        <v>393</v>
      </c>
      <c r="C343" t="s">
        <v>389</v>
      </c>
      <c r="D343" t="s">
        <v>414</v>
      </c>
      <c r="E343" t="s">
        <v>772</v>
      </c>
      <c r="F343" s="175">
        <v>511.5</v>
      </c>
      <c r="G343" t="s">
        <v>733</v>
      </c>
    </row>
    <row r="344" spans="1:7" ht="14.25" x14ac:dyDescent="0.45">
      <c r="A344" s="2">
        <v>343</v>
      </c>
      <c r="B344" t="s">
        <v>393</v>
      </c>
      <c r="C344" t="s">
        <v>397</v>
      </c>
      <c r="D344" t="s">
        <v>416</v>
      </c>
      <c r="E344" t="s">
        <v>773</v>
      </c>
      <c r="F344" s="175">
        <v>549</v>
      </c>
      <c r="G344" t="s">
        <v>407</v>
      </c>
    </row>
    <row r="345" spans="1:7" ht="14.25" x14ac:dyDescent="0.45">
      <c r="A345" s="2">
        <v>344</v>
      </c>
      <c r="B345" t="s">
        <v>393</v>
      </c>
      <c r="C345" t="s">
        <v>398</v>
      </c>
      <c r="D345" t="s">
        <v>418</v>
      </c>
      <c r="E345" t="s">
        <v>774</v>
      </c>
      <c r="F345" s="175">
        <v>219</v>
      </c>
      <c r="G345" t="s">
        <v>410</v>
      </c>
    </row>
    <row r="346" spans="1:7" ht="14.25" x14ac:dyDescent="0.45">
      <c r="A346" s="2">
        <v>345</v>
      </c>
      <c r="B346" t="s">
        <v>393</v>
      </c>
      <c r="C346" t="s">
        <v>398</v>
      </c>
      <c r="D346" t="s">
        <v>420</v>
      </c>
      <c r="E346" t="s">
        <v>775</v>
      </c>
      <c r="F346" s="175">
        <v>799</v>
      </c>
      <c r="G346" t="s">
        <v>407</v>
      </c>
    </row>
    <row r="347" spans="1:7" ht="14.25" x14ac:dyDescent="0.45">
      <c r="A347" s="2">
        <v>346</v>
      </c>
      <c r="B347" t="s">
        <v>393</v>
      </c>
      <c r="C347" t="s">
        <v>397</v>
      </c>
      <c r="D347" t="s">
        <v>422</v>
      </c>
      <c r="E347" t="s">
        <v>776</v>
      </c>
      <c r="F347" s="175">
        <v>159</v>
      </c>
      <c r="G347" t="s">
        <v>777</v>
      </c>
    </row>
    <row r="348" spans="1:7" ht="14.25" x14ac:dyDescent="0.45">
      <c r="A348" s="2">
        <v>347</v>
      </c>
      <c r="B348" t="s">
        <v>394</v>
      </c>
      <c r="C348" t="s">
        <v>400</v>
      </c>
      <c r="D348" t="s">
        <v>424</v>
      </c>
      <c r="E348" t="s">
        <v>778</v>
      </c>
      <c r="F348" s="175">
        <v>129</v>
      </c>
      <c r="G348" t="s">
        <v>432</v>
      </c>
    </row>
    <row r="349" spans="1:7" ht="14.25" x14ac:dyDescent="0.45">
      <c r="A349" s="2">
        <v>348</v>
      </c>
      <c r="B349" t="s">
        <v>393</v>
      </c>
      <c r="C349" t="s">
        <v>395</v>
      </c>
      <c r="D349" t="s">
        <v>426</v>
      </c>
      <c r="E349" t="s">
        <v>779</v>
      </c>
      <c r="F349" s="175">
        <v>1499</v>
      </c>
      <c r="G349" t="s">
        <v>448</v>
      </c>
    </row>
    <row r="350" spans="1:7" ht="14.25" x14ac:dyDescent="0.45">
      <c r="A350" s="2">
        <v>349</v>
      </c>
      <c r="B350" t="s">
        <v>393</v>
      </c>
      <c r="C350" t="s">
        <v>400</v>
      </c>
      <c r="D350" t="s">
        <v>428</v>
      </c>
      <c r="E350" t="s">
        <v>780</v>
      </c>
      <c r="F350" s="175">
        <v>299</v>
      </c>
      <c r="G350" t="s">
        <v>410</v>
      </c>
    </row>
    <row r="351" spans="1:7" ht="14.25" x14ac:dyDescent="0.45">
      <c r="A351" s="2">
        <v>350</v>
      </c>
      <c r="B351" t="s">
        <v>393</v>
      </c>
      <c r="C351" t="s">
        <v>400</v>
      </c>
      <c r="D351" t="s">
        <v>430</v>
      </c>
      <c r="E351" t="s">
        <v>781</v>
      </c>
      <c r="F351" s="175">
        <v>189</v>
      </c>
      <c r="G351" t="s">
        <v>410</v>
      </c>
    </row>
    <row r="352" spans="1:7" ht="14.25" x14ac:dyDescent="0.45">
      <c r="A352" s="2">
        <v>351</v>
      </c>
      <c r="B352" t="s">
        <v>393</v>
      </c>
      <c r="C352" t="s">
        <v>395</v>
      </c>
      <c r="D352" t="s">
        <v>433</v>
      </c>
      <c r="E352" t="s">
        <v>782</v>
      </c>
      <c r="F352" s="175">
        <v>117</v>
      </c>
      <c r="G352" t="s">
        <v>777</v>
      </c>
    </row>
    <row r="353" spans="1:7" ht="14.25" x14ac:dyDescent="0.45">
      <c r="A353" s="2">
        <v>352</v>
      </c>
      <c r="B353" t="s">
        <v>393</v>
      </c>
      <c r="C353" t="s">
        <v>397</v>
      </c>
      <c r="D353" t="s">
        <v>405</v>
      </c>
      <c r="E353" t="s">
        <v>783</v>
      </c>
      <c r="F353" s="175">
        <v>419</v>
      </c>
      <c r="G353" t="s">
        <v>407</v>
      </c>
    </row>
    <row r="354" spans="1:7" ht="14.25" x14ac:dyDescent="0.45">
      <c r="A354" s="2">
        <v>353</v>
      </c>
      <c r="B354" t="s">
        <v>393</v>
      </c>
      <c r="C354" t="s">
        <v>398</v>
      </c>
      <c r="D354" t="s">
        <v>408</v>
      </c>
      <c r="E354" t="s">
        <v>784</v>
      </c>
      <c r="F354" s="175">
        <v>659</v>
      </c>
      <c r="G354" t="s">
        <v>407</v>
      </c>
    </row>
    <row r="355" spans="1:7" ht="14.25" x14ac:dyDescent="0.45">
      <c r="A355" s="2">
        <v>354</v>
      </c>
      <c r="B355" t="s">
        <v>393</v>
      </c>
      <c r="C355" t="s">
        <v>400</v>
      </c>
      <c r="D355" t="s">
        <v>411</v>
      </c>
      <c r="E355" t="s">
        <v>785</v>
      </c>
      <c r="F355" s="175">
        <v>659</v>
      </c>
      <c r="G355" t="s">
        <v>407</v>
      </c>
    </row>
    <row r="356" spans="1:7" ht="14.25" x14ac:dyDescent="0.45">
      <c r="A356" s="2">
        <v>355</v>
      </c>
      <c r="B356" t="s">
        <v>393</v>
      </c>
      <c r="C356" t="s">
        <v>399</v>
      </c>
      <c r="D356" t="s">
        <v>414</v>
      </c>
      <c r="E356" t="s">
        <v>786</v>
      </c>
      <c r="F356" s="175">
        <v>199</v>
      </c>
      <c r="G356" t="s">
        <v>432</v>
      </c>
    </row>
    <row r="357" spans="1:7" ht="14.25" x14ac:dyDescent="0.45">
      <c r="A357" s="2">
        <v>356</v>
      </c>
      <c r="B357" t="s">
        <v>393</v>
      </c>
      <c r="C357" t="s">
        <v>395</v>
      </c>
      <c r="D357" t="s">
        <v>416</v>
      </c>
      <c r="E357" t="s">
        <v>787</v>
      </c>
      <c r="F357" s="175">
        <v>119</v>
      </c>
      <c r="G357" t="s">
        <v>767</v>
      </c>
    </row>
    <row r="358" spans="1:7" ht="14.25" x14ac:dyDescent="0.45">
      <c r="A358" s="2">
        <v>357</v>
      </c>
      <c r="B358" t="s">
        <v>393</v>
      </c>
      <c r="C358" t="s">
        <v>400</v>
      </c>
      <c r="D358" t="s">
        <v>418</v>
      </c>
      <c r="E358" t="s">
        <v>788</v>
      </c>
      <c r="F358" s="175">
        <v>219</v>
      </c>
      <c r="G358" t="s">
        <v>410</v>
      </c>
    </row>
    <row r="359" spans="1:7" ht="14.25" x14ac:dyDescent="0.45">
      <c r="A359" s="2">
        <v>358</v>
      </c>
      <c r="B359" t="s">
        <v>393</v>
      </c>
      <c r="C359" t="s">
        <v>399</v>
      </c>
      <c r="D359" t="s">
        <v>420</v>
      </c>
      <c r="E359" t="s">
        <v>789</v>
      </c>
      <c r="F359" s="175">
        <v>99</v>
      </c>
      <c r="G359" t="s">
        <v>790</v>
      </c>
    </row>
    <row r="360" spans="1:7" ht="14.25" x14ac:dyDescent="0.45">
      <c r="A360" s="2">
        <v>359</v>
      </c>
      <c r="B360" t="s">
        <v>393</v>
      </c>
      <c r="C360" t="s">
        <v>398</v>
      </c>
      <c r="D360" t="s">
        <v>422</v>
      </c>
      <c r="E360" t="s">
        <v>791</v>
      </c>
      <c r="F360" s="175">
        <v>439</v>
      </c>
      <c r="G360" t="s">
        <v>407</v>
      </c>
    </row>
    <row r="361" spans="1:7" ht="14.25" x14ac:dyDescent="0.45">
      <c r="A361" s="2">
        <v>360</v>
      </c>
      <c r="B361" t="s">
        <v>396</v>
      </c>
      <c r="C361" t="s">
        <v>399</v>
      </c>
      <c r="D361" t="s">
        <v>424</v>
      </c>
      <c r="E361" t="s">
        <v>792</v>
      </c>
      <c r="F361" s="175">
        <v>149</v>
      </c>
      <c r="G361" t="s">
        <v>432</v>
      </c>
    </row>
    <row r="362" spans="1:7" ht="14.25" x14ac:dyDescent="0.45">
      <c r="A362" s="2">
        <v>361</v>
      </c>
      <c r="B362" t="s">
        <v>393</v>
      </c>
      <c r="C362" t="s">
        <v>399</v>
      </c>
      <c r="D362" t="s">
        <v>426</v>
      </c>
      <c r="E362" t="s">
        <v>793</v>
      </c>
      <c r="F362" s="175">
        <v>649</v>
      </c>
      <c r="G362" t="s">
        <v>407</v>
      </c>
    </row>
    <row r="363" spans="1:7" ht="14.25" x14ac:dyDescent="0.45">
      <c r="A363" s="2">
        <v>362</v>
      </c>
      <c r="B363" t="s">
        <v>393</v>
      </c>
      <c r="C363" t="s">
        <v>397</v>
      </c>
      <c r="D363" t="s">
        <v>428</v>
      </c>
      <c r="E363" t="s">
        <v>794</v>
      </c>
      <c r="F363" s="175">
        <v>349</v>
      </c>
      <c r="G363" t="s">
        <v>410</v>
      </c>
    </row>
    <row r="364" spans="1:7" ht="14.25" x14ac:dyDescent="0.45">
      <c r="A364" s="2">
        <v>363</v>
      </c>
      <c r="B364" t="s">
        <v>393</v>
      </c>
      <c r="C364" t="s">
        <v>399</v>
      </c>
      <c r="D364" t="s">
        <v>430</v>
      </c>
      <c r="E364" t="s">
        <v>795</v>
      </c>
      <c r="F364" s="175">
        <v>799</v>
      </c>
      <c r="G364" t="s">
        <v>407</v>
      </c>
    </row>
    <row r="365" spans="1:7" ht="14.25" x14ac:dyDescent="0.45">
      <c r="A365" s="2">
        <v>364</v>
      </c>
      <c r="B365" t="s">
        <v>393</v>
      </c>
      <c r="C365" t="s">
        <v>395</v>
      </c>
      <c r="D365" t="s">
        <v>433</v>
      </c>
      <c r="E365" t="s">
        <v>796</v>
      </c>
      <c r="F365" s="175">
        <v>229</v>
      </c>
      <c r="G365" t="s">
        <v>410</v>
      </c>
    </row>
    <row r="366" spans="1:7" ht="14.25" x14ac:dyDescent="0.45">
      <c r="A366" s="2">
        <v>365</v>
      </c>
      <c r="B366" t="s">
        <v>393</v>
      </c>
      <c r="C366" t="s">
        <v>398</v>
      </c>
      <c r="D366" t="s">
        <v>405</v>
      </c>
      <c r="E366" t="s">
        <v>797</v>
      </c>
      <c r="F366" s="175">
        <v>549</v>
      </c>
      <c r="G366" t="s">
        <v>407</v>
      </c>
    </row>
    <row r="367" spans="1:7" ht="14.25" x14ac:dyDescent="0.45">
      <c r="A367" s="2">
        <v>366</v>
      </c>
      <c r="B367" t="s">
        <v>393</v>
      </c>
      <c r="C367" t="s">
        <v>389</v>
      </c>
      <c r="D367" t="s">
        <v>408</v>
      </c>
      <c r="E367" t="s">
        <v>798</v>
      </c>
      <c r="F367" s="175">
        <v>649</v>
      </c>
      <c r="G367" t="s">
        <v>407</v>
      </c>
    </row>
    <row r="368" spans="1:7" ht="14.25" x14ac:dyDescent="0.45">
      <c r="A368" s="2">
        <v>367</v>
      </c>
      <c r="B368" t="s">
        <v>393</v>
      </c>
      <c r="C368" t="s">
        <v>400</v>
      </c>
      <c r="D368" t="s">
        <v>411</v>
      </c>
      <c r="E368" t="s">
        <v>799</v>
      </c>
      <c r="F368" s="175">
        <v>379</v>
      </c>
      <c r="G368" t="s">
        <v>442</v>
      </c>
    </row>
    <row r="369" spans="1:7" ht="14.25" x14ac:dyDescent="0.45">
      <c r="A369" s="2">
        <v>368</v>
      </c>
      <c r="B369" t="s">
        <v>393</v>
      </c>
      <c r="C369" t="s">
        <v>398</v>
      </c>
      <c r="D369" t="s">
        <v>414</v>
      </c>
      <c r="E369" t="s">
        <v>800</v>
      </c>
      <c r="F369" s="175">
        <v>549</v>
      </c>
      <c r="G369" t="s">
        <v>407</v>
      </c>
    </row>
    <row r="370" spans="1:7" ht="14.25" x14ac:dyDescent="0.45">
      <c r="A370" s="2">
        <v>369</v>
      </c>
      <c r="B370" t="s">
        <v>393</v>
      </c>
      <c r="C370" t="s">
        <v>397</v>
      </c>
      <c r="D370" t="s">
        <v>416</v>
      </c>
      <c r="E370" t="s">
        <v>801</v>
      </c>
      <c r="F370" s="175">
        <v>199</v>
      </c>
      <c r="G370" t="s">
        <v>410</v>
      </c>
    </row>
    <row r="371" spans="1:7" ht="14.25" x14ac:dyDescent="0.45">
      <c r="A371" s="2">
        <v>370</v>
      </c>
      <c r="B371" t="s">
        <v>393</v>
      </c>
      <c r="C371" t="s">
        <v>395</v>
      </c>
      <c r="D371" t="s">
        <v>418</v>
      </c>
      <c r="E371" t="s">
        <v>802</v>
      </c>
      <c r="F371" s="175">
        <v>649</v>
      </c>
      <c r="G371" t="s">
        <v>407</v>
      </c>
    </row>
    <row r="372" spans="1:7" ht="14.25" x14ac:dyDescent="0.45">
      <c r="A372" s="2">
        <v>371</v>
      </c>
      <c r="B372" t="s">
        <v>393</v>
      </c>
      <c r="C372" t="s">
        <v>397</v>
      </c>
      <c r="D372" t="s">
        <v>420</v>
      </c>
      <c r="E372" t="s">
        <v>803</v>
      </c>
      <c r="F372" s="175">
        <v>117</v>
      </c>
      <c r="G372" t="s">
        <v>777</v>
      </c>
    </row>
    <row r="373" spans="1:7" ht="14.25" x14ac:dyDescent="0.45">
      <c r="A373" s="2">
        <v>372</v>
      </c>
      <c r="B373" t="s">
        <v>393</v>
      </c>
      <c r="C373" t="s">
        <v>389</v>
      </c>
      <c r="D373" t="s">
        <v>422</v>
      </c>
      <c r="E373" t="s">
        <v>804</v>
      </c>
      <c r="F373" s="175">
        <v>1129</v>
      </c>
      <c r="G373" t="s">
        <v>407</v>
      </c>
    </row>
    <row r="374" spans="1:7" ht="14.25" x14ac:dyDescent="0.45">
      <c r="A374" s="2">
        <v>373</v>
      </c>
      <c r="B374" t="s">
        <v>393</v>
      </c>
      <c r="C374" t="s">
        <v>398</v>
      </c>
      <c r="D374" t="s">
        <v>424</v>
      </c>
      <c r="E374" t="s">
        <v>805</v>
      </c>
      <c r="F374" s="175">
        <v>1249</v>
      </c>
      <c r="G374" t="s">
        <v>407</v>
      </c>
    </row>
    <row r="375" spans="1:7" ht="14.25" x14ac:dyDescent="0.45">
      <c r="A375" s="2">
        <v>374</v>
      </c>
      <c r="B375" t="s">
        <v>393</v>
      </c>
      <c r="C375" t="s">
        <v>389</v>
      </c>
      <c r="D375" t="s">
        <v>426</v>
      </c>
      <c r="E375" t="s">
        <v>806</v>
      </c>
      <c r="F375" s="175">
        <v>999</v>
      </c>
      <c r="G375" t="s">
        <v>407</v>
      </c>
    </row>
    <row r="376" spans="1:7" ht="14.25" x14ac:dyDescent="0.45">
      <c r="A376" s="2">
        <v>375</v>
      </c>
      <c r="B376" t="s">
        <v>393</v>
      </c>
      <c r="C376" t="s">
        <v>398</v>
      </c>
      <c r="D376" t="s">
        <v>428</v>
      </c>
      <c r="E376" t="s">
        <v>447</v>
      </c>
      <c r="F376" s="175">
        <v>1829</v>
      </c>
      <c r="G376" t="s">
        <v>448</v>
      </c>
    </row>
    <row r="377" spans="1:7" ht="14.25" x14ac:dyDescent="0.45">
      <c r="A377" s="2">
        <v>376</v>
      </c>
      <c r="B377" t="s">
        <v>393</v>
      </c>
      <c r="C377" t="s">
        <v>389</v>
      </c>
      <c r="D377" t="s">
        <v>430</v>
      </c>
      <c r="E377" t="s">
        <v>807</v>
      </c>
      <c r="F377" s="175">
        <v>199</v>
      </c>
      <c r="G377" t="s">
        <v>442</v>
      </c>
    </row>
    <row r="378" spans="1:7" ht="14.25" x14ac:dyDescent="0.45">
      <c r="A378" s="2">
        <v>377</v>
      </c>
      <c r="B378" t="s">
        <v>393</v>
      </c>
      <c r="C378" t="s">
        <v>400</v>
      </c>
      <c r="D378" t="s">
        <v>433</v>
      </c>
      <c r="E378" t="s">
        <v>808</v>
      </c>
      <c r="F378" s="175">
        <v>649</v>
      </c>
      <c r="G378" t="s">
        <v>407</v>
      </c>
    </row>
    <row r="379" spans="1:7" ht="14.25" x14ac:dyDescent="0.45">
      <c r="A379" s="2">
        <v>378</v>
      </c>
      <c r="B379" t="s">
        <v>392</v>
      </c>
      <c r="C379" t="s">
        <v>398</v>
      </c>
      <c r="D379" t="s">
        <v>405</v>
      </c>
      <c r="E379" t="s">
        <v>809</v>
      </c>
      <c r="F379" s="175">
        <v>169</v>
      </c>
      <c r="G379" t="s">
        <v>432</v>
      </c>
    </row>
    <row r="380" spans="1:7" ht="14.25" x14ac:dyDescent="0.45">
      <c r="A380" s="2">
        <v>379</v>
      </c>
      <c r="B380" t="s">
        <v>393</v>
      </c>
      <c r="C380" t="s">
        <v>399</v>
      </c>
      <c r="D380" t="s">
        <v>408</v>
      </c>
      <c r="E380" t="s">
        <v>810</v>
      </c>
      <c r="F380" s="175">
        <v>129</v>
      </c>
      <c r="G380" t="s">
        <v>432</v>
      </c>
    </row>
    <row r="381" spans="1:7" ht="14.25" x14ac:dyDescent="0.45">
      <c r="A381" s="2">
        <v>380</v>
      </c>
      <c r="B381" t="s">
        <v>393</v>
      </c>
      <c r="C381" t="s">
        <v>395</v>
      </c>
      <c r="D381" t="s">
        <v>411</v>
      </c>
      <c r="E381" t="s">
        <v>811</v>
      </c>
      <c r="F381" s="175">
        <v>179</v>
      </c>
      <c r="G381" t="s">
        <v>410</v>
      </c>
    </row>
    <row r="382" spans="1:7" ht="14.25" x14ac:dyDescent="0.45">
      <c r="A382" s="2">
        <v>381</v>
      </c>
      <c r="B382" t="s">
        <v>393</v>
      </c>
      <c r="C382" t="s">
        <v>398</v>
      </c>
      <c r="D382" t="s">
        <v>414</v>
      </c>
      <c r="E382" t="s">
        <v>464</v>
      </c>
      <c r="F382" s="175">
        <v>499</v>
      </c>
      <c r="G382" t="s">
        <v>410</v>
      </c>
    </row>
    <row r="383" spans="1:7" ht="14.25" x14ac:dyDescent="0.45">
      <c r="A383" s="2">
        <v>382</v>
      </c>
      <c r="B383" t="s">
        <v>393</v>
      </c>
      <c r="C383" t="s">
        <v>398</v>
      </c>
      <c r="D383" t="s">
        <v>416</v>
      </c>
      <c r="E383" t="s">
        <v>812</v>
      </c>
      <c r="F383" s="175">
        <v>199</v>
      </c>
      <c r="G383" t="s">
        <v>410</v>
      </c>
    </row>
    <row r="384" spans="1:7" ht="14.25" x14ac:dyDescent="0.45">
      <c r="A384" s="2">
        <v>383</v>
      </c>
      <c r="B384" t="s">
        <v>393</v>
      </c>
      <c r="C384" t="s">
        <v>398</v>
      </c>
      <c r="D384" t="s">
        <v>418</v>
      </c>
      <c r="E384" t="s">
        <v>813</v>
      </c>
      <c r="F384" s="175">
        <v>599</v>
      </c>
      <c r="G384" t="s">
        <v>410</v>
      </c>
    </row>
    <row r="385" spans="1:7" ht="14.25" x14ac:dyDescent="0.45">
      <c r="A385" s="2">
        <v>384</v>
      </c>
      <c r="B385" t="s">
        <v>393</v>
      </c>
      <c r="C385" t="s">
        <v>399</v>
      </c>
      <c r="D385" t="s">
        <v>420</v>
      </c>
      <c r="E385" t="s">
        <v>814</v>
      </c>
      <c r="F385" s="175">
        <v>899</v>
      </c>
      <c r="G385" t="s">
        <v>407</v>
      </c>
    </row>
    <row r="386" spans="1:7" ht="14.25" x14ac:dyDescent="0.45">
      <c r="A386" s="2">
        <v>385</v>
      </c>
      <c r="B386" t="s">
        <v>393</v>
      </c>
      <c r="C386" t="s">
        <v>398</v>
      </c>
      <c r="D386" t="s">
        <v>422</v>
      </c>
      <c r="E386" t="s">
        <v>815</v>
      </c>
      <c r="F386" s="175">
        <v>649</v>
      </c>
      <c r="G386" t="s">
        <v>733</v>
      </c>
    </row>
    <row r="387" spans="1:7" ht="14.25" x14ac:dyDescent="0.45">
      <c r="A387" s="2">
        <v>386</v>
      </c>
      <c r="B387" t="s">
        <v>393</v>
      </c>
      <c r="C387" t="s">
        <v>399</v>
      </c>
      <c r="D387" t="s">
        <v>424</v>
      </c>
      <c r="E387" t="s">
        <v>816</v>
      </c>
      <c r="F387" s="175">
        <v>199</v>
      </c>
      <c r="G387" t="s">
        <v>442</v>
      </c>
    </row>
    <row r="388" spans="1:7" ht="14.25" x14ac:dyDescent="0.45">
      <c r="A388" s="2">
        <v>387</v>
      </c>
      <c r="B388" t="s">
        <v>393</v>
      </c>
      <c r="C388" t="s">
        <v>397</v>
      </c>
      <c r="D388" t="s">
        <v>426</v>
      </c>
      <c r="E388" t="s">
        <v>817</v>
      </c>
      <c r="F388" s="175">
        <v>549</v>
      </c>
      <c r="G388" t="s">
        <v>407</v>
      </c>
    </row>
    <row r="389" spans="1:7" ht="14.25" x14ac:dyDescent="0.45">
      <c r="A389" s="2">
        <v>388</v>
      </c>
      <c r="B389" t="s">
        <v>393</v>
      </c>
      <c r="C389" t="s">
        <v>399</v>
      </c>
      <c r="D389" t="s">
        <v>428</v>
      </c>
      <c r="E389" t="s">
        <v>818</v>
      </c>
      <c r="F389" s="175">
        <v>149</v>
      </c>
      <c r="G389" t="s">
        <v>410</v>
      </c>
    </row>
    <row r="390" spans="1:7" ht="14.25" x14ac:dyDescent="0.45">
      <c r="A390" s="2">
        <v>389</v>
      </c>
      <c r="B390" t="s">
        <v>393</v>
      </c>
      <c r="C390" t="s">
        <v>399</v>
      </c>
      <c r="D390" t="s">
        <v>430</v>
      </c>
      <c r="E390" t="s">
        <v>819</v>
      </c>
      <c r="F390" s="175">
        <v>449</v>
      </c>
      <c r="G390" t="s">
        <v>820</v>
      </c>
    </row>
    <row r="391" spans="1:7" ht="14.25" x14ac:dyDescent="0.45">
      <c r="A391" s="2">
        <v>390</v>
      </c>
      <c r="B391" t="s">
        <v>393</v>
      </c>
      <c r="C391" t="s">
        <v>397</v>
      </c>
      <c r="D391" t="s">
        <v>433</v>
      </c>
      <c r="E391" t="s">
        <v>821</v>
      </c>
      <c r="F391" s="175">
        <v>209</v>
      </c>
      <c r="G391" t="s">
        <v>442</v>
      </c>
    </row>
    <row r="392" spans="1:7" ht="14.25" x14ac:dyDescent="0.45">
      <c r="A392" s="2">
        <v>391</v>
      </c>
      <c r="B392" t="s">
        <v>393</v>
      </c>
      <c r="C392" t="s">
        <v>399</v>
      </c>
      <c r="D392" t="s">
        <v>405</v>
      </c>
      <c r="E392" t="s">
        <v>822</v>
      </c>
      <c r="F392" s="175">
        <v>499</v>
      </c>
      <c r="G392" t="s">
        <v>733</v>
      </c>
    </row>
    <row r="393" spans="1:7" ht="14.25" x14ac:dyDescent="0.45">
      <c r="A393" s="2">
        <v>392</v>
      </c>
      <c r="B393" t="s">
        <v>393</v>
      </c>
      <c r="C393" t="s">
        <v>399</v>
      </c>
      <c r="D393" t="s">
        <v>408</v>
      </c>
      <c r="E393" t="s">
        <v>823</v>
      </c>
      <c r="F393" s="175">
        <v>1119</v>
      </c>
      <c r="G393" t="s">
        <v>407</v>
      </c>
    </row>
    <row r="394" spans="1:7" ht="14.25" x14ac:dyDescent="0.45">
      <c r="A394" s="2">
        <v>393</v>
      </c>
      <c r="B394" t="s">
        <v>393</v>
      </c>
      <c r="C394" t="s">
        <v>397</v>
      </c>
      <c r="D394" t="s">
        <v>411</v>
      </c>
      <c r="E394" t="s">
        <v>824</v>
      </c>
      <c r="F394" s="175">
        <v>649</v>
      </c>
      <c r="G394" t="s">
        <v>407</v>
      </c>
    </row>
    <row r="395" spans="1:7" ht="14.25" x14ac:dyDescent="0.45">
      <c r="A395" s="2">
        <v>394</v>
      </c>
      <c r="B395" t="s">
        <v>393</v>
      </c>
      <c r="C395" t="s">
        <v>400</v>
      </c>
      <c r="D395" t="s">
        <v>414</v>
      </c>
      <c r="E395" t="s">
        <v>825</v>
      </c>
      <c r="F395" s="175">
        <v>499</v>
      </c>
      <c r="G395" t="s">
        <v>410</v>
      </c>
    </row>
    <row r="396" spans="1:7" ht="14.25" x14ac:dyDescent="0.45">
      <c r="A396" s="2">
        <v>395</v>
      </c>
      <c r="B396" t="s">
        <v>393</v>
      </c>
      <c r="C396" t="s">
        <v>400</v>
      </c>
      <c r="D396" t="s">
        <v>416</v>
      </c>
      <c r="E396" t="s">
        <v>826</v>
      </c>
      <c r="F396" s="175">
        <v>669</v>
      </c>
      <c r="G396" t="s">
        <v>407</v>
      </c>
    </row>
    <row r="397" spans="1:7" ht="14.25" x14ac:dyDescent="0.45">
      <c r="A397" s="2">
        <v>396</v>
      </c>
      <c r="B397" t="s">
        <v>393</v>
      </c>
      <c r="C397" t="s">
        <v>400</v>
      </c>
      <c r="D397" t="s">
        <v>418</v>
      </c>
      <c r="E397" t="s">
        <v>533</v>
      </c>
      <c r="F397" s="175">
        <v>2249</v>
      </c>
      <c r="G397" t="s">
        <v>448</v>
      </c>
    </row>
    <row r="398" spans="1:7" ht="14.25" x14ac:dyDescent="0.45">
      <c r="A398" s="2">
        <v>397</v>
      </c>
      <c r="B398" t="s">
        <v>393</v>
      </c>
      <c r="C398" t="s">
        <v>395</v>
      </c>
      <c r="D398" t="s">
        <v>420</v>
      </c>
      <c r="E398" t="s">
        <v>827</v>
      </c>
      <c r="F398" s="175">
        <v>159</v>
      </c>
      <c r="G398" t="s">
        <v>777</v>
      </c>
    </row>
    <row r="399" spans="1:7" ht="14.25" x14ac:dyDescent="0.45">
      <c r="A399" s="2">
        <v>398</v>
      </c>
      <c r="B399" t="s">
        <v>393</v>
      </c>
      <c r="C399" t="s">
        <v>395</v>
      </c>
      <c r="D399" t="s">
        <v>422</v>
      </c>
      <c r="E399" t="s">
        <v>828</v>
      </c>
      <c r="F399" s="175">
        <v>189</v>
      </c>
      <c r="G399" t="s">
        <v>442</v>
      </c>
    </row>
    <row r="400" spans="1:7" ht="14.25" x14ac:dyDescent="0.45">
      <c r="A400" s="2">
        <v>399</v>
      </c>
      <c r="B400" t="s">
        <v>393</v>
      </c>
      <c r="C400" t="s">
        <v>398</v>
      </c>
      <c r="D400" t="s">
        <v>424</v>
      </c>
      <c r="E400" t="s">
        <v>829</v>
      </c>
      <c r="F400" s="175">
        <v>119</v>
      </c>
      <c r="G400" t="s">
        <v>410</v>
      </c>
    </row>
    <row r="401" spans="1:7" ht="14.25" x14ac:dyDescent="0.45">
      <c r="A401" s="2">
        <v>400</v>
      </c>
      <c r="B401" t="s">
        <v>393</v>
      </c>
      <c r="C401" t="s">
        <v>399</v>
      </c>
      <c r="D401" t="s">
        <v>426</v>
      </c>
      <c r="E401" t="s">
        <v>830</v>
      </c>
      <c r="F401" s="175">
        <v>119</v>
      </c>
      <c r="G401" t="s">
        <v>790</v>
      </c>
    </row>
    <row r="402" spans="1:7" ht="14.25" x14ac:dyDescent="0.45">
      <c r="A402" s="2">
        <v>401</v>
      </c>
      <c r="B402" t="s">
        <v>393</v>
      </c>
      <c r="C402" t="s">
        <v>399</v>
      </c>
      <c r="D402" t="s">
        <v>428</v>
      </c>
      <c r="E402" t="s">
        <v>831</v>
      </c>
      <c r="F402" s="175">
        <v>439</v>
      </c>
      <c r="G402" t="s">
        <v>407</v>
      </c>
    </row>
    <row r="403" spans="1:7" ht="14.25" x14ac:dyDescent="0.45">
      <c r="A403" s="2">
        <v>402</v>
      </c>
      <c r="B403" t="s">
        <v>393</v>
      </c>
      <c r="C403" t="s">
        <v>395</v>
      </c>
      <c r="D403" t="s">
        <v>430</v>
      </c>
      <c r="E403" t="s">
        <v>564</v>
      </c>
      <c r="F403" s="175">
        <v>949</v>
      </c>
      <c r="G403" t="s">
        <v>432</v>
      </c>
    </row>
    <row r="404" spans="1:7" ht="14.25" x14ac:dyDescent="0.45">
      <c r="A404" s="2">
        <v>403</v>
      </c>
      <c r="B404" t="s">
        <v>393</v>
      </c>
      <c r="C404" t="s">
        <v>389</v>
      </c>
      <c r="D404" t="s">
        <v>433</v>
      </c>
      <c r="E404" t="s">
        <v>832</v>
      </c>
      <c r="F404" s="175">
        <v>89.99</v>
      </c>
      <c r="G404" t="s">
        <v>790</v>
      </c>
    </row>
    <row r="405" spans="1:7" ht="14.25" x14ac:dyDescent="0.45">
      <c r="A405" s="2">
        <v>404</v>
      </c>
      <c r="B405" t="s">
        <v>393</v>
      </c>
      <c r="C405" t="s">
        <v>395</v>
      </c>
      <c r="D405" t="s">
        <v>405</v>
      </c>
      <c r="E405" t="s">
        <v>833</v>
      </c>
      <c r="F405" s="175">
        <v>999</v>
      </c>
      <c r="G405" t="s">
        <v>407</v>
      </c>
    </row>
    <row r="406" spans="1:7" ht="14.25" x14ac:dyDescent="0.45">
      <c r="A406" s="2">
        <v>405</v>
      </c>
      <c r="B406" t="s">
        <v>393</v>
      </c>
      <c r="C406" t="s">
        <v>400</v>
      </c>
      <c r="D406" t="s">
        <v>408</v>
      </c>
      <c r="E406" t="s">
        <v>834</v>
      </c>
      <c r="F406" s="175">
        <v>999</v>
      </c>
      <c r="G406" t="s">
        <v>407</v>
      </c>
    </row>
    <row r="407" spans="1:7" ht="14.25" x14ac:dyDescent="0.45">
      <c r="A407" s="2">
        <v>406</v>
      </c>
      <c r="B407" t="s">
        <v>393</v>
      </c>
      <c r="C407" t="s">
        <v>389</v>
      </c>
      <c r="D407" t="s">
        <v>411</v>
      </c>
      <c r="E407" t="s">
        <v>583</v>
      </c>
      <c r="F407" s="175">
        <v>1099</v>
      </c>
      <c r="G407" t="s">
        <v>432</v>
      </c>
    </row>
    <row r="408" spans="1:7" ht="14.25" x14ac:dyDescent="0.45">
      <c r="A408" s="2">
        <v>407</v>
      </c>
      <c r="B408" t="s">
        <v>393</v>
      </c>
      <c r="C408" t="s">
        <v>395</v>
      </c>
      <c r="D408" t="s">
        <v>414</v>
      </c>
      <c r="E408" t="s">
        <v>584</v>
      </c>
      <c r="F408" s="175">
        <v>699</v>
      </c>
      <c r="G408" t="s">
        <v>432</v>
      </c>
    </row>
    <row r="409" spans="1:7" ht="14.25" x14ac:dyDescent="0.45">
      <c r="A409" s="2">
        <v>408</v>
      </c>
      <c r="B409" t="s">
        <v>393</v>
      </c>
      <c r="C409" t="s">
        <v>395</v>
      </c>
      <c r="D409" t="s">
        <v>416</v>
      </c>
      <c r="E409" t="s">
        <v>835</v>
      </c>
      <c r="F409" s="175">
        <v>349</v>
      </c>
      <c r="G409" t="s">
        <v>820</v>
      </c>
    </row>
    <row r="410" spans="1:7" ht="14.25" x14ac:dyDescent="0.45">
      <c r="A410" s="2">
        <v>409</v>
      </c>
      <c r="B410" t="s">
        <v>393</v>
      </c>
      <c r="C410" t="s">
        <v>389</v>
      </c>
      <c r="D410" t="s">
        <v>418</v>
      </c>
      <c r="E410" t="s">
        <v>836</v>
      </c>
      <c r="F410" s="175">
        <v>259</v>
      </c>
      <c r="G410" t="s">
        <v>820</v>
      </c>
    </row>
    <row r="411" spans="1:7" ht="14.25" x14ac:dyDescent="0.45">
      <c r="A411" s="2">
        <v>410</v>
      </c>
      <c r="B411" t="s">
        <v>393</v>
      </c>
      <c r="C411" t="s">
        <v>395</v>
      </c>
      <c r="D411" t="s">
        <v>420</v>
      </c>
      <c r="E411" t="s">
        <v>837</v>
      </c>
      <c r="F411" s="175">
        <v>1199</v>
      </c>
      <c r="G411" t="s">
        <v>442</v>
      </c>
    </row>
    <row r="412" spans="1:7" ht="14.25" x14ac:dyDescent="0.45">
      <c r="A412" s="2">
        <v>411</v>
      </c>
      <c r="B412" t="s">
        <v>393</v>
      </c>
      <c r="C412" t="s">
        <v>399</v>
      </c>
      <c r="D412" t="s">
        <v>422</v>
      </c>
      <c r="E412" t="s">
        <v>838</v>
      </c>
      <c r="F412" s="175">
        <v>1129</v>
      </c>
      <c r="G412" t="s">
        <v>407</v>
      </c>
    </row>
    <row r="413" spans="1:7" ht="14.25" x14ac:dyDescent="0.45">
      <c r="A413" s="2">
        <v>412</v>
      </c>
      <c r="B413" t="s">
        <v>393</v>
      </c>
      <c r="C413" t="s">
        <v>400</v>
      </c>
      <c r="D413" t="s">
        <v>424</v>
      </c>
      <c r="E413" t="s">
        <v>839</v>
      </c>
      <c r="F413" s="175">
        <v>899</v>
      </c>
      <c r="G413" t="s">
        <v>407</v>
      </c>
    </row>
    <row r="414" spans="1:7" ht="14.25" x14ac:dyDescent="0.45">
      <c r="A414" s="2">
        <v>413</v>
      </c>
      <c r="B414" t="s">
        <v>393</v>
      </c>
      <c r="C414" t="s">
        <v>397</v>
      </c>
      <c r="D414" t="s">
        <v>426</v>
      </c>
      <c r="E414" t="s">
        <v>840</v>
      </c>
      <c r="F414" s="175">
        <v>649</v>
      </c>
      <c r="G414" t="s">
        <v>407</v>
      </c>
    </row>
    <row r="415" spans="1:7" ht="14.25" x14ac:dyDescent="0.45">
      <c r="A415" s="2">
        <v>414</v>
      </c>
      <c r="B415" t="s">
        <v>393</v>
      </c>
      <c r="C415" t="s">
        <v>389</v>
      </c>
      <c r="D415" t="s">
        <v>428</v>
      </c>
      <c r="E415" t="s">
        <v>841</v>
      </c>
      <c r="F415" s="175">
        <v>1049</v>
      </c>
      <c r="G415" t="s">
        <v>432</v>
      </c>
    </row>
    <row r="416" spans="1:7" ht="14.25" x14ac:dyDescent="0.45">
      <c r="A416" s="2">
        <v>415</v>
      </c>
      <c r="B416" t="s">
        <v>393</v>
      </c>
      <c r="C416" t="s">
        <v>398</v>
      </c>
      <c r="D416" t="s">
        <v>430</v>
      </c>
      <c r="E416" t="s">
        <v>615</v>
      </c>
      <c r="F416" s="175">
        <v>2749</v>
      </c>
      <c r="G416" t="s">
        <v>448</v>
      </c>
    </row>
    <row r="417" spans="1:7" ht="14.25" x14ac:dyDescent="0.45">
      <c r="A417" s="2">
        <v>416</v>
      </c>
      <c r="B417" t="s">
        <v>393</v>
      </c>
      <c r="C417" t="s">
        <v>389</v>
      </c>
      <c r="D417" t="s">
        <v>433</v>
      </c>
      <c r="E417" t="s">
        <v>842</v>
      </c>
      <c r="F417" s="175">
        <v>799</v>
      </c>
      <c r="G417" t="s">
        <v>407</v>
      </c>
    </row>
    <row r="418" spans="1:7" ht="14.25" x14ac:dyDescent="0.45">
      <c r="A418" s="2">
        <v>417</v>
      </c>
      <c r="B418" t="s">
        <v>393</v>
      </c>
      <c r="C418" t="s">
        <v>397</v>
      </c>
      <c r="D418" t="s">
        <v>405</v>
      </c>
      <c r="E418" t="s">
        <v>843</v>
      </c>
      <c r="F418" s="175">
        <v>117</v>
      </c>
      <c r="G418" t="s">
        <v>777</v>
      </c>
    </row>
    <row r="419" spans="1:7" ht="14.25" x14ac:dyDescent="0.45">
      <c r="A419" s="2">
        <v>418</v>
      </c>
      <c r="B419" t="s">
        <v>393</v>
      </c>
      <c r="C419" t="s">
        <v>397</v>
      </c>
      <c r="D419" t="s">
        <v>408</v>
      </c>
      <c r="E419" t="s">
        <v>844</v>
      </c>
      <c r="F419" s="175">
        <v>199</v>
      </c>
      <c r="G419" t="s">
        <v>767</v>
      </c>
    </row>
    <row r="420" spans="1:7" ht="14.25" x14ac:dyDescent="0.45">
      <c r="A420" s="2">
        <v>419</v>
      </c>
      <c r="B420" t="s">
        <v>393</v>
      </c>
      <c r="C420" t="s">
        <v>399</v>
      </c>
      <c r="D420" t="s">
        <v>411</v>
      </c>
      <c r="E420" t="s">
        <v>845</v>
      </c>
      <c r="F420" s="175">
        <v>199</v>
      </c>
      <c r="G420" t="s">
        <v>767</v>
      </c>
    </row>
    <row r="421" spans="1:7" ht="14.25" x14ac:dyDescent="0.45">
      <c r="A421" s="2">
        <v>420</v>
      </c>
      <c r="B421" t="s">
        <v>393</v>
      </c>
      <c r="C421" t="s">
        <v>398</v>
      </c>
      <c r="D421" t="s">
        <v>414</v>
      </c>
      <c r="E421" t="s">
        <v>846</v>
      </c>
      <c r="F421" s="175">
        <v>899</v>
      </c>
      <c r="G421" t="s">
        <v>407</v>
      </c>
    </row>
    <row r="422" spans="1:7" ht="14.25" x14ac:dyDescent="0.45">
      <c r="A422" s="2">
        <v>421</v>
      </c>
      <c r="B422" t="s">
        <v>393</v>
      </c>
      <c r="C422" t="s">
        <v>399</v>
      </c>
      <c r="D422" t="s">
        <v>416</v>
      </c>
      <c r="E422" t="s">
        <v>637</v>
      </c>
      <c r="F422" s="175">
        <v>999</v>
      </c>
      <c r="G422" t="s">
        <v>432</v>
      </c>
    </row>
    <row r="423" spans="1:7" ht="14.25" x14ac:dyDescent="0.45">
      <c r="A423" s="2">
        <v>422</v>
      </c>
      <c r="B423" t="s">
        <v>393</v>
      </c>
      <c r="C423" t="s">
        <v>395</v>
      </c>
      <c r="D423" t="s">
        <v>418</v>
      </c>
      <c r="E423" t="s">
        <v>847</v>
      </c>
      <c r="F423" s="175">
        <v>399</v>
      </c>
      <c r="G423" t="s">
        <v>820</v>
      </c>
    </row>
    <row r="424" spans="1:7" ht="14.25" x14ac:dyDescent="0.45">
      <c r="A424" s="2">
        <v>423</v>
      </c>
      <c r="B424" t="s">
        <v>393</v>
      </c>
      <c r="C424" t="s">
        <v>399</v>
      </c>
      <c r="D424" t="s">
        <v>420</v>
      </c>
      <c r="E424" t="s">
        <v>848</v>
      </c>
      <c r="F424" s="175">
        <v>999</v>
      </c>
      <c r="G424" t="s">
        <v>407</v>
      </c>
    </row>
    <row r="425" spans="1:7" ht="14.25" x14ac:dyDescent="0.45">
      <c r="A425" s="2">
        <v>424</v>
      </c>
      <c r="B425" t="s">
        <v>393</v>
      </c>
      <c r="C425" t="s">
        <v>397</v>
      </c>
      <c r="D425" t="s">
        <v>422</v>
      </c>
      <c r="E425" t="s">
        <v>849</v>
      </c>
      <c r="F425" s="175">
        <v>219</v>
      </c>
      <c r="G425" t="s">
        <v>442</v>
      </c>
    </row>
    <row r="426" spans="1:7" ht="14.25" x14ac:dyDescent="0.45">
      <c r="A426" s="2">
        <v>425</v>
      </c>
      <c r="B426" t="s">
        <v>393</v>
      </c>
      <c r="C426" t="s">
        <v>389</v>
      </c>
      <c r="D426" t="s">
        <v>424</v>
      </c>
      <c r="E426" t="s">
        <v>716</v>
      </c>
      <c r="F426" s="175">
        <v>849</v>
      </c>
      <c r="G426" t="s">
        <v>442</v>
      </c>
    </row>
    <row r="427" spans="1:7" ht="14.25" x14ac:dyDescent="0.45">
      <c r="A427" s="2">
        <v>426</v>
      </c>
      <c r="B427" t="s">
        <v>393</v>
      </c>
      <c r="C427" t="s">
        <v>398</v>
      </c>
      <c r="D427" t="s">
        <v>426</v>
      </c>
      <c r="E427" t="s">
        <v>850</v>
      </c>
      <c r="F427" s="175">
        <v>549</v>
      </c>
      <c r="G427" t="s">
        <v>407</v>
      </c>
    </row>
    <row r="428" spans="1:7" ht="14.25" x14ac:dyDescent="0.45">
      <c r="A428" s="2">
        <v>427</v>
      </c>
      <c r="B428" t="s">
        <v>393</v>
      </c>
      <c r="C428" t="s">
        <v>397</v>
      </c>
      <c r="D428" t="s">
        <v>428</v>
      </c>
      <c r="E428" t="s">
        <v>851</v>
      </c>
      <c r="F428" s="175">
        <v>159</v>
      </c>
      <c r="G428" t="s">
        <v>777</v>
      </c>
    </row>
    <row r="429" spans="1:7" ht="14.25" x14ac:dyDescent="0.45">
      <c r="A429" s="2">
        <v>428</v>
      </c>
      <c r="B429" t="s">
        <v>392</v>
      </c>
      <c r="C429" t="s">
        <v>397</v>
      </c>
      <c r="D429" t="s">
        <v>430</v>
      </c>
      <c r="E429" t="s">
        <v>852</v>
      </c>
      <c r="F429" s="175">
        <v>449</v>
      </c>
      <c r="G429" t="s">
        <v>432</v>
      </c>
    </row>
    <row r="430" spans="1:7" ht="14.25" x14ac:dyDescent="0.45">
      <c r="A430" s="2">
        <v>429</v>
      </c>
      <c r="B430" t="s">
        <v>392</v>
      </c>
      <c r="C430" t="s">
        <v>395</v>
      </c>
      <c r="D430" t="s">
        <v>433</v>
      </c>
      <c r="E430" t="s">
        <v>853</v>
      </c>
      <c r="F430" s="175">
        <v>649</v>
      </c>
      <c r="G430" t="s">
        <v>432</v>
      </c>
    </row>
    <row r="431" spans="1:7" ht="14.25" x14ac:dyDescent="0.45">
      <c r="A431" s="2">
        <v>430</v>
      </c>
      <c r="B431" t="s">
        <v>392</v>
      </c>
      <c r="C431" t="s">
        <v>399</v>
      </c>
      <c r="D431" t="s">
        <v>405</v>
      </c>
      <c r="E431" t="s">
        <v>854</v>
      </c>
      <c r="F431" s="175">
        <v>151.99</v>
      </c>
      <c r="G431" t="s">
        <v>855</v>
      </c>
    </row>
    <row r="432" spans="1:7" ht="14.25" x14ac:dyDescent="0.45">
      <c r="A432" s="2">
        <v>431</v>
      </c>
      <c r="B432" t="s">
        <v>392</v>
      </c>
      <c r="C432" t="s">
        <v>395</v>
      </c>
      <c r="D432" t="s">
        <v>408</v>
      </c>
      <c r="E432" t="s">
        <v>856</v>
      </c>
      <c r="F432" s="175">
        <v>499</v>
      </c>
      <c r="G432" t="s">
        <v>432</v>
      </c>
    </row>
    <row r="433" spans="1:7" ht="14.25" x14ac:dyDescent="0.45">
      <c r="A433" s="2">
        <v>432</v>
      </c>
      <c r="B433" t="s">
        <v>392</v>
      </c>
      <c r="C433" t="s">
        <v>395</v>
      </c>
      <c r="D433" t="s">
        <v>411</v>
      </c>
      <c r="E433" t="s">
        <v>857</v>
      </c>
      <c r="F433" s="175">
        <v>599</v>
      </c>
      <c r="G433" t="s">
        <v>410</v>
      </c>
    </row>
    <row r="434" spans="1:7" ht="14.25" x14ac:dyDescent="0.45">
      <c r="A434" s="2">
        <v>433</v>
      </c>
      <c r="B434" t="s">
        <v>392</v>
      </c>
      <c r="C434" t="s">
        <v>389</v>
      </c>
      <c r="D434" t="s">
        <v>414</v>
      </c>
      <c r="E434" t="s">
        <v>858</v>
      </c>
      <c r="F434" s="175">
        <v>699</v>
      </c>
      <c r="G434" t="s">
        <v>413</v>
      </c>
    </row>
    <row r="435" spans="1:7" ht="14.25" x14ac:dyDescent="0.45">
      <c r="A435" s="2">
        <v>434</v>
      </c>
      <c r="B435" t="s">
        <v>392</v>
      </c>
      <c r="C435" t="s">
        <v>399</v>
      </c>
      <c r="D435" t="s">
        <v>416</v>
      </c>
      <c r="E435" t="s">
        <v>859</v>
      </c>
      <c r="F435" s="175">
        <v>699</v>
      </c>
      <c r="G435" t="s">
        <v>410</v>
      </c>
    </row>
    <row r="436" spans="1:7" ht="14.25" x14ac:dyDescent="0.45">
      <c r="A436" s="2">
        <v>435</v>
      </c>
      <c r="B436" t="s">
        <v>392</v>
      </c>
      <c r="C436" t="s">
        <v>389</v>
      </c>
      <c r="D436" t="s">
        <v>418</v>
      </c>
      <c r="E436" t="s">
        <v>860</v>
      </c>
      <c r="F436" s="175">
        <v>649</v>
      </c>
      <c r="G436" t="s">
        <v>413</v>
      </c>
    </row>
    <row r="437" spans="1:7" ht="14.25" x14ac:dyDescent="0.45">
      <c r="A437" s="2">
        <v>436</v>
      </c>
      <c r="B437" t="s">
        <v>392</v>
      </c>
      <c r="C437" t="s">
        <v>397</v>
      </c>
      <c r="D437" t="s">
        <v>420</v>
      </c>
      <c r="E437" t="s">
        <v>861</v>
      </c>
      <c r="F437" s="175">
        <v>549</v>
      </c>
      <c r="G437" t="s">
        <v>413</v>
      </c>
    </row>
    <row r="438" spans="1:7" ht="14.25" x14ac:dyDescent="0.45">
      <c r="A438" s="2">
        <v>437</v>
      </c>
      <c r="B438" t="s">
        <v>392</v>
      </c>
      <c r="C438" t="s">
        <v>389</v>
      </c>
      <c r="D438" t="s">
        <v>422</v>
      </c>
      <c r="E438" t="s">
        <v>862</v>
      </c>
      <c r="F438" s="175">
        <v>129</v>
      </c>
      <c r="G438" t="s">
        <v>442</v>
      </c>
    </row>
    <row r="439" spans="1:7" ht="14.25" x14ac:dyDescent="0.45">
      <c r="A439" s="2">
        <v>438</v>
      </c>
      <c r="B439" t="s">
        <v>392</v>
      </c>
      <c r="C439" t="s">
        <v>397</v>
      </c>
      <c r="D439" t="s">
        <v>424</v>
      </c>
      <c r="E439" t="s">
        <v>863</v>
      </c>
      <c r="F439" s="175">
        <v>699</v>
      </c>
      <c r="G439" t="s">
        <v>413</v>
      </c>
    </row>
    <row r="440" spans="1:7" ht="14.25" x14ac:dyDescent="0.45">
      <c r="A440" s="2">
        <v>439</v>
      </c>
      <c r="B440" t="s">
        <v>392</v>
      </c>
      <c r="C440" t="s">
        <v>389</v>
      </c>
      <c r="D440" t="s">
        <v>426</v>
      </c>
      <c r="E440" t="s">
        <v>864</v>
      </c>
      <c r="F440" s="175">
        <v>499</v>
      </c>
      <c r="G440" t="s">
        <v>410</v>
      </c>
    </row>
    <row r="441" spans="1:7" ht="14.25" x14ac:dyDescent="0.45">
      <c r="A441" s="2">
        <v>440</v>
      </c>
      <c r="B441" t="s">
        <v>392</v>
      </c>
      <c r="C441" t="s">
        <v>398</v>
      </c>
      <c r="D441" t="s">
        <v>428</v>
      </c>
      <c r="E441" t="s">
        <v>865</v>
      </c>
      <c r="F441" s="175">
        <v>369</v>
      </c>
      <c r="G441" t="s">
        <v>413</v>
      </c>
    </row>
    <row r="442" spans="1:7" ht="14.25" x14ac:dyDescent="0.45">
      <c r="A442" s="2">
        <v>441</v>
      </c>
      <c r="B442" t="s">
        <v>392</v>
      </c>
      <c r="C442" t="s">
        <v>399</v>
      </c>
      <c r="D442" t="s">
        <v>430</v>
      </c>
      <c r="E442" t="s">
        <v>866</v>
      </c>
      <c r="F442" s="175">
        <v>1229</v>
      </c>
      <c r="G442" t="s">
        <v>407</v>
      </c>
    </row>
    <row r="443" spans="1:7" ht="14.25" x14ac:dyDescent="0.45">
      <c r="A443" s="2">
        <v>442</v>
      </c>
      <c r="B443" t="s">
        <v>392</v>
      </c>
      <c r="C443" t="s">
        <v>400</v>
      </c>
      <c r="D443" t="s">
        <v>433</v>
      </c>
      <c r="E443" t="s">
        <v>867</v>
      </c>
      <c r="F443" s="175">
        <v>899</v>
      </c>
      <c r="G443" t="s">
        <v>413</v>
      </c>
    </row>
    <row r="444" spans="1:7" ht="14.25" x14ac:dyDescent="0.45">
      <c r="A444" s="2">
        <v>443</v>
      </c>
      <c r="B444" t="s">
        <v>392</v>
      </c>
      <c r="C444" t="s">
        <v>395</v>
      </c>
      <c r="D444" t="s">
        <v>405</v>
      </c>
      <c r="E444" t="s">
        <v>868</v>
      </c>
      <c r="F444" s="175">
        <v>448.99</v>
      </c>
      <c r="G444" t="s">
        <v>413</v>
      </c>
    </row>
    <row r="445" spans="1:7" ht="14.25" x14ac:dyDescent="0.45">
      <c r="A445" s="2">
        <v>444</v>
      </c>
      <c r="B445" t="s">
        <v>392</v>
      </c>
      <c r="C445" t="s">
        <v>398</v>
      </c>
      <c r="D445" t="s">
        <v>408</v>
      </c>
      <c r="E445" t="s">
        <v>869</v>
      </c>
      <c r="F445" s="175">
        <v>599</v>
      </c>
      <c r="G445" t="s">
        <v>410</v>
      </c>
    </row>
    <row r="446" spans="1:7" ht="14.25" x14ac:dyDescent="0.45">
      <c r="A446" s="2">
        <v>445</v>
      </c>
      <c r="B446" t="s">
        <v>392</v>
      </c>
      <c r="C446" t="s">
        <v>395</v>
      </c>
      <c r="D446" t="s">
        <v>411</v>
      </c>
      <c r="E446" t="s">
        <v>870</v>
      </c>
      <c r="F446" s="175">
        <v>399</v>
      </c>
      <c r="G446" t="s">
        <v>413</v>
      </c>
    </row>
    <row r="447" spans="1:7" ht="14.25" x14ac:dyDescent="0.45">
      <c r="A447" s="2">
        <v>446</v>
      </c>
      <c r="B447" t="s">
        <v>392</v>
      </c>
      <c r="C447" t="s">
        <v>398</v>
      </c>
      <c r="D447" t="s">
        <v>414</v>
      </c>
      <c r="E447" t="s">
        <v>871</v>
      </c>
      <c r="F447" s="175">
        <v>2168.75</v>
      </c>
      <c r="G447" t="s">
        <v>407</v>
      </c>
    </row>
    <row r="448" spans="1:7" ht="14.25" x14ac:dyDescent="0.45">
      <c r="A448" s="2">
        <v>447</v>
      </c>
      <c r="B448" t="s">
        <v>392</v>
      </c>
      <c r="C448" t="s">
        <v>389</v>
      </c>
      <c r="D448" t="s">
        <v>416</v>
      </c>
      <c r="E448" t="s">
        <v>872</v>
      </c>
      <c r="F448" s="175">
        <v>1299</v>
      </c>
      <c r="G448" t="s">
        <v>413</v>
      </c>
    </row>
    <row r="449" spans="1:7" ht="14.25" x14ac:dyDescent="0.45">
      <c r="A449" s="2">
        <v>448</v>
      </c>
      <c r="B449" t="s">
        <v>392</v>
      </c>
      <c r="C449" t="s">
        <v>389</v>
      </c>
      <c r="D449" t="s">
        <v>418</v>
      </c>
      <c r="E449" t="s">
        <v>873</v>
      </c>
      <c r="F449" s="175">
        <v>779</v>
      </c>
      <c r="G449" t="s">
        <v>407</v>
      </c>
    </row>
    <row r="450" spans="1:7" ht="14.25" x14ac:dyDescent="0.45">
      <c r="A450" s="2">
        <v>449</v>
      </c>
      <c r="B450" t="s">
        <v>392</v>
      </c>
      <c r="C450" t="s">
        <v>400</v>
      </c>
      <c r="D450" t="s">
        <v>420</v>
      </c>
      <c r="E450" t="s">
        <v>874</v>
      </c>
      <c r="F450" s="175">
        <v>1649</v>
      </c>
      <c r="G450" t="s">
        <v>407</v>
      </c>
    </row>
    <row r="451" spans="1:7" ht="14.25" x14ac:dyDescent="0.45">
      <c r="A451" s="2">
        <v>450</v>
      </c>
      <c r="B451" t="s">
        <v>392</v>
      </c>
      <c r="C451" t="s">
        <v>399</v>
      </c>
      <c r="D451" t="s">
        <v>422</v>
      </c>
      <c r="E451" t="s">
        <v>875</v>
      </c>
      <c r="F451" s="175">
        <v>999</v>
      </c>
      <c r="G451" t="s">
        <v>410</v>
      </c>
    </row>
    <row r="452" spans="1:7" ht="14.25" x14ac:dyDescent="0.45">
      <c r="A452" s="2">
        <v>451</v>
      </c>
      <c r="B452" t="s">
        <v>392</v>
      </c>
      <c r="C452" t="s">
        <v>395</v>
      </c>
      <c r="D452" t="s">
        <v>424</v>
      </c>
      <c r="E452" t="s">
        <v>876</v>
      </c>
      <c r="F452" s="175">
        <v>1098.99</v>
      </c>
      <c r="G452" t="s">
        <v>413</v>
      </c>
    </row>
    <row r="453" spans="1:7" ht="14.25" x14ac:dyDescent="0.45">
      <c r="A453" s="2">
        <v>452</v>
      </c>
      <c r="B453" t="s">
        <v>392</v>
      </c>
      <c r="C453" t="s">
        <v>400</v>
      </c>
      <c r="D453" t="s">
        <v>426</v>
      </c>
      <c r="E453" t="s">
        <v>877</v>
      </c>
      <c r="F453" s="175">
        <v>669</v>
      </c>
      <c r="G453" t="s">
        <v>413</v>
      </c>
    </row>
    <row r="454" spans="1:7" ht="14.25" x14ac:dyDescent="0.45">
      <c r="A454" s="2">
        <v>453</v>
      </c>
      <c r="B454" t="s">
        <v>392</v>
      </c>
      <c r="C454" t="s">
        <v>400</v>
      </c>
      <c r="D454" t="s">
        <v>428</v>
      </c>
      <c r="E454" t="s">
        <v>878</v>
      </c>
      <c r="F454" s="175">
        <v>1199</v>
      </c>
      <c r="G454" t="s">
        <v>413</v>
      </c>
    </row>
    <row r="455" spans="1:7" ht="14.25" x14ac:dyDescent="0.45">
      <c r="A455" s="2">
        <v>454</v>
      </c>
      <c r="B455" t="s">
        <v>392</v>
      </c>
      <c r="C455" t="s">
        <v>395</v>
      </c>
      <c r="D455" t="s">
        <v>430</v>
      </c>
      <c r="E455" t="s">
        <v>879</v>
      </c>
      <c r="F455" s="175">
        <v>1199</v>
      </c>
      <c r="G455" t="s">
        <v>413</v>
      </c>
    </row>
    <row r="456" spans="1:7" ht="14.25" x14ac:dyDescent="0.45">
      <c r="A456" s="2">
        <v>455</v>
      </c>
      <c r="B456" t="s">
        <v>392</v>
      </c>
      <c r="C456" t="s">
        <v>400</v>
      </c>
      <c r="D456" t="s">
        <v>433</v>
      </c>
      <c r="E456" t="s">
        <v>880</v>
      </c>
      <c r="F456" s="175">
        <v>499</v>
      </c>
      <c r="G456" t="s">
        <v>413</v>
      </c>
    </row>
    <row r="457" spans="1:7" ht="14.25" x14ac:dyDescent="0.45">
      <c r="A457" s="2">
        <v>456</v>
      </c>
      <c r="B457" t="s">
        <v>392</v>
      </c>
      <c r="C457" t="s">
        <v>389</v>
      </c>
      <c r="D457" t="s">
        <v>405</v>
      </c>
      <c r="E457" t="s">
        <v>881</v>
      </c>
      <c r="F457" s="175">
        <v>999</v>
      </c>
      <c r="G457" t="s">
        <v>413</v>
      </c>
    </row>
    <row r="458" spans="1:7" ht="14.25" x14ac:dyDescent="0.45">
      <c r="A458" s="2">
        <v>457</v>
      </c>
      <c r="B458" t="s">
        <v>392</v>
      </c>
      <c r="C458" t="s">
        <v>400</v>
      </c>
      <c r="D458" t="s">
        <v>408</v>
      </c>
      <c r="E458" t="s">
        <v>882</v>
      </c>
      <c r="F458" s="175">
        <v>2459</v>
      </c>
      <c r="G458" t="s">
        <v>407</v>
      </c>
    </row>
    <row r="459" spans="1:7" ht="14.25" x14ac:dyDescent="0.45">
      <c r="A459" s="2">
        <v>458</v>
      </c>
      <c r="B459" t="s">
        <v>392</v>
      </c>
      <c r="C459" t="s">
        <v>395</v>
      </c>
      <c r="D459" t="s">
        <v>411</v>
      </c>
      <c r="E459" t="s">
        <v>883</v>
      </c>
      <c r="F459" s="175">
        <v>1419</v>
      </c>
      <c r="G459" t="s">
        <v>407</v>
      </c>
    </row>
    <row r="460" spans="1:7" ht="14.25" x14ac:dyDescent="0.45">
      <c r="A460" s="2">
        <v>459</v>
      </c>
      <c r="B460" t="s">
        <v>392</v>
      </c>
      <c r="C460" t="s">
        <v>399</v>
      </c>
      <c r="D460" t="s">
        <v>414</v>
      </c>
      <c r="E460" t="s">
        <v>884</v>
      </c>
      <c r="F460" s="175">
        <v>699</v>
      </c>
      <c r="G460" t="s">
        <v>413</v>
      </c>
    </row>
    <row r="461" spans="1:7" ht="14.25" x14ac:dyDescent="0.45">
      <c r="A461" s="2">
        <v>460</v>
      </c>
      <c r="B461" t="s">
        <v>392</v>
      </c>
      <c r="C461" t="s">
        <v>397</v>
      </c>
      <c r="D461" t="s">
        <v>416</v>
      </c>
      <c r="E461" t="s">
        <v>885</v>
      </c>
      <c r="F461" s="175">
        <v>999</v>
      </c>
      <c r="G461" t="s">
        <v>413</v>
      </c>
    </row>
    <row r="462" spans="1:7" ht="14.25" x14ac:dyDescent="0.45">
      <c r="A462" s="2">
        <v>461</v>
      </c>
      <c r="B462" t="s">
        <v>392</v>
      </c>
      <c r="C462" t="s">
        <v>389</v>
      </c>
      <c r="D462" t="s">
        <v>418</v>
      </c>
      <c r="E462" t="s">
        <v>886</v>
      </c>
      <c r="F462" s="175">
        <v>1299</v>
      </c>
      <c r="G462" t="s">
        <v>413</v>
      </c>
    </row>
    <row r="463" spans="1:7" ht="14.25" x14ac:dyDescent="0.45">
      <c r="A463" s="2">
        <v>462</v>
      </c>
      <c r="B463" t="s">
        <v>392</v>
      </c>
      <c r="C463" t="s">
        <v>398</v>
      </c>
      <c r="D463" t="s">
        <v>420</v>
      </c>
      <c r="E463" t="s">
        <v>887</v>
      </c>
      <c r="F463" s="175">
        <v>549</v>
      </c>
      <c r="G463" t="s">
        <v>407</v>
      </c>
    </row>
    <row r="464" spans="1:7" ht="14.25" x14ac:dyDescent="0.45">
      <c r="A464" s="2">
        <v>463</v>
      </c>
      <c r="B464" t="s">
        <v>392</v>
      </c>
      <c r="C464" t="s">
        <v>395</v>
      </c>
      <c r="D464" t="s">
        <v>422</v>
      </c>
      <c r="E464" t="s">
        <v>888</v>
      </c>
      <c r="F464" s="175">
        <v>1499</v>
      </c>
      <c r="G464" t="s">
        <v>413</v>
      </c>
    </row>
    <row r="465" spans="1:7" ht="14.25" x14ac:dyDescent="0.45">
      <c r="A465" s="2">
        <v>464</v>
      </c>
      <c r="B465" t="s">
        <v>392</v>
      </c>
      <c r="C465" t="s">
        <v>398</v>
      </c>
      <c r="D465" t="s">
        <v>424</v>
      </c>
      <c r="E465" t="s">
        <v>889</v>
      </c>
      <c r="F465" s="175">
        <v>999</v>
      </c>
      <c r="G465" t="s">
        <v>413</v>
      </c>
    </row>
    <row r="466" spans="1:7" ht="14.25" x14ac:dyDescent="0.45">
      <c r="A466" s="2">
        <v>465</v>
      </c>
      <c r="B466" t="s">
        <v>392</v>
      </c>
      <c r="C466" t="s">
        <v>398</v>
      </c>
      <c r="D466" t="s">
        <v>426</v>
      </c>
      <c r="E466" t="s">
        <v>890</v>
      </c>
      <c r="F466" s="175">
        <v>945</v>
      </c>
      <c r="G466" t="s">
        <v>413</v>
      </c>
    </row>
    <row r="467" spans="1:7" ht="14.25" x14ac:dyDescent="0.45">
      <c r="A467" s="2">
        <v>466</v>
      </c>
      <c r="B467" t="s">
        <v>392</v>
      </c>
      <c r="C467" t="s">
        <v>389</v>
      </c>
      <c r="D467" t="s">
        <v>428</v>
      </c>
      <c r="E467" t="s">
        <v>891</v>
      </c>
      <c r="F467" s="175">
        <v>1999</v>
      </c>
      <c r="G467" t="s">
        <v>413</v>
      </c>
    </row>
    <row r="468" spans="1:7" ht="14.25" x14ac:dyDescent="0.45">
      <c r="A468" s="2">
        <v>467</v>
      </c>
      <c r="B468" t="s">
        <v>392</v>
      </c>
      <c r="C468" t="s">
        <v>397</v>
      </c>
      <c r="D468" t="s">
        <v>430</v>
      </c>
      <c r="E468" t="s">
        <v>892</v>
      </c>
      <c r="F468" s="175">
        <v>999</v>
      </c>
      <c r="G468" t="s">
        <v>460</v>
      </c>
    </row>
    <row r="469" spans="1:7" ht="14.25" x14ac:dyDescent="0.45">
      <c r="A469" s="2">
        <v>468</v>
      </c>
      <c r="B469" t="s">
        <v>392</v>
      </c>
      <c r="C469" t="s">
        <v>395</v>
      </c>
      <c r="D469" t="s">
        <v>433</v>
      </c>
      <c r="E469" t="s">
        <v>893</v>
      </c>
      <c r="F469" s="175">
        <v>1199</v>
      </c>
      <c r="G469" t="s">
        <v>509</v>
      </c>
    </row>
    <row r="470" spans="1:7" ht="14.25" x14ac:dyDescent="0.45">
      <c r="A470" s="2">
        <v>469</v>
      </c>
      <c r="B470" t="s">
        <v>392</v>
      </c>
      <c r="C470" t="s">
        <v>399</v>
      </c>
      <c r="D470" t="s">
        <v>405</v>
      </c>
      <c r="E470" t="s">
        <v>894</v>
      </c>
      <c r="F470" s="175">
        <v>899</v>
      </c>
      <c r="G470" t="s">
        <v>432</v>
      </c>
    </row>
    <row r="471" spans="1:7" ht="14.25" x14ac:dyDescent="0.45">
      <c r="A471" s="2">
        <v>470</v>
      </c>
      <c r="B471" t="s">
        <v>392</v>
      </c>
      <c r="C471" t="s">
        <v>397</v>
      </c>
      <c r="D471" t="s">
        <v>408</v>
      </c>
      <c r="E471" t="s">
        <v>895</v>
      </c>
      <c r="F471" s="175">
        <v>759</v>
      </c>
      <c r="G471" t="s">
        <v>413</v>
      </c>
    </row>
    <row r="472" spans="1:7" ht="14.25" x14ac:dyDescent="0.45">
      <c r="A472" s="2">
        <v>471</v>
      </c>
      <c r="B472" t="s">
        <v>392</v>
      </c>
      <c r="C472" t="s">
        <v>395</v>
      </c>
      <c r="D472" t="s">
        <v>411</v>
      </c>
      <c r="E472" t="s">
        <v>871</v>
      </c>
      <c r="F472" s="175">
        <v>2053</v>
      </c>
      <c r="G472" t="s">
        <v>407</v>
      </c>
    </row>
    <row r="473" spans="1:7" ht="14.25" x14ac:dyDescent="0.45">
      <c r="A473" s="2">
        <v>472</v>
      </c>
      <c r="B473" t="s">
        <v>392</v>
      </c>
      <c r="C473" t="s">
        <v>397</v>
      </c>
      <c r="D473" t="s">
        <v>414</v>
      </c>
      <c r="E473" t="s">
        <v>896</v>
      </c>
      <c r="F473" s="175">
        <v>699</v>
      </c>
      <c r="G473" t="s">
        <v>432</v>
      </c>
    </row>
    <row r="474" spans="1:7" ht="14.25" x14ac:dyDescent="0.45">
      <c r="A474" s="2">
        <v>473</v>
      </c>
      <c r="B474" t="s">
        <v>392</v>
      </c>
      <c r="C474" t="s">
        <v>398</v>
      </c>
      <c r="D474" t="s">
        <v>416</v>
      </c>
      <c r="E474" t="s">
        <v>897</v>
      </c>
      <c r="F474" s="175">
        <v>1449</v>
      </c>
      <c r="G474" t="s">
        <v>410</v>
      </c>
    </row>
    <row r="475" spans="1:7" ht="14.25" x14ac:dyDescent="0.45">
      <c r="A475" s="2">
        <v>474</v>
      </c>
      <c r="B475" t="s">
        <v>392</v>
      </c>
      <c r="C475" t="s">
        <v>399</v>
      </c>
      <c r="D475" t="s">
        <v>418</v>
      </c>
      <c r="E475" t="s">
        <v>898</v>
      </c>
      <c r="F475" s="175">
        <v>999</v>
      </c>
      <c r="G475" t="s">
        <v>413</v>
      </c>
    </row>
    <row r="476" spans="1:7" ht="14.25" x14ac:dyDescent="0.45">
      <c r="A476" s="2">
        <v>475</v>
      </c>
      <c r="B476" t="s">
        <v>392</v>
      </c>
      <c r="C476" t="s">
        <v>395</v>
      </c>
      <c r="D476" t="s">
        <v>420</v>
      </c>
      <c r="E476" t="s">
        <v>899</v>
      </c>
      <c r="F476" s="175">
        <v>349</v>
      </c>
      <c r="G476" t="s">
        <v>410</v>
      </c>
    </row>
    <row r="477" spans="1:7" ht="14.25" x14ac:dyDescent="0.45">
      <c r="A477" s="2">
        <v>476</v>
      </c>
      <c r="B477" t="s">
        <v>392</v>
      </c>
      <c r="C477" t="s">
        <v>389</v>
      </c>
      <c r="D477" t="s">
        <v>422</v>
      </c>
      <c r="E477" t="s">
        <v>900</v>
      </c>
      <c r="F477" s="175">
        <v>549</v>
      </c>
      <c r="G477" t="s">
        <v>432</v>
      </c>
    </row>
    <row r="478" spans="1:7" ht="14.25" x14ac:dyDescent="0.45">
      <c r="A478" s="2">
        <v>477</v>
      </c>
      <c r="B478" t="s">
        <v>392</v>
      </c>
      <c r="C478" t="s">
        <v>399</v>
      </c>
      <c r="D478" t="s">
        <v>424</v>
      </c>
      <c r="E478" t="s">
        <v>901</v>
      </c>
      <c r="F478" s="175">
        <v>469</v>
      </c>
      <c r="G478" t="s">
        <v>509</v>
      </c>
    </row>
    <row r="479" spans="1:7" ht="14.25" x14ac:dyDescent="0.45">
      <c r="A479" s="2">
        <v>478</v>
      </c>
      <c r="B479" t="s">
        <v>392</v>
      </c>
      <c r="C479" t="s">
        <v>399</v>
      </c>
      <c r="D479" t="s">
        <v>426</v>
      </c>
      <c r="E479" t="s">
        <v>902</v>
      </c>
      <c r="F479" s="175">
        <v>899</v>
      </c>
      <c r="G479" t="s">
        <v>413</v>
      </c>
    </row>
    <row r="480" spans="1:7" ht="14.25" x14ac:dyDescent="0.45">
      <c r="A480" s="2">
        <v>479</v>
      </c>
      <c r="B480" t="s">
        <v>392</v>
      </c>
      <c r="C480" t="s">
        <v>395</v>
      </c>
      <c r="D480" t="s">
        <v>428</v>
      </c>
      <c r="E480" t="s">
        <v>903</v>
      </c>
      <c r="F480" s="175">
        <v>1029</v>
      </c>
      <c r="G480" t="s">
        <v>407</v>
      </c>
    </row>
    <row r="481" spans="1:7" ht="14.25" x14ac:dyDescent="0.45">
      <c r="A481" s="2">
        <v>480</v>
      </c>
      <c r="B481" t="s">
        <v>392</v>
      </c>
      <c r="C481" t="s">
        <v>400</v>
      </c>
      <c r="D481" t="s">
        <v>430</v>
      </c>
      <c r="E481" t="s">
        <v>904</v>
      </c>
      <c r="F481" s="175">
        <v>549</v>
      </c>
      <c r="G481" t="s">
        <v>509</v>
      </c>
    </row>
    <row r="482" spans="1:7" ht="14.25" x14ac:dyDescent="0.45">
      <c r="A482" s="2">
        <v>481</v>
      </c>
      <c r="B482" t="s">
        <v>392</v>
      </c>
      <c r="C482" t="s">
        <v>389</v>
      </c>
      <c r="D482" t="s">
        <v>433</v>
      </c>
      <c r="E482" t="s">
        <v>905</v>
      </c>
      <c r="F482" s="175">
        <v>649</v>
      </c>
      <c r="G482" t="s">
        <v>413</v>
      </c>
    </row>
    <row r="483" spans="1:7" ht="14.25" x14ac:dyDescent="0.45">
      <c r="A483" s="2">
        <v>482</v>
      </c>
      <c r="B483" t="s">
        <v>392</v>
      </c>
      <c r="C483" t="s">
        <v>399</v>
      </c>
      <c r="D483" t="s">
        <v>405</v>
      </c>
      <c r="E483" t="s">
        <v>906</v>
      </c>
      <c r="F483" s="175">
        <v>649</v>
      </c>
      <c r="G483" t="s">
        <v>442</v>
      </c>
    </row>
    <row r="484" spans="1:7" ht="14.25" x14ac:dyDescent="0.45">
      <c r="A484" s="2">
        <v>483</v>
      </c>
      <c r="B484" t="s">
        <v>392</v>
      </c>
      <c r="C484" t="s">
        <v>389</v>
      </c>
      <c r="D484" t="s">
        <v>408</v>
      </c>
      <c r="E484" t="s">
        <v>907</v>
      </c>
      <c r="F484" s="175">
        <v>499</v>
      </c>
      <c r="G484" t="s">
        <v>413</v>
      </c>
    </row>
    <row r="485" spans="1:7" ht="14.25" x14ac:dyDescent="0.45">
      <c r="A485" s="2">
        <v>484</v>
      </c>
      <c r="B485" t="s">
        <v>392</v>
      </c>
      <c r="C485" t="s">
        <v>395</v>
      </c>
      <c r="D485" t="s">
        <v>411</v>
      </c>
      <c r="E485" t="s">
        <v>908</v>
      </c>
      <c r="F485" s="175">
        <v>698</v>
      </c>
      <c r="G485" t="s">
        <v>432</v>
      </c>
    </row>
    <row r="486" spans="1:7" ht="14.25" x14ac:dyDescent="0.45">
      <c r="A486" s="2">
        <v>485</v>
      </c>
      <c r="B486" t="s">
        <v>392</v>
      </c>
      <c r="C486" t="s">
        <v>399</v>
      </c>
      <c r="D486" t="s">
        <v>414</v>
      </c>
      <c r="E486" t="s">
        <v>909</v>
      </c>
      <c r="F486" s="175">
        <v>1149</v>
      </c>
      <c r="G486" t="s">
        <v>460</v>
      </c>
    </row>
    <row r="487" spans="1:7" ht="14.25" x14ac:dyDescent="0.45">
      <c r="A487" s="2">
        <v>486</v>
      </c>
      <c r="B487" t="s">
        <v>392</v>
      </c>
      <c r="C487" t="s">
        <v>395</v>
      </c>
      <c r="D487" t="s">
        <v>416</v>
      </c>
      <c r="E487" t="s">
        <v>910</v>
      </c>
      <c r="F487" s="175">
        <v>491</v>
      </c>
      <c r="G487" t="s">
        <v>432</v>
      </c>
    </row>
    <row r="488" spans="1:7" ht="14.25" x14ac:dyDescent="0.45">
      <c r="A488" s="2">
        <v>487</v>
      </c>
      <c r="B488" t="s">
        <v>392</v>
      </c>
      <c r="C488" t="s">
        <v>398</v>
      </c>
      <c r="D488" t="s">
        <v>418</v>
      </c>
      <c r="E488" t="s">
        <v>911</v>
      </c>
      <c r="F488" s="175">
        <v>1999</v>
      </c>
      <c r="G488" t="s">
        <v>460</v>
      </c>
    </row>
    <row r="489" spans="1:7" ht="14.25" x14ac:dyDescent="0.45">
      <c r="A489" s="2">
        <v>488</v>
      </c>
      <c r="B489" t="s">
        <v>392</v>
      </c>
      <c r="C489" t="s">
        <v>399</v>
      </c>
      <c r="D489" t="s">
        <v>420</v>
      </c>
      <c r="E489" t="s">
        <v>912</v>
      </c>
      <c r="F489" s="175">
        <v>599</v>
      </c>
      <c r="G489" t="s">
        <v>509</v>
      </c>
    </row>
    <row r="490" spans="1:7" ht="14.25" x14ac:dyDescent="0.45">
      <c r="A490" s="2">
        <v>489</v>
      </c>
      <c r="B490" t="s">
        <v>392</v>
      </c>
      <c r="C490" t="s">
        <v>395</v>
      </c>
      <c r="D490" t="s">
        <v>422</v>
      </c>
      <c r="E490" t="s">
        <v>913</v>
      </c>
      <c r="F490" s="175">
        <v>1899</v>
      </c>
      <c r="G490" t="s">
        <v>460</v>
      </c>
    </row>
    <row r="491" spans="1:7" ht="14.25" x14ac:dyDescent="0.45">
      <c r="A491" s="2">
        <v>490</v>
      </c>
      <c r="B491" t="s">
        <v>392</v>
      </c>
      <c r="C491" t="s">
        <v>398</v>
      </c>
      <c r="D491" t="s">
        <v>424</v>
      </c>
      <c r="E491" t="s">
        <v>914</v>
      </c>
      <c r="F491" s="175">
        <v>379</v>
      </c>
      <c r="G491" t="s">
        <v>509</v>
      </c>
    </row>
    <row r="492" spans="1:7" ht="14.25" x14ac:dyDescent="0.45">
      <c r="A492" s="2">
        <v>491</v>
      </c>
      <c r="B492" t="s">
        <v>392</v>
      </c>
      <c r="C492" t="s">
        <v>399</v>
      </c>
      <c r="D492" t="s">
        <v>426</v>
      </c>
      <c r="E492" t="s">
        <v>915</v>
      </c>
      <c r="F492" s="175">
        <v>999</v>
      </c>
      <c r="G492" t="s">
        <v>410</v>
      </c>
    </row>
    <row r="493" spans="1:7" ht="14.25" x14ac:dyDescent="0.45">
      <c r="A493" s="2">
        <v>492</v>
      </c>
      <c r="B493" t="s">
        <v>392</v>
      </c>
      <c r="C493" t="s">
        <v>399</v>
      </c>
      <c r="D493" t="s">
        <v>428</v>
      </c>
      <c r="E493" t="s">
        <v>916</v>
      </c>
      <c r="F493" s="175">
        <v>2199</v>
      </c>
      <c r="G493" t="s">
        <v>460</v>
      </c>
    </row>
    <row r="494" spans="1:7" ht="14.25" x14ac:dyDescent="0.45">
      <c r="A494" s="2">
        <v>493</v>
      </c>
      <c r="B494" t="s">
        <v>392</v>
      </c>
      <c r="C494" t="s">
        <v>397</v>
      </c>
      <c r="D494" t="s">
        <v>430</v>
      </c>
      <c r="E494" t="s">
        <v>917</v>
      </c>
      <c r="F494" s="175">
        <v>849</v>
      </c>
      <c r="G494" t="s">
        <v>509</v>
      </c>
    </row>
    <row r="495" spans="1:7" ht="14.25" x14ac:dyDescent="0.45">
      <c r="A495" s="2">
        <v>494</v>
      </c>
      <c r="B495" t="s">
        <v>392</v>
      </c>
      <c r="C495" t="s">
        <v>395</v>
      </c>
      <c r="D495" t="s">
        <v>433</v>
      </c>
      <c r="E495" t="s">
        <v>918</v>
      </c>
      <c r="F495" s="175">
        <v>1999</v>
      </c>
      <c r="G495" t="s">
        <v>410</v>
      </c>
    </row>
    <row r="496" spans="1:7" ht="14.25" x14ac:dyDescent="0.45">
      <c r="A496" s="2">
        <v>495</v>
      </c>
      <c r="B496" t="s">
        <v>392</v>
      </c>
      <c r="C496" t="s">
        <v>397</v>
      </c>
      <c r="D496" t="s">
        <v>405</v>
      </c>
      <c r="E496" t="s">
        <v>919</v>
      </c>
      <c r="F496" s="175">
        <v>919</v>
      </c>
      <c r="G496" t="s">
        <v>413</v>
      </c>
    </row>
    <row r="497" spans="1:7" ht="14.25" x14ac:dyDescent="0.45">
      <c r="A497" s="2">
        <v>496</v>
      </c>
      <c r="B497" t="s">
        <v>392</v>
      </c>
      <c r="C497" t="s">
        <v>398</v>
      </c>
      <c r="D497" t="s">
        <v>408</v>
      </c>
      <c r="E497" t="s">
        <v>920</v>
      </c>
      <c r="F497" s="175">
        <v>1249</v>
      </c>
      <c r="G497" t="s">
        <v>442</v>
      </c>
    </row>
    <row r="498" spans="1:7" ht="14.25" x14ac:dyDescent="0.45">
      <c r="A498" s="2">
        <v>497</v>
      </c>
      <c r="B498" t="s">
        <v>392</v>
      </c>
      <c r="C498" t="s">
        <v>389</v>
      </c>
      <c r="D498" t="s">
        <v>411</v>
      </c>
      <c r="E498" t="s">
        <v>921</v>
      </c>
      <c r="F498" s="175">
        <v>3409</v>
      </c>
      <c r="G498" t="s">
        <v>407</v>
      </c>
    </row>
    <row r="499" spans="1:7" ht="14.25" x14ac:dyDescent="0.45">
      <c r="A499" s="2">
        <v>498</v>
      </c>
      <c r="B499" t="s">
        <v>392</v>
      </c>
      <c r="C499" t="s">
        <v>399</v>
      </c>
      <c r="D499" t="s">
        <v>414</v>
      </c>
      <c r="E499" t="s">
        <v>922</v>
      </c>
      <c r="F499" s="175">
        <v>889</v>
      </c>
      <c r="G499" t="s">
        <v>413</v>
      </c>
    </row>
    <row r="500" spans="1:7" ht="14.25" x14ac:dyDescent="0.45">
      <c r="A500" s="2">
        <v>499</v>
      </c>
      <c r="B500" t="s">
        <v>392</v>
      </c>
      <c r="C500" t="s">
        <v>399</v>
      </c>
      <c r="D500" t="s">
        <v>416</v>
      </c>
      <c r="E500" t="s">
        <v>923</v>
      </c>
      <c r="F500" s="175">
        <v>1299</v>
      </c>
      <c r="G500" t="s">
        <v>413</v>
      </c>
    </row>
    <row r="501" spans="1:7" ht="14.25" x14ac:dyDescent="0.45">
      <c r="A501" s="2">
        <v>500</v>
      </c>
      <c r="B501" t="s">
        <v>392</v>
      </c>
      <c r="C501" t="s">
        <v>395</v>
      </c>
      <c r="D501" t="s">
        <v>418</v>
      </c>
      <c r="E501" t="s">
        <v>924</v>
      </c>
      <c r="F501" s="175">
        <v>1699</v>
      </c>
      <c r="G501" t="s">
        <v>509</v>
      </c>
    </row>
    <row r="502" spans="1:7" ht="14.25" x14ac:dyDescent="0.45">
      <c r="A502" s="2">
        <v>501</v>
      </c>
      <c r="B502" t="s">
        <v>392</v>
      </c>
      <c r="C502" t="s">
        <v>399</v>
      </c>
      <c r="D502" t="s">
        <v>420</v>
      </c>
      <c r="E502" t="s">
        <v>925</v>
      </c>
      <c r="F502" s="175">
        <v>1699</v>
      </c>
      <c r="G502" t="s">
        <v>410</v>
      </c>
    </row>
    <row r="503" spans="1:7" ht="14.25" x14ac:dyDescent="0.45">
      <c r="A503" s="2">
        <v>502</v>
      </c>
      <c r="B503" t="s">
        <v>392</v>
      </c>
      <c r="C503" t="s">
        <v>389</v>
      </c>
      <c r="D503" t="s">
        <v>422</v>
      </c>
      <c r="E503" t="s">
        <v>926</v>
      </c>
      <c r="F503" s="175">
        <v>679</v>
      </c>
      <c r="G503" t="s">
        <v>413</v>
      </c>
    </row>
    <row r="504" spans="1:7" ht="14.25" x14ac:dyDescent="0.45">
      <c r="A504" s="2">
        <v>503</v>
      </c>
      <c r="B504" t="s">
        <v>392</v>
      </c>
      <c r="C504" t="s">
        <v>398</v>
      </c>
      <c r="D504" t="s">
        <v>424</v>
      </c>
      <c r="E504" t="s">
        <v>927</v>
      </c>
      <c r="F504" s="175">
        <v>3999</v>
      </c>
      <c r="G504" t="s">
        <v>460</v>
      </c>
    </row>
    <row r="505" spans="1:7" ht="14.25" x14ac:dyDescent="0.45">
      <c r="A505" s="2">
        <v>504</v>
      </c>
      <c r="B505" t="s">
        <v>392</v>
      </c>
      <c r="C505" t="s">
        <v>398</v>
      </c>
      <c r="D505" t="s">
        <v>426</v>
      </c>
      <c r="E505" t="s">
        <v>928</v>
      </c>
      <c r="F505" s="175">
        <v>1399</v>
      </c>
      <c r="G505" t="s">
        <v>460</v>
      </c>
    </row>
    <row r="506" spans="1:7" ht="14.25" x14ac:dyDescent="0.45">
      <c r="A506" s="2">
        <v>505</v>
      </c>
      <c r="B506" t="s">
        <v>392</v>
      </c>
      <c r="C506" t="s">
        <v>399</v>
      </c>
      <c r="D506" t="s">
        <v>428</v>
      </c>
      <c r="E506" t="s">
        <v>929</v>
      </c>
      <c r="F506" s="175">
        <v>729</v>
      </c>
      <c r="G506" t="s">
        <v>413</v>
      </c>
    </row>
    <row r="507" spans="1:7" ht="14.25" x14ac:dyDescent="0.45">
      <c r="A507" s="2">
        <v>506</v>
      </c>
      <c r="B507" t="s">
        <v>392</v>
      </c>
      <c r="C507" t="s">
        <v>400</v>
      </c>
      <c r="D507" t="s">
        <v>430</v>
      </c>
      <c r="E507" t="s">
        <v>930</v>
      </c>
      <c r="F507" s="175">
        <v>2929</v>
      </c>
      <c r="G507" t="s">
        <v>407</v>
      </c>
    </row>
    <row r="508" spans="1:7" ht="14.25" x14ac:dyDescent="0.45">
      <c r="A508" s="2">
        <v>507</v>
      </c>
      <c r="B508" t="s">
        <v>392</v>
      </c>
      <c r="C508" t="s">
        <v>389</v>
      </c>
      <c r="D508" t="s">
        <v>433</v>
      </c>
      <c r="E508" t="s">
        <v>931</v>
      </c>
      <c r="F508" s="175">
        <v>1599</v>
      </c>
      <c r="G508" t="s">
        <v>460</v>
      </c>
    </row>
    <row r="509" spans="1:7" ht="14.25" x14ac:dyDescent="0.45">
      <c r="A509" s="2">
        <v>508</v>
      </c>
      <c r="B509" t="s">
        <v>392</v>
      </c>
      <c r="C509" t="s">
        <v>397</v>
      </c>
      <c r="D509" t="s">
        <v>405</v>
      </c>
      <c r="E509" t="s">
        <v>932</v>
      </c>
      <c r="F509" s="175">
        <v>1399</v>
      </c>
      <c r="G509" t="s">
        <v>460</v>
      </c>
    </row>
    <row r="510" spans="1:7" ht="14.25" x14ac:dyDescent="0.45">
      <c r="A510" s="2">
        <v>509</v>
      </c>
      <c r="B510" t="s">
        <v>392</v>
      </c>
      <c r="C510" t="s">
        <v>399</v>
      </c>
      <c r="D510" t="s">
        <v>408</v>
      </c>
      <c r="E510" t="s">
        <v>933</v>
      </c>
      <c r="F510" s="175">
        <v>1399</v>
      </c>
      <c r="G510" t="s">
        <v>460</v>
      </c>
    </row>
    <row r="511" spans="1:7" ht="14.25" x14ac:dyDescent="0.45">
      <c r="A511" s="2">
        <v>510</v>
      </c>
      <c r="B511" t="s">
        <v>392</v>
      </c>
      <c r="C511" t="s">
        <v>400</v>
      </c>
      <c r="D511" t="s">
        <v>411</v>
      </c>
      <c r="E511" t="s">
        <v>934</v>
      </c>
      <c r="F511" s="175">
        <v>1849</v>
      </c>
      <c r="G511" t="s">
        <v>460</v>
      </c>
    </row>
    <row r="512" spans="1:7" ht="14.25" x14ac:dyDescent="0.45">
      <c r="A512" s="2">
        <v>511</v>
      </c>
      <c r="B512" t="s">
        <v>392</v>
      </c>
      <c r="C512" t="s">
        <v>395</v>
      </c>
      <c r="D512" t="s">
        <v>414</v>
      </c>
      <c r="E512" t="s">
        <v>935</v>
      </c>
      <c r="F512" s="175">
        <v>1099</v>
      </c>
      <c r="G512" t="s">
        <v>460</v>
      </c>
    </row>
    <row r="513" spans="1:7" ht="14.25" x14ac:dyDescent="0.45">
      <c r="A513" s="2">
        <v>512</v>
      </c>
      <c r="B513" t="s">
        <v>392</v>
      </c>
      <c r="C513" t="s">
        <v>398</v>
      </c>
      <c r="D513" t="s">
        <v>416</v>
      </c>
      <c r="E513" t="s">
        <v>936</v>
      </c>
      <c r="F513" s="175">
        <v>999</v>
      </c>
      <c r="G513" t="s">
        <v>460</v>
      </c>
    </row>
    <row r="514" spans="1:7" ht="14.25" x14ac:dyDescent="0.45">
      <c r="A514" s="2">
        <v>513</v>
      </c>
      <c r="B514" t="s">
        <v>392</v>
      </c>
      <c r="C514" t="s">
        <v>397</v>
      </c>
      <c r="D514" t="s">
        <v>418</v>
      </c>
      <c r="E514" t="s">
        <v>937</v>
      </c>
      <c r="F514" s="175">
        <v>999</v>
      </c>
      <c r="G514" t="s">
        <v>460</v>
      </c>
    </row>
    <row r="515" spans="1:7" ht="14.25" x14ac:dyDescent="0.45">
      <c r="A515" s="2">
        <v>514</v>
      </c>
      <c r="B515" t="s">
        <v>392</v>
      </c>
      <c r="C515" t="s">
        <v>389</v>
      </c>
      <c r="D515" t="s">
        <v>420</v>
      </c>
      <c r="E515" t="s">
        <v>938</v>
      </c>
      <c r="F515" s="175">
        <v>1449</v>
      </c>
      <c r="G515" t="s">
        <v>460</v>
      </c>
    </row>
    <row r="516" spans="1:7" ht="14.25" x14ac:dyDescent="0.45">
      <c r="A516" s="2">
        <v>515</v>
      </c>
      <c r="B516" t="s">
        <v>392</v>
      </c>
      <c r="C516" t="s">
        <v>400</v>
      </c>
      <c r="D516" t="s">
        <v>422</v>
      </c>
      <c r="E516" t="s">
        <v>939</v>
      </c>
      <c r="F516" s="175">
        <v>1699</v>
      </c>
      <c r="G516" t="s">
        <v>460</v>
      </c>
    </row>
    <row r="517" spans="1:7" ht="14.25" x14ac:dyDescent="0.45">
      <c r="A517" s="2">
        <v>516</v>
      </c>
      <c r="B517" t="s">
        <v>392</v>
      </c>
      <c r="C517" t="s">
        <v>395</v>
      </c>
      <c r="D517" t="s">
        <v>424</v>
      </c>
      <c r="E517" t="s">
        <v>940</v>
      </c>
      <c r="F517" s="175">
        <v>1699</v>
      </c>
      <c r="G517" t="s">
        <v>460</v>
      </c>
    </row>
    <row r="518" spans="1:7" ht="14.25" x14ac:dyDescent="0.45">
      <c r="A518" s="2">
        <v>517</v>
      </c>
      <c r="B518" t="s">
        <v>392</v>
      </c>
      <c r="C518" t="s">
        <v>399</v>
      </c>
      <c r="D518" t="s">
        <v>426</v>
      </c>
      <c r="E518" t="s">
        <v>941</v>
      </c>
      <c r="F518" s="175">
        <v>1899</v>
      </c>
      <c r="G518" t="s">
        <v>509</v>
      </c>
    </row>
    <row r="519" spans="1:7" ht="14.25" x14ac:dyDescent="0.45">
      <c r="A519" s="2">
        <v>518</v>
      </c>
      <c r="B519" t="s">
        <v>392</v>
      </c>
      <c r="C519" t="s">
        <v>395</v>
      </c>
      <c r="D519" t="s">
        <v>428</v>
      </c>
      <c r="E519" t="s">
        <v>942</v>
      </c>
      <c r="F519" s="175">
        <v>1799</v>
      </c>
      <c r="G519" t="s">
        <v>509</v>
      </c>
    </row>
    <row r="520" spans="1:7" ht="14.25" x14ac:dyDescent="0.45">
      <c r="A520" s="2">
        <v>519</v>
      </c>
      <c r="B520" t="s">
        <v>392</v>
      </c>
      <c r="C520" t="s">
        <v>399</v>
      </c>
      <c r="D520" t="s">
        <v>430</v>
      </c>
      <c r="E520" t="s">
        <v>943</v>
      </c>
      <c r="F520" s="175">
        <v>1799</v>
      </c>
      <c r="G520" t="s">
        <v>509</v>
      </c>
    </row>
    <row r="521" spans="1:7" ht="14.25" x14ac:dyDescent="0.45">
      <c r="A521" s="2">
        <v>520</v>
      </c>
      <c r="B521" t="s">
        <v>392</v>
      </c>
      <c r="C521" t="s">
        <v>389</v>
      </c>
      <c r="D521" t="s">
        <v>433</v>
      </c>
      <c r="E521" t="s">
        <v>944</v>
      </c>
      <c r="F521" s="175">
        <v>2199</v>
      </c>
      <c r="G521" t="s">
        <v>509</v>
      </c>
    </row>
    <row r="522" spans="1:7" ht="14.25" x14ac:dyDescent="0.45">
      <c r="A522" s="2">
        <v>521</v>
      </c>
      <c r="B522" t="s">
        <v>392</v>
      </c>
      <c r="C522" t="s">
        <v>398</v>
      </c>
      <c r="D522" t="s">
        <v>405</v>
      </c>
      <c r="E522" t="s">
        <v>945</v>
      </c>
      <c r="F522" s="175">
        <v>1499</v>
      </c>
      <c r="G522" t="s">
        <v>509</v>
      </c>
    </row>
    <row r="523" spans="1:7" ht="14.25" x14ac:dyDescent="0.45">
      <c r="A523" s="2">
        <v>522</v>
      </c>
      <c r="B523" t="s">
        <v>392</v>
      </c>
      <c r="C523" t="s">
        <v>395</v>
      </c>
      <c r="D523" t="s">
        <v>408</v>
      </c>
      <c r="E523" t="s">
        <v>946</v>
      </c>
      <c r="F523" s="175">
        <v>1299</v>
      </c>
      <c r="G523" t="s">
        <v>509</v>
      </c>
    </row>
    <row r="524" spans="1:7" ht="14.25" x14ac:dyDescent="0.45">
      <c r="A524" s="2">
        <v>523</v>
      </c>
      <c r="B524" t="s">
        <v>392</v>
      </c>
      <c r="C524" t="s">
        <v>397</v>
      </c>
      <c r="D524" t="s">
        <v>411</v>
      </c>
      <c r="E524" t="s">
        <v>947</v>
      </c>
      <c r="F524" s="175">
        <v>1699</v>
      </c>
      <c r="G524" t="s">
        <v>509</v>
      </c>
    </row>
    <row r="525" spans="1:7" ht="14.25" x14ac:dyDescent="0.45">
      <c r="A525" s="2">
        <v>524</v>
      </c>
      <c r="B525" t="s">
        <v>392</v>
      </c>
      <c r="C525" t="s">
        <v>398</v>
      </c>
      <c r="D525" t="s">
        <v>414</v>
      </c>
      <c r="E525" t="s">
        <v>948</v>
      </c>
      <c r="F525" s="175">
        <v>1049</v>
      </c>
      <c r="G525" t="s">
        <v>509</v>
      </c>
    </row>
    <row r="526" spans="1:7" ht="14.25" x14ac:dyDescent="0.45">
      <c r="A526" s="2">
        <v>525</v>
      </c>
      <c r="B526" t="s">
        <v>392</v>
      </c>
      <c r="C526" t="s">
        <v>398</v>
      </c>
      <c r="D526" t="s">
        <v>416</v>
      </c>
      <c r="E526" t="s">
        <v>949</v>
      </c>
      <c r="F526" s="175">
        <v>949</v>
      </c>
      <c r="G526" t="s">
        <v>509</v>
      </c>
    </row>
    <row r="527" spans="1:7" ht="14.25" x14ac:dyDescent="0.45">
      <c r="A527" s="2">
        <v>526</v>
      </c>
      <c r="B527" t="s">
        <v>392</v>
      </c>
      <c r="C527" t="s">
        <v>389</v>
      </c>
      <c r="D527" t="s">
        <v>418</v>
      </c>
      <c r="E527" t="s">
        <v>950</v>
      </c>
      <c r="F527" s="175">
        <v>1099</v>
      </c>
      <c r="G527" t="s">
        <v>509</v>
      </c>
    </row>
    <row r="528" spans="1:7" ht="14.25" x14ac:dyDescent="0.45">
      <c r="A528" s="2">
        <v>527</v>
      </c>
      <c r="B528" t="s">
        <v>392</v>
      </c>
      <c r="C528" t="s">
        <v>389</v>
      </c>
      <c r="D528" t="s">
        <v>420</v>
      </c>
      <c r="E528" t="s">
        <v>951</v>
      </c>
      <c r="F528" s="175">
        <v>749</v>
      </c>
      <c r="G528" t="s">
        <v>509</v>
      </c>
    </row>
    <row r="529" spans="1:7" ht="14.25" x14ac:dyDescent="0.45">
      <c r="A529" s="2">
        <v>528</v>
      </c>
      <c r="B529" t="s">
        <v>392</v>
      </c>
      <c r="C529" t="s">
        <v>397</v>
      </c>
      <c r="D529" t="s">
        <v>422</v>
      </c>
      <c r="E529" t="s">
        <v>952</v>
      </c>
      <c r="F529" s="175">
        <v>749</v>
      </c>
      <c r="G529" t="s">
        <v>509</v>
      </c>
    </row>
    <row r="530" spans="1:7" ht="14.25" x14ac:dyDescent="0.45">
      <c r="A530" s="2">
        <v>529</v>
      </c>
      <c r="B530" t="s">
        <v>392</v>
      </c>
      <c r="C530" t="s">
        <v>389</v>
      </c>
      <c r="D530" t="s">
        <v>424</v>
      </c>
      <c r="E530" t="s">
        <v>953</v>
      </c>
      <c r="F530" s="175">
        <v>599</v>
      </c>
      <c r="G530" t="s">
        <v>509</v>
      </c>
    </row>
    <row r="531" spans="1:7" ht="14.25" x14ac:dyDescent="0.45">
      <c r="A531" s="2">
        <v>530</v>
      </c>
      <c r="B531" t="s">
        <v>392</v>
      </c>
      <c r="C531" t="s">
        <v>395</v>
      </c>
      <c r="D531" t="s">
        <v>426</v>
      </c>
      <c r="E531" t="s">
        <v>954</v>
      </c>
      <c r="F531" s="175">
        <v>599</v>
      </c>
      <c r="G531" t="s">
        <v>509</v>
      </c>
    </row>
    <row r="532" spans="1:7" ht="14.25" x14ac:dyDescent="0.45">
      <c r="A532" s="2">
        <v>531</v>
      </c>
      <c r="B532" t="s">
        <v>392</v>
      </c>
      <c r="C532" t="s">
        <v>389</v>
      </c>
      <c r="D532" t="s">
        <v>428</v>
      </c>
      <c r="E532" t="s">
        <v>955</v>
      </c>
      <c r="F532" s="175">
        <v>1599</v>
      </c>
      <c r="G532" t="s">
        <v>410</v>
      </c>
    </row>
    <row r="533" spans="1:7" ht="14.25" x14ac:dyDescent="0.45">
      <c r="A533" s="2">
        <v>532</v>
      </c>
      <c r="B533" t="s">
        <v>392</v>
      </c>
      <c r="C533" t="s">
        <v>395</v>
      </c>
      <c r="D533" t="s">
        <v>430</v>
      </c>
      <c r="E533" t="s">
        <v>956</v>
      </c>
      <c r="F533" s="175">
        <v>1999</v>
      </c>
      <c r="G533" t="s">
        <v>413</v>
      </c>
    </row>
    <row r="534" spans="1:7" ht="14.25" x14ac:dyDescent="0.45">
      <c r="A534" s="2">
        <v>533</v>
      </c>
      <c r="B534" t="s">
        <v>392</v>
      </c>
      <c r="C534" t="s">
        <v>399</v>
      </c>
      <c r="D534" t="s">
        <v>433</v>
      </c>
      <c r="E534" t="s">
        <v>957</v>
      </c>
      <c r="F534" s="175">
        <v>999</v>
      </c>
      <c r="G534" t="s">
        <v>413</v>
      </c>
    </row>
    <row r="535" spans="1:7" ht="14.25" x14ac:dyDescent="0.45">
      <c r="A535" s="2">
        <v>534</v>
      </c>
      <c r="B535" t="s">
        <v>392</v>
      </c>
      <c r="C535" t="s">
        <v>399</v>
      </c>
      <c r="D535" t="s">
        <v>405</v>
      </c>
      <c r="E535" t="s">
        <v>958</v>
      </c>
      <c r="F535" s="175">
        <v>1799</v>
      </c>
      <c r="G535" t="s">
        <v>442</v>
      </c>
    </row>
    <row r="536" spans="1:7" ht="14.25" x14ac:dyDescent="0.45">
      <c r="A536" s="2">
        <v>535</v>
      </c>
      <c r="B536" t="s">
        <v>392</v>
      </c>
      <c r="C536" t="s">
        <v>397</v>
      </c>
      <c r="D536" t="s">
        <v>408</v>
      </c>
      <c r="E536" t="s">
        <v>959</v>
      </c>
      <c r="F536" s="175">
        <v>1149</v>
      </c>
      <c r="G536" t="s">
        <v>442</v>
      </c>
    </row>
    <row r="537" spans="1:7" ht="14.25" x14ac:dyDescent="0.45">
      <c r="A537" s="2">
        <v>536</v>
      </c>
      <c r="B537" t="s">
        <v>392</v>
      </c>
      <c r="C537" t="s">
        <v>400</v>
      </c>
      <c r="D537" t="s">
        <v>411</v>
      </c>
      <c r="E537" t="s">
        <v>960</v>
      </c>
      <c r="F537" s="175">
        <v>1399</v>
      </c>
      <c r="G537" t="s">
        <v>442</v>
      </c>
    </row>
    <row r="538" spans="1:7" ht="14.25" x14ac:dyDescent="0.45">
      <c r="A538" s="2">
        <v>537</v>
      </c>
      <c r="B538" t="s">
        <v>392</v>
      </c>
      <c r="C538" t="s">
        <v>400</v>
      </c>
      <c r="D538" t="s">
        <v>414</v>
      </c>
      <c r="E538" t="s">
        <v>961</v>
      </c>
      <c r="F538" s="175">
        <v>1499</v>
      </c>
      <c r="G538" t="s">
        <v>442</v>
      </c>
    </row>
    <row r="539" spans="1:7" ht="14.25" x14ac:dyDescent="0.45">
      <c r="A539" s="2">
        <v>538</v>
      </c>
      <c r="B539" t="s">
        <v>392</v>
      </c>
      <c r="C539" t="s">
        <v>389</v>
      </c>
      <c r="D539" t="s">
        <v>416</v>
      </c>
      <c r="E539" t="s">
        <v>962</v>
      </c>
      <c r="F539" s="175">
        <v>1789</v>
      </c>
      <c r="G539" t="s">
        <v>442</v>
      </c>
    </row>
    <row r="540" spans="1:7" ht="14.25" x14ac:dyDescent="0.45">
      <c r="A540" s="2">
        <v>539</v>
      </c>
      <c r="B540" t="s">
        <v>392</v>
      </c>
      <c r="C540" t="s">
        <v>397</v>
      </c>
      <c r="D540" t="s">
        <v>418</v>
      </c>
      <c r="E540" t="s">
        <v>963</v>
      </c>
      <c r="F540" s="175">
        <v>1499</v>
      </c>
      <c r="G540" t="s">
        <v>442</v>
      </c>
    </row>
    <row r="541" spans="1:7" ht="14.25" x14ac:dyDescent="0.45">
      <c r="A541" s="2">
        <v>540</v>
      </c>
      <c r="B541" t="s">
        <v>392</v>
      </c>
      <c r="C541" t="s">
        <v>398</v>
      </c>
      <c r="D541" t="s">
        <v>420</v>
      </c>
      <c r="E541" t="s">
        <v>964</v>
      </c>
      <c r="F541" s="175">
        <v>2869</v>
      </c>
      <c r="G541" t="s">
        <v>407</v>
      </c>
    </row>
    <row r="542" spans="1:7" ht="14.25" x14ac:dyDescent="0.45">
      <c r="A542" s="2">
        <v>541</v>
      </c>
      <c r="B542" t="s">
        <v>392</v>
      </c>
      <c r="C542" t="s">
        <v>395</v>
      </c>
      <c r="D542" t="s">
        <v>422</v>
      </c>
      <c r="E542" t="s">
        <v>965</v>
      </c>
      <c r="F542" s="175">
        <v>2749</v>
      </c>
      <c r="G542" t="s">
        <v>407</v>
      </c>
    </row>
    <row r="543" spans="1:7" ht="14.25" x14ac:dyDescent="0.45">
      <c r="A543" s="2">
        <v>542</v>
      </c>
      <c r="B543" t="s">
        <v>391</v>
      </c>
      <c r="C543" t="s">
        <v>400</v>
      </c>
      <c r="D543" t="s">
        <v>424</v>
      </c>
      <c r="E543" t="s">
        <v>966</v>
      </c>
      <c r="F543" s="175">
        <v>299</v>
      </c>
      <c r="G543" t="s">
        <v>733</v>
      </c>
    </row>
    <row r="544" spans="1:7" ht="14.25" x14ac:dyDescent="0.45">
      <c r="A544" s="2">
        <v>543</v>
      </c>
      <c r="B544" t="s">
        <v>391</v>
      </c>
      <c r="C544" t="s">
        <v>400</v>
      </c>
      <c r="D544" t="s">
        <v>426</v>
      </c>
      <c r="E544" t="s">
        <v>967</v>
      </c>
      <c r="F544" s="175">
        <v>429</v>
      </c>
      <c r="G544" t="s">
        <v>733</v>
      </c>
    </row>
    <row r="545" spans="1:7" ht="14.25" x14ac:dyDescent="0.45">
      <c r="A545" s="2">
        <v>544</v>
      </c>
      <c r="B545" t="s">
        <v>391</v>
      </c>
      <c r="C545" t="s">
        <v>399</v>
      </c>
      <c r="D545" t="s">
        <v>428</v>
      </c>
      <c r="E545" t="s">
        <v>968</v>
      </c>
      <c r="F545" s="175">
        <v>339</v>
      </c>
      <c r="G545" t="s">
        <v>969</v>
      </c>
    </row>
    <row r="546" spans="1:7" ht="14.25" x14ac:dyDescent="0.45">
      <c r="A546" s="2">
        <v>545</v>
      </c>
      <c r="B546" t="s">
        <v>391</v>
      </c>
      <c r="C546" t="s">
        <v>398</v>
      </c>
      <c r="D546" t="s">
        <v>430</v>
      </c>
      <c r="E546" t="s">
        <v>970</v>
      </c>
      <c r="F546" s="175">
        <v>544</v>
      </c>
      <c r="G546" t="s">
        <v>733</v>
      </c>
    </row>
    <row r="547" spans="1:7" ht="14.25" x14ac:dyDescent="0.45">
      <c r="A547" s="2">
        <v>546</v>
      </c>
      <c r="B547" t="s">
        <v>391</v>
      </c>
      <c r="C547" t="s">
        <v>400</v>
      </c>
      <c r="D547" t="s">
        <v>433</v>
      </c>
      <c r="E547" t="s">
        <v>971</v>
      </c>
      <c r="F547" s="175">
        <v>219</v>
      </c>
      <c r="G547" t="s">
        <v>969</v>
      </c>
    </row>
    <row r="548" spans="1:7" ht="14.25" x14ac:dyDescent="0.45">
      <c r="A548" s="2">
        <v>547</v>
      </c>
      <c r="B548" t="s">
        <v>391</v>
      </c>
      <c r="C548" t="s">
        <v>389</v>
      </c>
      <c r="D548" t="s">
        <v>405</v>
      </c>
      <c r="E548" t="s">
        <v>972</v>
      </c>
      <c r="F548" s="175">
        <v>449</v>
      </c>
      <c r="G548" t="s">
        <v>969</v>
      </c>
    </row>
    <row r="549" spans="1:7" ht="14.25" x14ac:dyDescent="0.45">
      <c r="A549" s="2">
        <v>548</v>
      </c>
      <c r="B549" t="s">
        <v>391</v>
      </c>
      <c r="C549" t="s">
        <v>397</v>
      </c>
      <c r="D549" t="s">
        <v>408</v>
      </c>
      <c r="E549" t="s">
        <v>973</v>
      </c>
      <c r="F549" s="175">
        <v>319</v>
      </c>
      <c r="G549" t="s">
        <v>969</v>
      </c>
    </row>
    <row r="550" spans="1:7" ht="14.25" x14ac:dyDescent="0.45">
      <c r="A550" s="2">
        <v>549</v>
      </c>
      <c r="B550" t="s">
        <v>391</v>
      </c>
      <c r="C550" t="s">
        <v>389</v>
      </c>
      <c r="D550" t="s">
        <v>411</v>
      </c>
      <c r="E550" t="s">
        <v>974</v>
      </c>
      <c r="F550" s="175">
        <v>369</v>
      </c>
      <c r="G550" t="s">
        <v>975</v>
      </c>
    </row>
    <row r="551" spans="1:7" ht="14.25" x14ac:dyDescent="0.45">
      <c r="A551" s="2">
        <v>550</v>
      </c>
      <c r="B551" t="s">
        <v>391</v>
      </c>
      <c r="C551" t="s">
        <v>400</v>
      </c>
      <c r="D551" t="s">
        <v>414</v>
      </c>
      <c r="E551" t="s">
        <v>976</v>
      </c>
      <c r="F551" s="175">
        <v>549</v>
      </c>
      <c r="G551" t="s">
        <v>733</v>
      </c>
    </row>
    <row r="552" spans="1:7" ht="14.25" x14ac:dyDescent="0.45">
      <c r="A552" s="2">
        <v>551</v>
      </c>
      <c r="B552" t="s">
        <v>391</v>
      </c>
      <c r="C552" t="s">
        <v>397</v>
      </c>
      <c r="D552" t="s">
        <v>416</v>
      </c>
      <c r="E552" t="s">
        <v>977</v>
      </c>
      <c r="F552" s="175">
        <v>649</v>
      </c>
      <c r="G552" t="s">
        <v>733</v>
      </c>
    </row>
    <row r="553" spans="1:7" ht="14.25" x14ac:dyDescent="0.45">
      <c r="A553" s="2">
        <v>552</v>
      </c>
      <c r="B553" t="s">
        <v>391</v>
      </c>
      <c r="C553" t="s">
        <v>398</v>
      </c>
      <c r="D553" t="s">
        <v>418</v>
      </c>
      <c r="E553" t="s">
        <v>978</v>
      </c>
      <c r="F553" s="175">
        <v>499</v>
      </c>
      <c r="G553" t="s">
        <v>969</v>
      </c>
    </row>
    <row r="554" spans="1:7" ht="14.25" x14ac:dyDescent="0.45">
      <c r="A554" s="2">
        <v>553</v>
      </c>
      <c r="B554" t="s">
        <v>391</v>
      </c>
      <c r="C554" t="s">
        <v>389</v>
      </c>
      <c r="D554" t="s">
        <v>420</v>
      </c>
      <c r="E554" t="s">
        <v>979</v>
      </c>
      <c r="F554" s="175">
        <v>239</v>
      </c>
      <c r="G554" t="s">
        <v>733</v>
      </c>
    </row>
    <row r="555" spans="1:7" ht="14.25" x14ac:dyDescent="0.45">
      <c r="A555" s="2">
        <v>554</v>
      </c>
      <c r="B555" t="s">
        <v>391</v>
      </c>
      <c r="C555" t="s">
        <v>399</v>
      </c>
      <c r="D555" t="s">
        <v>422</v>
      </c>
      <c r="E555" t="s">
        <v>980</v>
      </c>
      <c r="F555" s="175">
        <v>722</v>
      </c>
      <c r="G555" t="s">
        <v>733</v>
      </c>
    </row>
    <row r="556" spans="1:7" ht="14.25" x14ac:dyDescent="0.45">
      <c r="A556" s="2">
        <v>555</v>
      </c>
      <c r="B556" t="s">
        <v>391</v>
      </c>
      <c r="C556" t="s">
        <v>398</v>
      </c>
      <c r="D556" t="s">
        <v>424</v>
      </c>
      <c r="E556" t="s">
        <v>981</v>
      </c>
      <c r="F556" s="175">
        <v>219</v>
      </c>
      <c r="G556" t="s">
        <v>733</v>
      </c>
    </row>
    <row r="557" spans="1:7" ht="14.25" x14ac:dyDescent="0.45">
      <c r="A557" s="2">
        <v>556</v>
      </c>
      <c r="B557" t="s">
        <v>391</v>
      </c>
      <c r="C557" t="s">
        <v>398</v>
      </c>
      <c r="D557" t="s">
        <v>426</v>
      </c>
      <c r="E557" t="s">
        <v>982</v>
      </c>
      <c r="F557" s="175">
        <v>169</v>
      </c>
      <c r="G557" t="s">
        <v>983</v>
      </c>
    </row>
    <row r="558" spans="1:7" ht="14.25" x14ac:dyDescent="0.45">
      <c r="A558" s="2">
        <v>557</v>
      </c>
      <c r="B558" t="s">
        <v>391</v>
      </c>
      <c r="C558" t="s">
        <v>397</v>
      </c>
      <c r="D558" t="s">
        <v>428</v>
      </c>
      <c r="E558" t="s">
        <v>984</v>
      </c>
      <c r="F558" s="175">
        <v>545</v>
      </c>
      <c r="G558" t="s">
        <v>983</v>
      </c>
    </row>
    <row r="559" spans="1:7" ht="14.25" x14ac:dyDescent="0.45">
      <c r="A559" s="2">
        <v>558</v>
      </c>
      <c r="B559" t="s">
        <v>391</v>
      </c>
      <c r="C559" t="s">
        <v>399</v>
      </c>
      <c r="D559" t="s">
        <v>430</v>
      </c>
      <c r="E559" t="s">
        <v>985</v>
      </c>
      <c r="F559" s="175">
        <v>299</v>
      </c>
      <c r="G559" t="s">
        <v>437</v>
      </c>
    </row>
    <row r="560" spans="1:7" ht="14.25" x14ac:dyDescent="0.45">
      <c r="A560" s="2">
        <v>559</v>
      </c>
      <c r="B560" t="s">
        <v>391</v>
      </c>
      <c r="C560" t="s">
        <v>399</v>
      </c>
      <c r="D560" t="s">
        <v>433</v>
      </c>
      <c r="E560" t="s">
        <v>986</v>
      </c>
      <c r="F560" s="175">
        <v>649</v>
      </c>
      <c r="G560" t="s">
        <v>733</v>
      </c>
    </row>
    <row r="561" spans="1:7" ht="14.25" x14ac:dyDescent="0.45">
      <c r="A561" s="2">
        <v>560</v>
      </c>
      <c r="B561" t="s">
        <v>391</v>
      </c>
      <c r="C561" t="s">
        <v>389</v>
      </c>
      <c r="D561" t="s">
        <v>405</v>
      </c>
      <c r="E561" t="s">
        <v>987</v>
      </c>
      <c r="F561" s="175">
        <v>1777</v>
      </c>
      <c r="G561" t="s">
        <v>733</v>
      </c>
    </row>
    <row r="562" spans="1:7" ht="14.25" x14ac:dyDescent="0.45">
      <c r="A562" s="2">
        <v>561</v>
      </c>
      <c r="B562" t="s">
        <v>391</v>
      </c>
      <c r="C562" t="s">
        <v>400</v>
      </c>
      <c r="D562" t="s">
        <v>408</v>
      </c>
      <c r="E562" t="s">
        <v>988</v>
      </c>
      <c r="F562" s="175">
        <v>219</v>
      </c>
      <c r="G562" t="s">
        <v>733</v>
      </c>
    </row>
    <row r="563" spans="1:7" ht="14.25" x14ac:dyDescent="0.45">
      <c r="A563" s="2">
        <v>562</v>
      </c>
      <c r="B563" t="s">
        <v>391</v>
      </c>
      <c r="C563" t="s">
        <v>399</v>
      </c>
      <c r="D563" t="s">
        <v>411</v>
      </c>
      <c r="E563" t="s">
        <v>989</v>
      </c>
      <c r="F563" s="175">
        <v>499</v>
      </c>
      <c r="G563" t="s">
        <v>983</v>
      </c>
    </row>
    <row r="564" spans="1:7" ht="14.25" x14ac:dyDescent="0.45">
      <c r="A564" s="2">
        <v>563</v>
      </c>
      <c r="B564" t="s">
        <v>391</v>
      </c>
      <c r="C564" t="s">
        <v>389</v>
      </c>
      <c r="D564" t="s">
        <v>414</v>
      </c>
      <c r="E564" t="s">
        <v>990</v>
      </c>
      <c r="F564" s="175">
        <v>379</v>
      </c>
      <c r="G564" t="s">
        <v>733</v>
      </c>
    </row>
    <row r="565" spans="1:7" ht="14.25" x14ac:dyDescent="0.45">
      <c r="A565" s="2">
        <v>564</v>
      </c>
      <c r="B565" t="s">
        <v>391</v>
      </c>
      <c r="C565" t="s">
        <v>399</v>
      </c>
      <c r="D565" t="s">
        <v>416</v>
      </c>
      <c r="E565" t="s">
        <v>991</v>
      </c>
      <c r="F565" s="175">
        <v>240</v>
      </c>
      <c r="G565" t="s">
        <v>983</v>
      </c>
    </row>
    <row r="566" spans="1:7" ht="14.25" x14ac:dyDescent="0.45">
      <c r="A566" s="2">
        <v>565</v>
      </c>
      <c r="B566" t="s">
        <v>391</v>
      </c>
      <c r="C566" t="s">
        <v>397</v>
      </c>
      <c r="D566" t="s">
        <v>418</v>
      </c>
      <c r="E566" t="s">
        <v>992</v>
      </c>
      <c r="F566" s="175">
        <v>379</v>
      </c>
      <c r="G566" t="s">
        <v>733</v>
      </c>
    </row>
    <row r="567" spans="1:7" ht="14.25" x14ac:dyDescent="0.45">
      <c r="A567" s="2">
        <v>566</v>
      </c>
      <c r="B567" t="s">
        <v>391</v>
      </c>
      <c r="C567" t="s">
        <v>400</v>
      </c>
      <c r="D567" t="s">
        <v>420</v>
      </c>
      <c r="E567" t="s">
        <v>993</v>
      </c>
      <c r="F567" s="175">
        <v>229</v>
      </c>
      <c r="G567" t="s">
        <v>969</v>
      </c>
    </row>
    <row r="568" spans="1:7" ht="14.25" x14ac:dyDescent="0.45">
      <c r="A568" s="2">
        <v>567</v>
      </c>
      <c r="B568" t="s">
        <v>391</v>
      </c>
      <c r="C568" t="s">
        <v>400</v>
      </c>
      <c r="D568" t="s">
        <v>422</v>
      </c>
      <c r="E568" t="s">
        <v>994</v>
      </c>
      <c r="F568" s="175">
        <v>469</v>
      </c>
      <c r="G568" t="s">
        <v>969</v>
      </c>
    </row>
    <row r="569" spans="1:7" ht="14.25" x14ac:dyDescent="0.45">
      <c r="A569" s="2">
        <v>568</v>
      </c>
      <c r="B569" t="s">
        <v>391</v>
      </c>
      <c r="C569" t="s">
        <v>400</v>
      </c>
      <c r="D569" t="s">
        <v>424</v>
      </c>
      <c r="E569" t="s">
        <v>995</v>
      </c>
      <c r="F569" s="175">
        <v>589</v>
      </c>
      <c r="G569" t="s">
        <v>733</v>
      </c>
    </row>
    <row r="570" spans="1:7" ht="14.25" x14ac:dyDescent="0.45">
      <c r="A570" s="2">
        <v>569</v>
      </c>
      <c r="B570" t="s">
        <v>391</v>
      </c>
      <c r="C570" t="s">
        <v>395</v>
      </c>
      <c r="D570" t="s">
        <v>426</v>
      </c>
      <c r="E570" t="s">
        <v>996</v>
      </c>
      <c r="F570" s="175">
        <v>449</v>
      </c>
      <c r="G570" t="s">
        <v>733</v>
      </c>
    </row>
    <row r="571" spans="1:7" ht="14.25" x14ac:dyDescent="0.45">
      <c r="A571" s="2">
        <v>570</v>
      </c>
      <c r="B571" t="s">
        <v>391</v>
      </c>
      <c r="C571" t="s">
        <v>398</v>
      </c>
      <c r="D571" t="s">
        <v>428</v>
      </c>
      <c r="E571" t="s">
        <v>997</v>
      </c>
      <c r="F571" s="175">
        <v>279</v>
      </c>
      <c r="G571" t="s">
        <v>983</v>
      </c>
    </row>
    <row r="572" spans="1:7" ht="14.25" x14ac:dyDescent="0.45">
      <c r="A572" s="2">
        <v>571</v>
      </c>
      <c r="B572" t="s">
        <v>391</v>
      </c>
      <c r="C572" t="s">
        <v>400</v>
      </c>
      <c r="D572" t="s">
        <v>430</v>
      </c>
      <c r="E572" t="s">
        <v>998</v>
      </c>
      <c r="F572" s="175">
        <v>409</v>
      </c>
      <c r="G572" t="s">
        <v>969</v>
      </c>
    </row>
    <row r="573" spans="1:7" ht="14.25" x14ac:dyDescent="0.45">
      <c r="A573" s="2">
        <v>572</v>
      </c>
      <c r="B573" t="s">
        <v>391</v>
      </c>
      <c r="C573" t="s">
        <v>395</v>
      </c>
      <c r="D573" t="s">
        <v>433</v>
      </c>
      <c r="E573" t="s">
        <v>999</v>
      </c>
      <c r="F573" s="175">
        <v>499</v>
      </c>
      <c r="G573" t="s">
        <v>733</v>
      </c>
    </row>
    <row r="574" spans="1:7" ht="14.25" x14ac:dyDescent="0.45">
      <c r="A574" s="2">
        <v>573</v>
      </c>
      <c r="B574" t="s">
        <v>391</v>
      </c>
      <c r="C574" t="s">
        <v>389</v>
      </c>
      <c r="D574" t="s">
        <v>405</v>
      </c>
      <c r="E574" t="s">
        <v>1000</v>
      </c>
      <c r="F574" s="175">
        <v>299</v>
      </c>
      <c r="G574" t="s">
        <v>733</v>
      </c>
    </row>
    <row r="575" spans="1:7" ht="14.25" x14ac:dyDescent="0.45">
      <c r="A575" s="2">
        <v>574</v>
      </c>
      <c r="B575" t="s">
        <v>391</v>
      </c>
      <c r="C575" t="s">
        <v>400</v>
      </c>
      <c r="D575" t="s">
        <v>408</v>
      </c>
      <c r="E575" t="s">
        <v>1001</v>
      </c>
      <c r="F575" s="175">
        <v>179</v>
      </c>
      <c r="G575" t="s">
        <v>733</v>
      </c>
    </row>
    <row r="576" spans="1:7" ht="14.25" x14ac:dyDescent="0.45">
      <c r="A576" s="2">
        <v>575</v>
      </c>
      <c r="B576" t="s">
        <v>391</v>
      </c>
      <c r="C576" t="s">
        <v>398</v>
      </c>
      <c r="D576" t="s">
        <v>411</v>
      </c>
      <c r="E576" t="s">
        <v>1002</v>
      </c>
      <c r="F576" s="175">
        <v>649</v>
      </c>
      <c r="G576" t="s">
        <v>969</v>
      </c>
    </row>
    <row r="577" spans="1:7" ht="14.25" x14ac:dyDescent="0.45">
      <c r="A577" s="2">
        <v>576</v>
      </c>
      <c r="B577" t="s">
        <v>391</v>
      </c>
      <c r="C577" t="s">
        <v>397</v>
      </c>
      <c r="D577" t="s">
        <v>414</v>
      </c>
      <c r="E577" t="s">
        <v>1003</v>
      </c>
      <c r="F577" s="175">
        <v>199</v>
      </c>
      <c r="G577" t="s">
        <v>1004</v>
      </c>
    </row>
    <row r="578" spans="1:7" ht="14.25" x14ac:dyDescent="0.45">
      <c r="A578" s="2">
        <v>577</v>
      </c>
      <c r="B578" t="s">
        <v>391</v>
      </c>
      <c r="C578" t="s">
        <v>389</v>
      </c>
      <c r="D578" t="s">
        <v>416</v>
      </c>
      <c r="E578" t="s">
        <v>1005</v>
      </c>
      <c r="F578" s="175">
        <v>629</v>
      </c>
      <c r="G578" t="s">
        <v>733</v>
      </c>
    </row>
    <row r="579" spans="1:7" ht="14.25" x14ac:dyDescent="0.45">
      <c r="A579" s="2">
        <v>578</v>
      </c>
      <c r="B579" t="s">
        <v>391</v>
      </c>
      <c r="C579" t="s">
        <v>400</v>
      </c>
      <c r="D579" t="s">
        <v>418</v>
      </c>
      <c r="E579" t="s">
        <v>1006</v>
      </c>
      <c r="F579" s="175">
        <v>1079</v>
      </c>
      <c r="G579" t="s">
        <v>969</v>
      </c>
    </row>
    <row r="580" spans="1:7" ht="14.25" x14ac:dyDescent="0.45">
      <c r="A580" s="2">
        <v>579</v>
      </c>
      <c r="B580" t="s">
        <v>391</v>
      </c>
      <c r="C580" t="s">
        <v>400</v>
      </c>
      <c r="D580" t="s">
        <v>420</v>
      </c>
      <c r="E580" t="s">
        <v>1007</v>
      </c>
      <c r="F580" s="175">
        <v>449</v>
      </c>
      <c r="G580" t="s">
        <v>733</v>
      </c>
    </row>
    <row r="581" spans="1:7" ht="14.25" x14ac:dyDescent="0.45">
      <c r="A581" s="2">
        <v>580</v>
      </c>
      <c r="B581" t="s">
        <v>391</v>
      </c>
      <c r="C581" t="s">
        <v>389</v>
      </c>
      <c r="D581" t="s">
        <v>422</v>
      </c>
      <c r="E581" t="s">
        <v>1008</v>
      </c>
      <c r="F581" s="175">
        <v>419</v>
      </c>
      <c r="G581" t="s">
        <v>983</v>
      </c>
    </row>
    <row r="582" spans="1:7" ht="14.25" x14ac:dyDescent="0.45">
      <c r="A582" s="2">
        <v>581</v>
      </c>
      <c r="B582" t="s">
        <v>391</v>
      </c>
      <c r="C582" t="s">
        <v>395</v>
      </c>
      <c r="D582" t="s">
        <v>424</v>
      </c>
      <c r="E582" t="s">
        <v>1009</v>
      </c>
      <c r="F582" s="175">
        <v>419</v>
      </c>
      <c r="G582" t="s">
        <v>1010</v>
      </c>
    </row>
    <row r="583" spans="1:7" ht="14.25" x14ac:dyDescent="0.45">
      <c r="A583" s="2">
        <v>582</v>
      </c>
      <c r="B583" t="s">
        <v>391</v>
      </c>
      <c r="C583" t="s">
        <v>395</v>
      </c>
      <c r="D583" t="s">
        <v>426</v>
      </c>
      <c r="E583" t="s">
        <v>1011</v>
      </c>
      <c r="F583" s="175">
        <v>279</v>
      </c>
      <c r="G583" t="s">
        <v>733</v>
      </c>
    </row>
    <row r="584" spans="1:7" ht="14.25" x14ac:dyDescent="0.45">
      <c r="A584" s="2">
        <v>583</v>
      </c>
      <c r="B584" t="s">
        <v>391</v>
      </c>
      <c r="C584" t="s">
        <v>395</v>
      </c>
      <c r="D584" t="s">
        <v>428</v>
      </c>
      <c r="E584" t="s">
        <v>1012</v>
      </c>
      <c r="F584" s="175">
        <v>249</v>
      </c>
      <c r="G584" t="s">
        <v>969</v>
      </c>
    </row>
    <row r="585" spans="1:7" ht="14.25" x14ac:dyDescent="0.45">
      <c r="A585" s="2">
        <v>584</v>
      </c>
      <c r="B585" t="s">
        <v>391</v>
      </c>
      <c r="C585" t="s">
        <v>400</v>
      </c>
      <c r="D585" t="s">
        <v>430</v>
      </c>
      <c r="E585" t="s">
        <v>1013</v>
      </c>
      <c r="F585" s="175">
        <v>229</v>
      </c>
      <c r="G585" t="s">
        <v>733</v>
      </c>
    </row>
    <row r="586" spans="1:7" ht="14.25" x14ac:dyDescent="0.45">
      <c r="A586" s="2">
        <v>585</v>
      </c>
      <c r="B586" t="s">
        <v>391</v>
      </c>
      <c r="C586" t="s">
        <v>395</v>
      </c>
      <c r="D586" t="s">
        <v>433</v>
      </c>
      <c r="E586" t="s">
        <v>1014</v>
      </c>
      <c r="F586" s="175">
        <v>329</v>
      </c>
      <c r="G586" t="s">
        <v>1004</v>
      </c>
    </row>
    <row r="587" spans="1:7" ht="14.25" x14ac:dyDescent="0.45">
      <c r="A587" s="2">
        <v>586</v>
      </c>
      <c r="B587" t="s">
        <v>391</v>
      </c>
      <c r="C587" t="s">
        <v>389</v>
      </c>
      <c r="D587" t="s">
        <v>405</v>
      </c>
      <c r="E587" t="s">
        <v>1015</v>
      </c>
      <c r="F587" s="175">
        <v>399</v>
      </c>
      <c r="G587" t="s">
        <v>983</v>
      </c>
    </row>
    <row r="588" spans="1:7" ht="14.25" x14ac:dyDescent="0.45">
      <c r="A588" s="2">
        <v>587</v>
      </c>
      <c r="B588" t="s">
        <v>391</v>
      </c>
      <c r="C588" t="s">
        <v>397</v>
      </c>
      <c r="D588" t="s">
        <v>408</v>
      </c>
      <c r="E588" t="s">
        <v>1016</v>
      </c>
      <c r="F588" s="175">
        <v>1499</v>
      </c>
      <c r="G588" t="s">
        <v>733</v>
      </c>
    </row>
    <row r="589" spans="1:7" ht="14.25" x14ac:dyDescent="0.45">
      <c r="A589" s="2">
        <v>588</v>
      </c>
      <c r="B589" t="s">
        <v>391</v>
      </c>
      <c r="C589" t="s">
        <v>400</v>
      </c>
      <c r="D589" t="s">
        <v>411</v>
      </c>
      <c r="E589" t="s">
        <v>1017</v>
      </c>
      <c r="F589" s="175">
        <v>149</v>
      </c>
      <c r="G589" t="s">
        <v>1004</v>
      </c>
    </row>
    <row r="590" spans="1:7" ht="14.25" x14ac:dyDescent="0.45">
      <c r="A590" s="2">
        <v>589</v>
      </c>
      <c r="B590" t="s">
        <v>391</v>
      </c>
      <c r="C590" t="s">
        <v>395</v>
      </c>
      <c r="D590" t="s">
        <v>414</v>
      </c>
      <c r="E590" t="s">
        <v>1018</v>
      </c>
      <c r="F590" s="175">
        <v>959</v>
      </c>
      <c r="G590" t="s">
        <v>983</v>
      </c>
    </row>
    <row r="591" spans="1:7" ht="14.25" x14ac:dyDescent="0.45">
      <c r="A591" s="2">
        <v>590</v>
      </c>
      <c r="B591" t="s">
        <v>391</v>
      </c>
      <c r="C591" t="s">
        <v>395</v>
      </c>
      <c r="D591" t="s">
        <v>416</v>
      </c>
      <c r="E591" t="s">
        <v>1019</v>
      </c>
      <c r="F591" s="175">
        <v>215</v>
      </c>
      <c r="G591" t="s">
        <v>983</v>
      </c>
    </row>
    <row r="592" spans="1:7" ht="14.25" x14ac:dyDescent="0.45">
      <c r="A592" s="2">
        <v>591</v>
      </c>
      <c r="B592" t="s">
        <v>391</v>
      </c>
      <c r="C592" t="s">
        <v>399</v>
      </c>
      <c r="D592" t="s">
        <v>418</v>
      </c>
      <c r="E592" t="s">
        <v>1020</v>
      </c>
      <c r="F592" s="175">
        <v>179</v>
      </c>
      <c r="G592" t="s">
        <v>733</v>
      </c>
    </row>
    <row r="593" spans="1:7" ht="14.25" x14ac:dyDescent="0.45">
      <c r="A593" s="2">
        <v>592</v>
      </c>
      <c r="B593" t="s">
        <v>391</v>
      </c>
      <c r="C593" t="s">
        <v>397</v>
      </c>
      <c r="D593" t="s">
        <v>420</v>
      </c>
      <c r="E593" t="s">
        <v>1021</v>
      </c>
      <c r="F593" s="175">
        <v>179</v>
      </c>
      <c r="G593" t="s">
        <v>1004</v>
      </c>
    </row>
    <row r="594" spans="1:7" ht="14.25" x14ac:dyDescent="0.45">
      <c r="A594" s="2">
        <v>593</v>
      </c>
      <c r="B594" t="s">
        <v>391</v>
      </c>
      <c r="C594" t="s">
        <v>400</v>
      </c>
      <c r="D594" t="s">
        <v>422</v>
      </c>
      <c r="E594" t="s">
        <v>1022</v>
      </c>
      <c r="F594" s="175">
        <v>1299</v>
      </c>
      <c r="G594" t="s">
        <v>733</v>
      </c>
    </row>
    <row r="595" spans="1:7" ht="14.25" x14ac:dyDescent="0.45">
      <c r="A595" s="2">
        <v>594</v>
      </c>
      <c r="B595" t="s">
        <v>391</v>
      </c>
      <c r="C595" t="s">
        <v>398</v>
      </c>
      <c r="D595" t="s">
        <v>424</v>
      </c>
      <c r="E595" t="s">
        <v>1023</v>
      </c>
      <c r="F595" s="175">
        <v>179</v>
      </c>
      <c r="G595" t="s">
        <v>1004</v>
      </c>
    </row>
    <row r="596" spans="1:7" ht="14.25" x14ac:dyDescent="0.45">
      <c r="A596" s="2">
        <v>595</v>
      </c>
      <c r="B596" t="s">
        <v>391</v>
      </c>
      <c r="C596" t="s">
        <v>398</v>
      </c>
      <c r="D596" t="s">
        <v>426</v>
      </c>
      <c r="E596" t="s">
        <v>1024</v>
      </c>
      <c r="F596" s="175">
        <v>249</v>
      </c>
      <c r="G596" t="s">
        <v>733</v>
      </c>
    </row>
    <row r="597" spans="1:7" ht="14.25" x14ac:dyDescent="0.45">
      <c r="A597" s="2">
        <v>596</v>
      </c>
      <c r="B597" t="s">
        <v>391</v>
      </c>
      <c r="C597" t="s">
        <v>400</v>
      </c>
      <c r="D597" t="s">
        <v>428</v>
      </c>
      <c r="E597" t="s">
        <v>1025</v>
      </c>
      <c r="F597" s="175">
        <v>649</v>
      </c>
      <c r="G597" t="s">
        <v>969</v>
      </c>
    </row>
    <row r="598" spans="1:7" ht="14.25" x14ac:dyDescent="0.45">
      <c r="A598" s="2">
        <v>597</v>
      </c>
      <c r="B598" t="s">
        <v>391</v>
      </c>
      <c r="C598" t="s">
        <v>397</v>
      </c>
      <c r="D598" t="s">
        <v>430</v>
      </c>
      <c r="E598" t="s">
        <v>1026</v>
      </c>
      <c r="F598" s="175">
        <v>529</v>
      </c>
      <c r="G598" t="s">
        <v>983</v>
      </c>
    </row>
    <row r="599" spans="1:7" ht="14.25" x14ac:dyDescent="0.45">
      <c r="A599" s="2">
        <v>598</v>
      </c>
      <c r="B599" t="s">
        <v>391</v>
      </c>
      <c r="C599" t="s">
        <v>397</v>
      </c>
      <c r="D599" t="s">
        <v>433</v>
      </c>
      <c r="E599" t="s">
        <v>1027</v>
      </c>
      <c r="F599" s="175">
        <v>611</v>
      </c>
      <c r="G599" t="s">
        <v>733</v>
      </c>
    </row>
    <row r="600" spans="1:7" ht="14.25" x14ac:dyDescent="0.45">
      <c r="A600" s="2">
        <v>599</v>
      </c>
      <c r="B600" t="s">
        <v>391</v>
      </c>
      <c r="C600" t="s">
        <v>395</v>
      </c>
      <c r="D600" t="s">
        <v>405</v>
      </c>
      <c r="E600" t="s">
        <v>1028</v>
      </c>
      <c r="F600" s="175">
        <v>699</v>
      </c>
      <c r="G600" t="s">
        <v>969</v>
      </c>
    </row>
    <row r="601" spans="1:7" ht="14.25" x14ac:dyDescent="0.45">
      <c r="A601" s="2">
        <v>600</v>
      </c>
      <c r="B601" t="s">
        <v>391</v>
      </c>
      <c r="C601" t="s">
        <v>395</v>
      </c>
      <c r="D601" t="s">
        <v>408</v>
      </c>
      <c r="E601" t="s">
        <v>1029</v>
      </c>
      <c r="F601" s="175">
        <v>179</v>
      </c>
      <c r="G601" t="s">
        <v>1030</v>
      </c>
    </row>
    <row r="602" spans="1:7" ht="14.25" x14ac:dyDescent="0.45">
      <c r="A602" s="2">
        <v>601</v>
      </c>
      <c r="B602" t="s">
        <v>391</v>
      </c>
      <c r="C602" t="s">
        <v>397</v>
      </c>
      <c r="D602" t="s">
        <v>411</v>
      </c>
      <c r="E602" t="s">
        <v>1031</v>
      </c>
      <c r="F602" s="175">
        <v>477</v>
      </c>
      <c r="G602" t="s">
        <v>1010</v>
      </c>
    </row>
    <row r="603" spans="1:7" ht="14.25" x14ac:dyDescent="0.45">
      <c r="A603" s="2">
        <v>602</v>
      </c>
      <c r="B603" t="s">
        <v>391</v>
      </c>
      <c r="C603" t="s">
        <v>395</v>
      </c>
      <c r="D603" t="s">
        <v>414</v>
      </c>
      <c r="E603" t="s">
        <v>1032</v>
      </c>
      <c r="F603" s="175">
        <v>499</v>
      </c>
      <c r="G603" t="s">
        <v>733</v>
      </c>
    </row>
    <row r="604" spans="1:7" ht="14.25" x14ac:dyDescent="0.45">
      <c r="A604" s="2">
        <v>603</v>
      </c>
      <c r="B604" t="s">
        <v>391</v>
      </c>
      <c r="C604" t="s">
        <v>398</v>
      </c>
      <c r="D604" t="s">
        <v>416</v>
      </c>
      <c r="E604" t="s">
        <v>1033</v>
      </c>
      <c r="F604" s="175">
        <v>649</v>
      </c>
      <c r="G604" t="s">
        <v>733</v>
      </c>
    </row>
    <row r="605" spans="1:7" ht="14.25" x14ac:dyDescent="0.45">
      <c r="A605" s="2">
        <v>604</v>
      </c>
      <c r="B605" t="s">
        <v>391</v>
      </c>
      <c r="C605" t="s">
        <v>399</v>
      </c>
      <c r="D605" t="s">
        <v>418</v>
      </c>
      <c r="E605" t="s">
        <v>1034</v>
      </c>
      <c r="F605" s="175">
        <v>299</v>
      </c>
      <c r="G605" t="s">
        <v>1004</v>
      </c>
    </row>
    <row r="606" spans="1:7" ht="14.25" x14ac:dyDescent="0.45">
      <c r="A606" s="2">
        <v>605</v>
      </c>
      <c r="B606" t="s">
        <v>391</v>
      </c>
      <c r="C606" t="s">
        <v>389</v>
      </c>
      <c r="D606" t="s">
        <v>420</v>
      </c>
      <c r="E606" t="s">
        <v>1035</v>
      </c>
      <c r="F606" s="175">
        <v>399</v>
      </c>
      <c r="G606" t="s">
        <v>1010</v>
      </c>
    </row>
    <row r="607" spans="1:7" ht="14.25" x14ac:dyDescent="0.45">
      <c r="A607" s="2">
        <v>606</v>
      </c>
      <c r="B607" t="s">
        <v>391</v>
      </c>
      <c r="C607" t="s">
        <v>395</v>
      </c>
      <c r="D607" t="s">
        <v>422</v>
      </c>
      <c r="E607" t="s">
        <v>1036</v>
      </c>
      <c r="F607" s="175">
        <v>899</v>
      </c>
      <c r="G607" t="s">
        <v>733</v>
      </c>
    </row>
    <row r="608" spans="1:7" ht="14.25" x14ac:dyDescent="0.45">
      <c r="A608" s="2">
        <v>607</v>
      </c>
      <c r="B608" t="s">
        <v>391</v>
      </c>
      <c r="C608" t="s">
        <v>395</v>
      </c>
      <c r="D608" t="s">
        <v>424</v>
      </c>
      <c r="E608" t="s">
        <v>1037</v>
      </c>
      <c r="F608" s="175">
        <v>829</v>
      </c>
      <c r="G608" t="s">
        <v>1010</v>
      </c>
    </row>
    <row r="609" spans="1:7" ht="14.25" x14ac:dyDescent="0.45">
      <c r="A609" s="2">
        <v>608</v>
      </c>
      <c r="B609" t="s">
        <v>391</v>
      </c>
      <c r="C609" t="s">
        <v>395</v>
      </c>
      <c r="D609" t="s">
        <v>426</v>
      </c>
      <c r="E609" t="s">
        <v>1038</v>
      </c>
      <c r="F609" s="175">
        <v>1299</v>
      </c>
      <c r="G609" t="s">
        <v>733</v>
      </c>
    </row>
    <row r="610" spans="1:7" ht="14.25" x14ac:dyDescent="0.45">
      <c r="A610" s="2">
        <v>609</v>
      </c>
      <c r="B610" t="s">
        <v>391</v>
      </c>
      <c r="C610" t="s">
        <v>395</v>
      </c>
      <c r="D610" t="s">
        <v>428</v>
      </c>
      <c r="E610" t="s">
        <v>1039</v>
      </c>
      <c r="F610" s="175">
        <v>399</v>
      </c>
      <c r="G610" t="s">
        <v>1004</v>
      </c>
    </row>
    <row r="611" spans="1:7" ht="14.25" x14ac:dyDescent="0.45">
      <c r="A611" s="2">
        <v>610</v>
      </c>
      <c r="B611" t="s">
        <v>391</v>
      </c>
      <c r="C611" t="s">
        <v>389</v>
      </c>
      <c r="D611" t="s">
        <v>430</v>
      </c>
      <c r="E611" t="s">
        <v>1040</v>
      </c>
      <c r="F611" s="175">
        <v>499</v>
      </c>
      <c r="G611" t="s">
        <v>969</v>
      </c>
    </row>
    <row r="612" spans="1:7" ht="14.25" x14ac:dyDescent="0.45">
      <c r="A612" s="2">
        <v>611</v>
      </c>
      <c r="B612" t="s">
        <v>391</v>
      </c>
      <c r="C612" t="s">
        <v>395</v>
      </c>
      <c r="D612" t="s">
        <v>433</v>
      </c>
      <c r="E612" t="s">
        <v>1041</v>
      </c>
      <c r="F612" s="175">
        <v>489</v>
      </c>
      <c r="G612" t="s">
        <v>975</v>
      </c>
    </row>
    <row r="613" spans="1:7" ht="14.25" x14ac:dyDescent="0.45">
      <c r="A613" s="2">
        <v>612</v>
      </c>
      <c r="B613" t="s">
        <v>391</v>
      </c>
      <c r="C613" t="s">
        <v>400</v>
      </c>
      <c r="D613" t="s">
        <v>405</v>
      </c>
      <c r="E613" t="s">
        <v>1042</v>
      </c>
      <c r="F613" s="175">
        <v>179</v>
      </c>
      <c r="G613" t="s">
        <v>733</v>
      </c>
    </row>
    <row r="614" spans="1:7" ht="14.25" x14ac:dyDescent="0.45">
      <c r="A614" s="2">
        <v>613</v>
      </c>
      <c r="B614" t="s">
        <v>391</v>
      </c>
      <c r="C614" t="s">
        <v>397</v>
      </c>
      <c r="D614" t="s">
        <v>408</v>
      </c>
      <c r="E614" t="s">
        <v>1043</v>
      </c>
      <c r="F614" s="175">
        <v>1799</v>
      </c>
      <c r="G614" t="s">
        <v>733</v>
      </c>
    </row>
    <row r="615" spans="1:7" ht="14.25" x14ac:dyDescent="0.45">
      <c r="A615" s="2">
        <v>614</v>
      </c>
      <c r="B615" t="s">
        <v>391</v>
      </c>
      <c r="C615" t="s">
        <v>399</v>
      </c>
      <c r="D615" t="s">
        <v>411</v>
      </c>
      <c r="E615" t="s">
        <v>1044</v>
      </c>
      <c r="F615" s="175">
        <v>1599</v>
      </c>
      <c r="G615" t="s">
        <v>733</v>
      </c>
    </row>
    <row r="616" spans="1:7" ht="14.25" x14ac:dyDescent="0.45">
      <c r="A616" s="2">
        <v>615</v>
      </c>
      <c r="B616" t="s">
        <v>391</v>
      </c>
      <c r="C616" t="s">
        <v>389</v>
      </c>
      <c r="D616" t="s">
        <v>414</v>
      </c>
      <c r="E616" t="s">
        <v>1045</v>
      </c>
      <c r="F616" s="175">
        <v>179</v>
      </c>
      <c r="G616" t="s">
        <v>1030</v>
      </c>
    </row>
    <row r="617" spans="1:7" ht="14.25" x14ac:dyDescent="0.45">
      <c r="A617" s="2">
        <v>616</v>
      </c>
      <c r="B617" t="s">
        <v>391</v>
      </c>
      <c r="C617" t="s">
        <v>400</v>
      </c>
      <c r="D617" t="s">
        <v>416</v>
      </c>
      <c r="E617" t="s">
        <v>1046</v>
      </c>
      <c r="F617" s="175">
        <v>789</v>
      </c>
      <c r="G617" t="s">
        <v>969</v>
      </c>
    </row>
    <row r="618" spans="1:7" ht="14.25" x14ac:dyDescent="0.45">
      <c r="A618" s="2">
        <v>617</v>
      </c>
      <c r="B618" t="s">
        <v>391</v>
      </c>
      <c r="C618" t="s">
        <v>398</v>
      </c>
      <c r="D618" t="s">
        <v>418</v>
      </c>
      <c r="E618" t="s">
        <v>1047</v>
      </c>
      <c r="F618" s="175">
        <v>379</v>
      </c>
      <c r="G618" t="s">
        <v>1010</v>
      </c>
    </row>
    <row r="619" spans="1:7" ht="14.25" x14ac:dyDescent="0.45">
      <c r="A619" s="2">
        <v>618</v>
      </c>
      <c r="B619" t="s">
        <v>391</v>
      </c>
      <c r="C619" t="s">
        <v>398</v>
      </c>
      <c r="D619" t="s">
        <v>420</v>
      </c>
      <c r="E619" t="s">
        <v>1048</v>
      </c>
      <c r="F619" s="175">
        <v>689</v>
      </c>
      <c r="G619" t="s">
        <v>969</v>
      </c>
    </row>
    <row r="620" spans="1:7" ht="14.25" x14ac:dyDescent="0.45">
      <c r="A620" s="2">
        <v>619</v>
      </c>
      <c r="B620" t="s">
        <v>391</v>
      </c>
      <c r="C620" t="s">
        <v>397</v>
      </c>
      <c r="D620" t="s">
        <v>422</v>
      </c>
      <c r="E620" t="s">
        <v>1049</v>
      </c>
      <c r="F620" s="175">
        <v>1169</v>
      </c>
      <c r="G620" t="s">
        <v>983</v>
      </c>
    </row>
    <row r="621" spans="1:7" ht="14.25" x14ac:dyDescent="0.45">
      <c r="A621" s="2">
        <v>620</v>
      </c>
      <c r="B621" t="s">
        <v>391</v>
      </c>
      <c r="C621" t="s">
        <v>400</v>
      </c>
      <c r="D621" t="s">
        <v>424</v>
      </c>
      <c r="E621" t="s">
        <v>1050</v>
      </c>
      <c r="F621" s="175">
        <v>399</v>
      </c>
      <c r="G621" t="s">
        <v>969</v>
      </c>
    </row>
    <row r="622" spans="1:7" ht="14.25" x14ac:dyDescent="0.45">
      <c r="A622" s="2">
        <v>621</v>
      </c>
      <c r="B622" t="s">
        <v>391</v>
      </c>
      <c r="C622" t="s">
        <v>400</v>
      </c>
      <c r="D622" t="s">
        <v>426</v>
      </c>
      <c r="E622" t="s">
        <v>1051</v>
      </c>
      <c r="F622" s="175">
        <v>169</v>
      </c>
      <c r="G622" t="s">
        <v>1004</v>
      </c>
    </row>
    <row r="623" spans="1:7" ht="14.25" x14ac:dyDescent="0.45">
      <c r="A623" s="2">
        <v>622</v>
      </c>
      <c r="B623" t="s">
        <v>391</v>
      </c>
      <c r="C623" t="s">
        <v>398</v>
      </c>
      <c r="D623" t="s">
        <v>428</v>
      </c>
      <c r="E623" t="s">
        <v>1052</v>
      </c>
      <c r="F623" s="175">
        <v>599</v>
      </c>
      <c r="G623" t="s">
        <v>733</v>
      </c>
    </row>
    <row r="624" spans="1:7" ht="14.25" x14ac:dyDescent="0.45">
      <c r="A624" s="2">
        <v>623</v>
      </c>
      <c r="B624" t="s">
        <v>391</v>
      </c>
      <c r="C624" t="s">
        <v>389</v>
      </c>
      <c r="D624" t="s">
        <v>430</v>
      </c>
      <c r="E624" t="s">
        <v>1053</v>
      </c>
      <c r="F624" s="175">
        <v>1199</v>
      </c>
      <c r="G624" t="s">
        <v>733</v>
      </c>
    </row>
    <row r="625" spans="1:7" ht="14.25" x14ac:dyDescent="0.45">
      <c r="A625" s="2">
        <v>624</v>
      </c>
      <c r="B625" t="s">
        <v>391</v>
      </c>
      <c r="C625" t="s">
        <v>389</v>
      </c>
      <c r="D625" t="s">
        <v>433</v>
      </c>
      <c r="E625" t="s">
        <v>1054</v>
      </c>
      <c r="F625" s="175">
        <v>359</v>
      </c>
      <c r="G625" t="s">
        <v>983</v>
      </c>
    </row>
    <row r="626" spans="1:7" ht="14.25" x14ac:dyDescent="0.45">
      <c r="A626" s="2">
        <v>625</v>
      </c>
      <c r="B626" t="s">
        <v>391</v>
      </c>
      <c r="C626" t="s">
        <v>389</v>
      </c>
      <c r="D626" t="s">
        <v>405</v>
      </c>
      <c r="E626" t="s">
        <v>1055</v>
      </c>
      <c r="F626" s="175">
        <v>759</v>
      </c>
      <c r="G626" t="s">
        <v>1010</v>
      </c>
    </row>
    <row r="627" spans="1:7" ht="14.25" x14ac:dyDescent="0.45">
      <c r="A627" s="2">
        <v>626</v>
      </c>
      <c r="B627" t="s">
        <v>391</v>
      </c>
      <c r="C627" t="s">
        <v>400</v>
      </c>
      <c r="D627" t="s">
        <v>408</v>
      </c>
      <c r="E627" t="s">
        <v>1056</v>
      </c>
      <c r="F627" s="175">
        <v>549</v>
      </c>
      <c r="G627" t="s">
        <v>733</v>
      </c>
    </row>
    <row r="628" spans="1:7" ht="14.25" x14ac:dyDescent="0.45">
      <c r="A628" s="2">
        <v>627</v>
      </c>
      <c r="B628" t="s">
        <v>391</v>
      </c>
      <c r="C628" t="s">
        <v>400</v>
      </c>
      <c r="D628" t="s">
        <v>411</v>
      </c>
      <c r="E628" t="s">
        <v>1057</v>
      </c>
      <c r="F628" s="175">
        <v>2995</v>
      </c>
      <c r="G628" t="s">
        <v>983</v>
      </c>
    </row>
    <row r="629" spans="1:7" ht="14.25" x14ac:dyDescent="0.45">
      <c r="A629" s="2">
        <v>628</v>
      </c>
      <c r="B629" t="s">
        <v>391</v>
      </c>
      <c r="C629" t="s">
        <v>397</v>
      </c>
      <c r="D629" t="s">
        <v>414</v>
      </c>
      <c r="E629" t="s">
        <v>1058</v>
      </c>
      <c r="F629" s="175">
        <v>324</v>
      </c>
      <c r="G629" t="s">
        <v>1010</v>
      </c>
    </row>
    <row r="630" spans="1:7" ht="14.25" x14ac:dyDescent="0.45">
      <c r="A630" s="2">
        <v>629</v>
      </c>
      <c r="B630" t="s">
        <v>391</v>
      </c>
      <c r="C630" t="s">
        <v>395</v>
      </c>
      <c r="D630" t="s">
        <v>416</v>
      </c>
      <c r="E630" t="s">
        <v>1059</v>
      </c>
      <c r="F630" s="175">
        <v>799</v>
      </c>
      <c r="G630" t="s">
        <v>1010</v>
      </c>
    </row>
    <row r="631" spans="1:7" ht="14.25" x14ac:dyDescent="0.45">
      <c r="A631" s="2">
        <v>630</v>
      </c>
      <c r="B631" t="s">
        <v>391</v>
      </c>
      <c r="C631" t="s">
        <v>395</v>
      </c>
      <c r="D631" t="s">
        <v>418</v>
      </c>
      <c r="E631" t="s">
        <v>1060</v>
      </c>
      <c r="F631" s="175">
        <v>759</v>
      </c>
      <c r="G631" t="s">
        <v>969</v>
      </c>
    </row>
    <row r="632" spans="1:7" ht="14.25" x14ac:dyDescent="0.45">
      <c r="A632" s="2">
        <v>631</v>
      </c>
      <c r="B632" t="s">
        <v>391</v>
      </c>
      <c r="C632" t="s">
        <v>395</v>
      </c>
      <c r="D632" t="s">
        <v>420</v>
      </c>
      <c r="E632" t="s">
        <v>1061</v>
      </c>
      <c r="F632" s="175">
        <v>577</v>
      </c>
      <c r="G632" t="s">
        <v>1010</v>
      </c>
    </row>
    <row r="633" spans="1:7" ht="14.25" x14ac:dyDescent="0.45">
      <c r="A633" s="2">
        <v>632</v>
      </c>
      <c r="B633" t="s">
        <v>391</v>
      </c>
      <c r="C633" t="s">
        <v>395</v>
      </c>
      <c r="D633" t="s">
        <v>422</v>
      </c>
      <c r="E633" t="s">
        <v>1062</v>
      </c>
      <c r="F633" s="175">
        <v>1099</v>
      </c>
      <c r="G633" t="s">
        <v>733</v>
      </c>
    </row>
    <row r="634" spans="1:7" ht="14.25" x14ac:dyDescent="0.45">
      <c r="A634" s="2">
        <v>633</v>
      </c>
      <c r="B634" t="s">
        <v>391</v>
      </c>
      <c r="C634" t="s">
        <v>397</v>
      </c>
      <c r="D634" t="s">
        <v>424</v>
      </c>
      <c r="E634" t="s">
        <v>1063</v>
      </c>
      <c r="F634" s="175">
        <v>269</v>
      </c>
      <c r="G634" t="s">
        <v>1010</v>
      </c>
    </row>
    <row r="635" spans="1:7" ht="14.25" x14ac:dyDescent="0.45">
      <c r="A635" s="2">
        <v>634</v>
      </c>
      <c r="B635" t="s">
        <v>391</v>
      </c>
      <c r="C635" t="s">
        <v>399</v>
      </c>
      <c r="D635" t="s">
        <v>426</v>
      </c>
      <c r="E635" t="s">
        <v>1064</v>
      </c>
      <c r="F635" s="175">
        <v>239</v>
      </c>
      <c r="G635" t="s">
        <v>1004</v>
      </c>
    </row>
    <row r="636" spans="1:7" ht="14.25" x14ac:dyDescent="0.45">
      <c r="A636" s="2">
        <v>635</v>
      </c>
      <c r="B636" t="s">
        <v>391</v>
      </c>
      <c r="C636" t="s">
        <v>397</v>
      </c>
      <c r="D636" t="s">
        <v>428</v>
      </c>
      <c r="E636" t="s">
        <v>1065</v>
      </c>
      <c r="F636" s="175">
        <v>1479</v>
      </c>
      <c r="G636" t="s">
        <v>983</v>
      </c>
    </row>
    <row r="637" spans="1:7" ht="14.25" x14ac:dyDescent="0.45">
      <c r="A637" s="2">
        <v>636</v>
      </c>
      <c r="B637" t="s">
        <v>391</v>
      </c>
      <c r="C637" t="s">
        <v>395</v>
      </c>
      <c r="D637" t="s">
        <v>430</v>
      </c>
      <c r="E637" t="s">
        <v>1066</v>
      </c>
      <c r="F637" s="175">
        <v>236</v>
      </c>
      <c r="G637" t="s">
        <v>1004</v>
      </c>
    </row>
    <row r="638" spans="1:7" ht="14.25" x14ac:dyDescent="0.45">
      <c r="A638" s="2">
        <v>637</v>
      </c>
      <c r="B638" t="s">
        <v>391</v>
      </c>
      <c r="C638" t="s">
        <v>389</v>
      </c>
      <c r="D638" t="s">
        <v>433</v>
      </c>
      <c r="E638" t="s">
        <v>1067</v>
      </c>
      <c r="F638" s="175">
        <v>149</v>
      </c>
      <c r="G638" t="s">
        <v>1030</v>
      </c>
    </row>
    <row r="639" spans="1:7" ht="14.25" x14ac:dyDescent="0.45">
      <c r="A639" s="2">
        <v>638</v>
      </c>
      <c r="B639" t="s">
        <v>391</v>
      </c>
      <c r="C639" t="s">
        <v>399</v>
      </c>
      <c r="D639" t="s">
        <v>405</v>
      </c>
      <c r="E639" t="s">
        <v>1068</v>
      </c>
      <c r="F639" s="175">
        <v>799</v>
      </c>
      <c r="G639" t="s">
        <v>733</v>
      </c>
    </row>
    <row r="640" spans="1:7" ht="14.25" x14ac:dyDescent="0.45">
      <c r="A640" s="2">
        <v>639</v>
      </c>
      <c r="B640" t="s">
        <v>391</v>
      </c>
      <c r="C640" t="s">
        <v>399</v>
      </c>
      <c r="D640" t="s">
        <v>408</v>
      </c>
      <c r="E640" t="s">
        <v>1069</v>
      </c>
      <c r="F640" s="175">
        <v>649</v>
      </c>
      <c r="G640" t="s">
        <v>733</v>
      </c>
    </row>
    <row r="641" spans="1:7" ht="14.25" x14ac:dyDescent="0.45">
      <c r="A641" s="2">
        <v>640</v>
      </c>
      <c r="B641" t="s">
        <v>391</v>
      </c>
      <c r="C641" t="s">
        <v>398</v>
      </c>
      <c r="D641" t="s">
        <v>411</v>
      </c>
      <c r="E641" t="s">
        <v>1070</v>
      </c>
      <c r="F641" s="175">
        <v>1299</v>
      </c>
      <c r="G641" t="s">
        <v>1010</v>
      </c>
    </row>
    <row r="642" spans="1:7" ht="14.25" x14ac:dyDescent="0.45">
      <c r="A642" s="2">
        <v>641</v>
      </c>
      <c r="B642" t="s">
        <v>391</v>
      </c>
      <c r="C642" t="s">
        <v>398</v>
      </c>
      <c r="D642" t="s">
        <v>414</v>
      </c>
      <c r="E642" t="s">
        <v>1071</v>
      </c>
      <c r="F642" s="175">
        <v>199</v>
      </c>
      <c r="G642" t="s">
        <v>1030</v>
      </c>
    </row>
    <row r="643" spans="1:7" ht="14.25" x14ac:dyDescent="0.45">
      <c r="A643" s="2">
        <v>642</v>
      </c>
      <c r="B643" t="s">
        <v>391</v>
      </c>
      <c r="C643" t="s">
        <v>389</v>
      </c>
      <c r="D643" t="s">
        <v>416</v>
      </c>
      <c r="E643" t="s">
        <v>1072</v>
      </c>
      <c r="F643" s="175">
        <v>851</v>
      </c>
      <c r="G643" t="s">
        <v>1010</v>
      </c>
    </row>
    <row r="644" spans="1:7" ht="14.25" x14ac:dyDescent="0.45">
      <c r="A644" s="2">
        <v>643</v>
      </c>
      <c r="B644" t="s">
        <v>391</v>
      </c>
      <c r="C644" t="s">
        <v>399</v>
      </c>
      <c r="D644" t="s">
        <v>418</v>
      </c>
      <c r="E644" t="s">
        <v>1073</v>
      </c>
      <c r="F644" s="175">
        <v>429</v>
      </c>
      <c r="G644" t="s">
        <v>969</v>
      </c>
    </row>
    <row r="645" spans="1:7" ht="14.25" x14ac:dyDescent="0.45">
      <c r="A645" s="2">
        <v>644</v>
      </c>
      <c r="B645" t="s">
        <v>391</v>
      </c>
      <c r="C645" t="s">
        <v>398</v>
      </c>
      <c r="D645" t="s">
        <v>420</v>
      </c>
      <c r="E645" t="s">
        <v>1074</v>
      </c>
      <c r="F645" s="175">
        <v>299</v>
      </c>
      <c r="G645" t="s">
        <v>969</v>
      </c>
    </row>
    <row r="646" spans="1:7" ht="14.25" x14ac:dyDescent="0.45">
      <c r="A646" s="2">
        <v>645</v>
      </c>
      <c r="B646" t="s">
        <v>391</v>
      </c>
      <c r="C646" t="s">
        <v>400</v>
      </c>
      <c r="D646" t="s">
        <v>422</v>
      </c>
      <c r="E646" t="s">
        <v>1075</v>
      </c>
      <c r="F646" s="175">
        <v>249</v>
      </c>
      <c r="G646" t="s">
        <v>1030</v>
      </c>
    </row>
    <row r="647" spans="1:7" ht="14.25" x14ac:dyDescent="0.45">
      <c r="A647" s="2">
        <v>646</v>
      </c>
      <c r="B647" t="s">
        <v>391</v>
      </c>
      <c r="C647" t="s">
        <v>389</v>
      </c>
      <c r="D647" t="s">
        <v>424</v>
      </c>
      <c r="E647" t="s">
        <v>1076</v>
      </c>
      <c r="F647" s="175">
        <v>189</v>
      </c>
      <c r="G647" t="s">
        <v>1004</v>
      </c>
    </row>
    <row r="648" spans="1:7" ht="14.25" x14ac:dyDescent="0.45">
      <c r="A648" s="2">
        <v>647</v>
      </c>
      <c r="B648" t="s">
        <v>391</v>
      </c>
      <c r="C648" t="s">
        <v>399</v>
      </c>
      <c r="D648" t="s">
        <v>426</v>
      </c>
      <c r="E648" t="s">
        <v>1077</v>
      </c>
      <c r="F648" s="175">
        <v>749</v>
      </c>
      <c r="G648" t="s">
        <v>983</v>
      </c>
    </row>
    <row r="649" spans="1:7" ht="14.25" x14ac:dyDescent="0.45">
      <c r="A649" s="2">
        <v>648</v>
      </c>
      <c r="B649" t="s">
        <v>391</v>
      </c>
      <c r="C649" t="s">
        <v>399</v>
      </c>
      <c r="D649" t="s">
        <v>428</v>
      </c>
      <c r="E649" t="s">
        <v>1078</v>
      </c>
      <c r="F649" s="175">
        <v>799</v>
      </c>
      <c r="G649" t="s">
        <v>1010</v>
      </c>
    </row>
    <row r="650" spans="1:7" ht="14.25" x14ac:dyDescent="0.45">
      <c r="A650" s="2">
        <v>649</v>
      </c>
      <c r="B650" t="s">
        <v>391</v>
      </c>
      <c r="C650" t="s">
        <v>389</v>
      </c>
      <c r="D650" t="s">
        <v>430</v>
      </c>
      <c r="E650" t="s">
        <v>1079</v>
      </c>
      <c r="F650" s="175">
        <v>1999</v>
      </c>
      <c r="G650" t="s">
        <v>733</v>
      </c>
    </row>
    <row r="651" spans="1:7" ht="14.25" x14ac:dyDescent="0.45">
      <c r="A651" s="2">
        <v>650</v>
      </c>
      <c r="B651" t="s">
        <v>391</v>
      </c>
      <c r="C651" t="s">
        <v>397</v>
      </c>
      <c r="D651" t="s">
        <v>433</v>
      </c>
      <c r="E651" t="s">
        <v>1080</v>
      </c>
      <c r="F651" s="175">
        <v>999</v>
      </c>
      <c r="G651" t="s">
        <v>975</v>
      </c>
    </row>
    <row r="652" spans="1:7" ht="14.25" x14ac:dyDescent="0.45">
      <c r="A652" s="2">
        <v>651</v>
      </c>
      <c r="B652" t="s">
        <v>391</v>
      </c>
      <c r="C652" t="s">
        <v>389</v>
      </c>
      <c r="D652" t="s">
        <v>405</v>
      </c>
      <c r="E652" t="s">
        <v>1081</v>
      </c>
      <c r="F652" s="175">
        <v>144</v>
      </c>
      <c r="G652" t="s">
        <v>1030</v>
      </c>
    </row>
    <row r="653" spans="1:7" ht="14.25" x14ac:dyDescent="0.45">
      <c r="A653" s="2">
        <v>652</v>
      </c>
      <c r="B653" t="s">
        <v>391</v>
      </c>
      <c r="C653" t="s">
        <v>395</v>
      </c>
      <c r="D653" t="s">
        <v>408</v>
      </c>
      <c r="E653" t="s">
        <v>1082</v>
      </c>
      <c r="F653" s="175">
        <v>999</v>
      </c>
      <c r="G653" t="s">
        <v>733</v>
      </c>
    </row>
    <row r="654" spans="1:7" ht="14.25" x14ac:dyDescent="0.45">
      <c r="A654" s="2">
        <v>653</v>
      </c>
      <c r="B654" t="s">
        <v>391</v>
      </c>
      <c r="C654" t="s">
        <v>400</v>
      </c>
      <c r="D654" t="s">
        <v>411</v>
      </c>
      <c r="E654" t="s">
        <v>1083</v>
      </c>
      <c r="F654" s="175">
        <v>589</v>
      </c>
      <c r="G654" t="s">
        <v>1004</v>
      </c>
    </row>
    <row r="655" spans="1:7" ht="14.25" x14ac:dyDescent="0.45">
      <c r="A655" s="2">
        <v>654</v>
      </c>
      <c r="B655" t="s">
        <v>391</v>
      </c>
      <c r="C655" t="s">
        <v>395</v>
      </c>
      <c r="D655" t="s">
        <v>414</v>
      </c>
      <c r="E655" t="s">
        <v>1084</v>
      </c>
      <c r="F655" s="175">
        <v>169</v>
      </c>
      <c r="G655" t="s">
        <v>983</v>
      </c>
    </row>
    <row r="656" spans="1:7" ht="14.25" x14ac:dyDescent="0.45">
      <c r="A656" s="2">
        <v>655</v>
      </c>
      <c r="B656" t="s">
        <v>391</v>
      </c>
      <c r="C656" t="s">
        <v>398</v>
      </c>
      <c r="D656" t="s">
        <v>416</v>
      </c>
      <c r="E656" t="s">
        <v>1085</v>
      </c>
      <c r="F656" s="175">
        <v>749</v>
      </c>
      <c r="G656" t="s">
        <v>1010</v>
      </c>
    </row>
    <row r="657" spans="1:7" ht="14.25" x14ac:dyDescent="0.45">
      <c r="A657" s="2">
        <v>656</v>
      </c>
      <c r="B657" t="s">
        <v>391</v>
      </c>
      <c r="C657" t="s">
        <v>398</v>
      </c>
      <c r="D657" t="s">
        <v>418</v>
      </c>
      <c r="E657" t="s">
        <v>1086</v>
      </c>
      <c r="F657" s="175">
        <v>1499</v>
      </c>
      <c r="G657" t="s">
        <v>733</v>
      </c>
    </row>
    <row r="658" spans="1:7" ht="14.25" x14ac:dyDescent="0.45">
      <c r="A658" s="2">
        <v>657</v>
      </c>
      <c r="B658" t="s">
        <v>391</v>
      </c>
      <c r="C658" t="s">
        <v>399</v>
      </c>
      <c r="D658" t="s">
        <v>420</v>
      </c>
      <c r="E658" t="s">
        <v>1087</v>
      </c>
      <c r="F658" s="175">
        <v>279</v>
      </c>
      <c r="G658" t="s">
        <v>975</v>
      </c>
    </row>
    <row r="659" spans="1:7" ht="14.25" x14ac:dyDescent="0.45">
      <c r="A659" s="2">
        <v>658</v>
      </c>
      <c r="B659" t="s">
        <v>391</v>
      </c>
      <c r="C659" t="s">
        <v>397</v>
      </c>
      <c r="D659" t="s">
        <v>422</v>
      </c>
      <c r="E659" t="s">
        <v>1088</v>
      </c>
      <c r="F659" s="175">
        <v>999</v>
      </c>
      <c r="G659" t="s">
        <v>975</v>
      </c>
    </row>
    <row r="660" spans="1:7" ht="14.25" x14ac:dyDescent="0.45">
      <c r="A660" s="2">
        <v>659</v>
      </c>
      <c r="B660" t="s">
        <v>391</v>
      </c>
      <c r="C660" t="s">
        <v>395</v>
      </c>
      <c r="D660" t="s">
        <v>424</v>
      </c>
      <c r="E660" t="s">
        <v>1089</v>
      </c>
      <c r="F660" s="175">
        <v>299</v>
      </c>
      <c r="G660" t="s">
        <v>733</v>
      </c>
    </row>
    <row r="661" spans="1:7" ht="14.25" x14ac:dyDescent="0.45">
      <c r="A661" s="2">
        <v>660</v>
      </c>
      <c r="B661" t="s">
        <v>391</v>
      </c>
      <c r="C661" t="s">
        <v>389</v>
      </c>
      <c r="D661" t="s">
        <v>426</v>
      </c>
      <c r="E661" t="s">
        <v>1090</v>
      </c>
      <c r="F661" s="175">
        <v>229</v>
      </c>
      <c r="G661" t="s">
        <v>1004</v>
      </c>
    </row>
    <row r="662" spans="1:7" ht="14.25" x14ac:dyDescent="0.45">
      <c r="A662" s="2">
        <v>661</v>
      </c>
      <c r="B662" t="s">
        <v>391</v>
      </c>
      <c r="C662" t="s">
        <v>389</v>
      </c>
      <c r="D662" t="s">
        <v>428</v>
      </c>
      <c r="E662" t="s">
        <v>1091</v>
      </c>
      <c r="F662" s="175">
        <v>769</v>
      </c>
      <c r="G662" t="s">
        <v>969</v>
      </c>
    </row>
    <row r="663" spans="1:7" ht="14.25" x14ac:dyDescent="0.45">
      <c r="A663" s="2">
        <v>662</v>
      </c>
      <c r="B663" t="s">
        <v>391</v>
      </c>
      <c r="C663" t="s">
        <v>400</v>
      </c>
      <c r="D663" t="s">
        <v>430</v>
      </c>
      <c r="E663" t="s">
        <v>1092</v>
      </c>
      <c r="F663" s="175">
        <v>2199</v>
      </c>
      <c r="G663" t="s">
        <v>1010</v>
      </c>
    </row>
    <row r="664" spans="1:7" ht="14.25" x14ac:dyDescent="0.45">
      <c r="A664" s="2">
        <v>663</v>
      </c>
      <c r="B664" t="s">
        <v>391</v>
      </c>
      <c r="C664" t="s">
        <v>399</v>
      </c>
      <c r="D664" t="s">
        <v>433</v>
      </c>
      <c r="E664" t="s">
        <v>1093</v>
      </c>
      <c r="F664" s="175">
        <v>2299</v>
      </c>
      <c r="G664" t="s">
        <v>733</v>
      </c>
    </row>
    <row r="665" spans="1:7" ht="14.25" x14ac:dyDescent="0.45">
      <c r="A665" s="2">
        <v>664</v>
      </c>
      <c r="B665" t="s">
        <v>391</v>
      </c>
      <c r="C665" t="s">
        <v>399</v>
      </c>
      <c r="D665" t="s">
        <v>405</v>
      </c>
      <c r="E665" t="s">
        <v>1094</v>
      </c>
      <c r="F665" s="175">
        <v>2099</v>
      </c>
      <c r="G665" t="s">
        <v>733</v>
      </c>
    </row>
    <row r="666" spans="1:7" ht="14.25" x14ac:dyDescent="0.45">
      <c r="A666" s="2">
        <v>665</v>
      </c>
      <c r="B666" t="s">
        <v>391</v>
      </c>
      <c r="C666" t="s">
        <v>399</v>
      </c>
      <c r="D666" t="s">
        <v>408</v>
      </c>
      <c r="E666" t="s">
        <v>1095</v>
      </c>
      <c r="F666" s="175">
        <v>749</v>
      </c>
      <c r="G666" t="s">
        <v>733</v>
      </c>
    </row>
    <row r="667" spans="1:7" ht="14.25" x14ac:dyDescent="0.45">
      <c r="A667" s="2">
        <v>666</v>
      </c>
      <c r="B667" t="s">
        <v>391</v>
      </c>
      <c r="C667" t="s">
        <v>389</v>
      </c>
      <c r="D667" t="s">
        <v>411</v>
      </c>
      <c r="E667" t="s">
        <v>1096</v>
      </c>
      <c r="F667" s="175">
        <v>719</v>
      </c>
      <c r="G667" t="s">
        <v>733</v>
      </c>
    </row>
    <row r="668" spans="1:7" ht="14.25" x14ac:dyDescent="0.45">
      <c r="A668" s="2">
        <v>667</v>
      </c>
      <c r="B668" t="s">
        <v>391</v>
      </c>
      <c r="C668" t="s">
        <v>398</v>
      </c>
      <c r="D668" t="s">
        <v>414</v>
      </c>
      <c r="E668" t="s">
        <v>1097</v>
      </c>
      <c r="F668" s="175">
        <v>1199</v>
      </c>
      <c r="G668" t="s">
        <v>975</v>
      </c>
    </row>
    <row r="669" spans="1:7" ht="14.25" x14ac:dyDescent="0.45">
      <c r="A669" s="2">
        <v>668</v>
      </c>
      <c r="B669" t="s">
        <v>391</v>
      </c>
      <c r="C669" t="s">
        <v>399</v>
      </c>
      <c r="D669" t="s">
        <v>416</v>
      </c>
      <c r="E669" t="s">
        <v>1098</v>
      </c>
      <c r="F669" s="175">
        <v>2999</v>
      </c>
      <c r="G669" t="s">
        <v>983</v>
      </c>
    </row>
    <row r="670" spans="1:7" ht="14.25" x14ac:dyDescent="0.45">
      <c r="A670" s="2">
        <v>669</v>
      </c>
      <c r="B670" t="s">
        <v>391</v>
      </c>
      <c r="C670" t="s">
        <v>389</v>
      </c>
      <c r="D670" t="s">
        <v>418</v>
      </c>
      <c r="E670" t="s">
        <v>1099</v>
      </c>
      <c r="F670" s="175">
        <v>178.95</v>
      </c>
      <c r="G670" t="s">
        <v>1030</v>
      </c>
    </row>
    <row r="671" spans="1:7" ht="14.25" x14ac:dyDescent="0.45">
      <c r="A671" s="2">
        <v>670</v>
      </c>
      <c r="B671" t="s">
        <v>391</v>
      </c>
      <c r="C671" t="s">
        <v>397</v>
      </c>
      <c r="D671" t="s">
        <v>420</v>
      </c>
      <c r="E671" t="s">
        <v>1100</v>
      </c>
      <c r="F671" s="175">
        <v>1589</v>
      </c>
      <c r="G671" t="s">
        <v>1010</v>
      </c>
    </row>
    <row r="672" spans="1:7" ht="14.25" x14ac:dyDescent="0.45">
      <c r="A672" s="2">
        <v>671</v>
      </c>
      <c r="B672" t="s">
        <v>391</v>
      </c>
      <c r="C672" t="s">
        <v>398</v>
      </c>
      <c r="D672" t="s">
        <v>422</v>
      </c>
      <c r="E672" t="s">
        <v>1101</v>
      </c>
      <c r="F672" s="175">
        <v>749</v>
      </c>
      <c r="G672" t="s">
        <v>733</v>
      </c>
    </row>
    <row r="673" spans="1:7" ht="14.25" x14ac:dyDescent="0.45">
      <c r="A673" s="2">
        <v>672</v>
      </c>
      <c r="B673" t="s">
        <v>391</v>
      </c>
      <c r="C673" t="s">
        <v>389</v>
      </c>
      <c r="D673" t="s">
        <v>424</v>
      </c>
      <c r="E673" t="s">
        <v>1102</v>
      </c>
      <c r="F673" s="175">
        <v>1449</v>
      </c>
      <c r="G673" t="s">
        <v>975</v>
      </c>
    </row>
    <row r="674" spans="1:7" ht="14.25" x14ac:dyDescent="0.45">
      <c r="A674" s="2">
        <v>673</v>
      </c>
      <c r="B674" t="s">
        <v>391</v>
      </c>
      <c r="C674" t="s">
        <v>397</v>
      </c>
      <c r="D674" t="s">
        <v>426</v>
      </c>
      <c r="E674" t="s">
        <v>1103</v>
      </c>
      <c r="F674" s="175">
        <v>939</v>
      </c>
      <c r="G674" t="s">
        <v>983</v>
      </c>
    </row>
    <row r="675" spans="1:7" ht="14.25" x14ac:dyDescent="0.45">
      <c r="A675" s="2">
        <v>674</v>
      </c>
      <c r="B675" t="s">
        <v>391</v>
      </c>
      <c r="C675" t="s">
        <v>389</v>
      </c>
      <c r="D675" t="s">
        <v>428</v>
      </c>
      <c r="E675" t="s">
        <v>1104</v>
      </c>
      <c r="F675" s="175">
        <v>147.99</v>
      </c>
      <c r="G675" t="s">
        <v>1030</v>
      </c>
    </row>
    <row r="676" spans="1:7" ht="14.25" x14ac:dyDescent="0.45">
      <c r="A676" s="2">
        <v>675</v>
      </c>
      <c r="B676" t="s">
        <v>391</v>
      </c>
      <c r="C676" t="s">
        <v>398</v>
      </c>
      <c r="D676" t="s">
        <v>430</v>
      </c>
      <c r="E676" t="s">
        <v>1105</v>
      </c>
      <c r="F676" s="175">
        <v>319</v>
      </c>
      <c r="G676" t="s">
        <v>1030</v>
      </c>
    </row>
    <row r="677" spans="1:7" ht="14.25" x14ac:dyDescent="0.45">
      <c r="A677" s="2">
        <v>676</v>
      </c>
      <c r="B677" t="s">
        <v>391</v>
      </c>
      <c r="C677" t="s">
        <v>389</v>
      </c>
      <c r="D677" t="s">
        <v>433</v>
      </c>
      <c r="E677" t="s">
        <v>1106</v>
      </c>
      <c r="F677" s="175">
        <v>229</v>
      </c>
      <c r="G677" t="s">
        <v>1004</v>
      </c>
    </row>
    <row r="678" spans="1:7" ht="14.25" x14ac:dyDescent="0.45">
      <c r="A678" s="2">
        <v>677</v>
      </c>
      <c r="B678" t="s">
        <v>391</v>
      </c>
      <c r="C678" t="s">
        <v>395</v>
      </c>
      <c r="D678" t="s">
        <v>405</v>
      </c>
      <c r="E678" t="s">
        <v>1107</v>
      </c>
      <c r="F678" s="175">
        <v>189</v>
      </c>
      <c r="G678" t="s">
        <v>1004</v>
      </c>
    </row>
    <row r="679" spans="1:7" ht="14.25" x14ac:dyDescent="0.45">
      <c r="A679" s="2">
        <v>678</v>
      </c>
      <c r="B679" t="s">
        <v>391</v>
      </c>
      <c r="C679" t="s">
        <v>389</v>
      </c>
      <c r="D679" t="s">
        <v>408</v>
      </c>
      <c r="E679" t="s">
        <v>1108</v>
      </c>
      <c r="F679" s="175">
        <v>1019</v>
      </c>
      <c r="G679" t="s">
        <v>1010</v>
      </c>
    </row>
    <row r="680" spans="1:7" ht="14.25" x14ac:dyDescent="0.45">
      <c r="A680" s="2">
        <v>679</v>
      </c>
      <c r="B680" t="s">
        <v>391</v>
      </c>
      <c r="C680" t="s">
        <v>389</v>
      </c>
      <c r="D680" t="s">
        <v>411</v>
      </c>
      <c r="E680" t="s">
        <v>1109</v>
      </c>
      <c r="F680" s="175">
        <v>179</v>
      </c>
      <c r="G680" t="s">
        <v>1004</v>
      </c>
    </row>
    <row r="681" spans="1:7" ht="14.25" x14ac:dyDescent="0.45">
      <c r="A681" s="2">
        <v>680</v>
      </c>
      <c r="B681" t="s">
        <v>391</v>
      </c>
      <c r="C681" t="s">
        <v>400</v>
      </c>
      <c r="D681" t="s">
        <v>414</v>
      </c>
      <c r="E681" t="s">
        <v>1110</v>
      </c>
      <c r="F681" s="175">
        <v>144</v>
      </c>
      <c r="G681" t="s">
        <v>1004</v>
      </c>
    </row>
    <row r="682" spans="1:7" ht="14.25" x14ac:dyDescent="0.45">
      <c r="A682" s="2">
        <v>681</v>
      </c>
      <c r="B682" t="s">
        <v>391</v>
      </c>
      <c r="C682" t="s">
        <v>399</v>
      </c>
      <c r="D682" t="s">
        <v>416</v>
      </c>
      <c r="E682" t="s">
        <v>1111</v>
      </c>
      <c r="F682" s="175">
        <v>629</v>
      </c>
      <c r="G682" t="s">
        <v>975</v>
      </c>
    </row>
    <row r="683" spans="1:7" ht="14.25" x14ac:dyDescent="0.45">
      <c r="A683" s="2">
        <v>682</v>
      </c>
      <c r="B683" t="s">
        <v>391</v>
      </c>
      <c r="C683" t="s">
        <v>400</v>
      </c>
      <c r="D683" t="s">
        <v>418</v>
      </c>
      <c r="E683" t="s">
        <v>1112</v>
      </c>
      <c r="F683" s="175">
        <v>749</v>
      </c>
      <c r="G683" t="s">
        <v>983</v>
      </c>
    </row>
    <row r="684" spans="1:7" ht="14.25" x14ac:dyDescent="0.45">
      <c r="A684" s="2">
        <v>683</v>
      </c>
      <c r="B684" t="s">
        <v>391</v>
      </c>
      <c r="C684" t="s">
        <v>389</v>
      </c>
      <c r="D684" t="s">
        <v>420</v>
      </c>
      <c r="E684" t="s">
        <v>1113</v>
      </c>
      <c r="F684" s="175">
        <v>499</v>
      </c>
      <c r="G684" t="s">
        <v>1114</v>
      </c>
    </row>
    <row r="685" spans="1:7" ht="14.25" x14ac:dyDescent="0.45">
      <c r="A685" s="2">
        <v>684</v>
      </c>
      <c r="B685" t="s">
        <v>391</v>
      </c>
      <c r="C685" t="s">
        <v>395</v>
      </c>
      <c r="D685" t="s">
        <v>422</v>
      </c>
      <c r="E685" t="s">
        <v>1115</v>
      </c>
      <c r="F685" s="175">
        <v>249</v>
      </c>
      <c r="G685" t="s">
        <v>1004</v>
      </c>
    </row>
    <row r="686" spans="1:7" ht="14.25" x14ac:dyDescent="0.45">
      <c r="A686" s="2">
        <v>685</v>
      </c>
      <c r="B686" t="s">
        <v>391</v>
      </c>
      <c r="C686" t="s">
        <v>399</v>
      </c>
      <c r="D686" t="s">
        <v>424</v>
      </c>
      <c r="E686" t="s">
        <v>1116</v>
      </c>
      <c r="F686" s="175">
        <v>1099</v>
      </c>
      <c r="G686" t="s">
        <v>969</v>
      </c>
    </row>
    <row r="687" spans="1:7" ht="14.25" x14ac:dyDescent="0.45">
      <c r="A687" s="2">
        <v>686</v>
      </c>
      <c r="B687" t="s">
        <v>391</v>
      </c>
      <c r="C687" t="s">
        <v>399</v>
      </c>
      <c r="D687" t="s">
        <v>426</v>
      </c>
      <c r="E687" t="s">
        <v>1117</v>
      </c>
      <c r="F687" s="175">
        <v>2999</v>
      </c>
      <c r="G687" t="s">
        <v>733</v>
      </c>
    </row>
    <row r="688" spans="1:7" ht="14.25" x14ac:dyDescent="0.45">
      <c r="A688" s="2">
        <v>687</v>
      </c>
      <c r="B688" t="s">
        <v>391</v>
      </c>
      <c r="C688" t="s">
        <v>389</v>
      </c>
      <c r="D688" t="s">
        <v>428</v>
      </c>
      <c r="E688" t="s">
        <v>1118</v>
      </c>
      <c r="F688" s="175">
        <v>1799</v>
      </c>
      <c r="G688" t="s">
        <v>969</v>
      </c>
    </row>
    <row r="689" spans="1:7" ht="14.25" x14ac:dyDescent="0.45">
      <c r="A689" s="2">
        <v>688</v>
      </c>
      <c r="B689" t="s">
        <v>391</v>
      </c>
      <c r="C689" t="s">
        <v>399</v>
      </c>
      <c r="D689" t="s">
        <v>430</v>
      </c>
      <c r="E689" t="s">
        <v>1119</v>
      </c>
      <c r="F689" s="175">
        <v>379</v>
      </c>
      <c r="G689" t="s">
        <v>975</v>
      </c>
    </row>
    <row r="690" spans="1:7" ht="14.25" x14ac:dyDescent="0.45">
      <c r="A690" s="2">
        <v>689</v>
      </c>
      <c r="B690" t="s">
        <v>391</v>
      </c>
      <c r="C690" t="s">
        <v>399</v>
      </c>
      <c r="D690" t="s">
        <v>433</v>
      </c>
      <c r="E690" t="s">
        <v>1120</v>
      </c>
      <c r="F690" s="175">
        <v>229</v>
      </c>
      <c r="G690" t="s">
        <v>983</v>
      </c>
    </row>
    <row r="691" spans="1:7" ht="14.25" x14ac:dyDescent="0.45">
      <c r="A691" s="2">
        <v>690</v>
      </c>
      <c r="B691" t="s">
        <v>391</v>
      </c>
      <c r="C691" t="s">
        <v>400</v>
      </c>
      <c r="D691" t="s">
        <v>405</v>
      </c>
      <c r="E691" t="s">
        <v>1121</v>
      </c>
      <c r="F691" s="175">
        <v>239</v>
      </c>
      <c r="G691" t="s">
        <v>969</v>
      </c>
    </row>
    <row r="692" spans="1:7" ht="14.25" x14ac:dyDescent="0.45">
      <c r="A692" s="2">
        <v>691</v>
      </c>
      <c r="B692" t="s">
        <v>391</v>
      </c>
      <c r="C692" t="s">
        <v>399</v>
      </c>
      <c r="D692" t="s">
        <v>408</v>
      </c>
      <c r="E692" t="s">
        <v>1122</v>
      </c>
      <c r="F692" s="175">
        <v>449</v>
      </c>
      <c r="G692" t="s">
        <v>1030</v>
      </c>
    </row>
    <row r="693" spans="1:7" ht="14.25" x14ac:dyDescent="0.45">
      <c r="A693" s="2">
        <v>692</v>
      </c>
      <c r="B693" t="s">
        <v>391</v>
      </c>
      <c r="C693" t="s">
        <v>389</v>
      </c>
      <c r="D693" t="s">
        <v>411</v>
      </c>
      <c r="E693" t="s">
        <v>1123</v>
      </c>
      <c r="F693" s="175">
        <v>419</v>
      </c>
      <c r="G693" t="s">
        <v>1030</v>
      </c>
    </row>
    <row r="694" spans="1:7" ht="14.25" x14ac:dyDescent="0.45">
      <c r="A694" s="2">
        <v>693</v>
      </c>
      <c r="B694" t="s">
        <v>391</v>
      </c>
      <c r="C694" t="s">
        <v>399</v>
      </c>
      <c r="D694" t="s">
        <v>414</v>
      </c>
      <c r="E694" t="s">
        <v>1124</v>
      </c>
      <c r="F694" s="175">
        <v>529</v>
      </c>
      <c r="G694" t="s">
        <v>1010</v>
      </c>
    </row>
    <row r="695" spans="1:7" ht="14.25" x14ac:dyDescent="0.45">
      <c r="A695" s="2">
        <v>694</v>
      </c>
      <c r="B695" t="s">
        <v>391</v>
      </c>
      <c r="C695" t="s">
        <v>399</v>
      </c>
      <c r="D695" t="s">
        <v>416</v>
      </c>
      <c r="E695" t="s">
        <v>1125</v>
      </c>
      <c r="F695" s="175">
        <v>899</v>
      </c>
      <c r="G695" t="s">
        <v>1010</v>
      </c>
    </row>
    <row r="696" spans="1:7" ht="14.25" x14ac:dyDescent="0.45">
      <c r="A696" s="2">
        <v>695</v>
      </c>
      <c r="B696" t="s">
        <v>391</v>
      </c>
      <c r="C696" t="s">
        <v>400</v>
      </c>
      <c r="D696" t="s">
        <v>418</v>
      </c>
      <c r="E696" t="s">
        <v>1126</v>
      </c>
      <c r="F696" s="175">
        <v>4999</v>
      </c>
      <c r="G696" t="s">
        <v>733</v>
      </c>
    </row>
    <row r="697" spans="1:7" ht="14.25" x14ac:dyDescent="0.45">
      <c r="A697" s="2">
        <v>696</v>
      </c>
      <c r="B697" t="s">
        <v>391</v>
      </c>
      <c r="C697" t="s">
        <v>397</v>
      </c>
      <c r="D697" t="s">
        <v>420</v>
      </c>
      <c r="E697" t="s">
        <v>1127</v>
      </c>
      <c r="F697" s="175">
        <v>1699</v>
      </c>
      <c r="G697" t="s">
        <v>733</v>
      </c>
    </row>
    <row r="698" spans="1:7" ht="14.25" x14ac:dyDescent="0.45">
      <c r="A698" s="2">
        <v>697</v>
      </c>
      <c r="B698" t="s">
        <v>391</v>
      </c>
      <c r="C698" t="s">
        <v>400</v>
      </c>
      <c r="D698" t="s">
        <v>422</v>
      </c>
      <c r="E698" t="s">
        <v>1128</v>
      </c>
      <c r="F698" s="175">
        <v>399</v>
      </c>
      <c r="G698" t="s">
        <v>975</v>
      </c>
    </row>
    <row r="699" spans="1:7" ht="14.25" x14ac:dyDescent="0.45">
      <c r="A699" s="2">
        <v>698</v>
      </c>
      <c r="B699" t="s">
        <v>391</v>
      </c>
      <c r="C699" t="s">
        <v>400</v>
      </c>
      <c r="D699" t="s">
        <v>424</v>
      </c>
      <c r="E699" t="s">
        <v>1129</v>
      </c>
      <c r="F699" s="175">
        <v>2499</v>
      </c>
      <c r="G699" t="s">
        <v>983</v>
      </c>
    </row>
    <row r="700" spans="1:7" ht="14.25" x14ac:dyDescent="0.45">
      <c r="A700" s="2">
        <v>699</v>
      </c>
      <c r="B700" t="s">
        <v>391</v>
      </c>
      <c r="C700" t="s">
        <v>400</v>
      </c>
      <c r="D700" t="s">
        <v>426</v>
      </c>
      <c r="E700" t="s">
        <v>1130</v>
      </c>
      <c r="F700" s="175">
        <v>549</v>
      </c>
      <c r="G700" t="s">
        <v>1114</v>
      </c>
    </row>
    <row r="701" spans="1:7" ht="14.25" x14ac:dyDescent="0.45">
      <c r="A701" s="2">
        <v>700</v>
      </c>
      <c r="B701" t="s">
        <v>391</v>
      </c>
      <c r="C701" t="s">
        <v>397</v>
      </c>
      <c r="D701" t="s">
        <v>428</v>
      </c>
      <c r="E701" t="s">
        <v>1131</v>
      </c>
      <c r="F701" s="175">
        <v>1699</v>
      </c>
      <c r="G701" t="s">
        <v>733</v>
      </c>
    </row>
    <row r="702" spans="1:7" ht="14.25" x14ac:dyDescent="0.45">
      <c r="A702" s="2">
        <v>701</v>
      </c>
      <c r="B702" t="s">
        <v>391</v>
      </c>
      <c r="C702" t="s">
        <v>397</v>
      </c>
      <c r="D702" t="s">
        <v>430</v>
      </c>
      <c r="E702" t="s">
        <v>1132</v>
      </c>
      <c r="F702" s="175">
        <v>379</v>
      </c>
      <c r="G702" t="s">
        <v>1004</v>
      </c>
    </row>
    <row r="703" spans="1:7" ht="14.25" x14ac:dyDescent="0.45">
      <c r="A703" s="2">
        <v>702</v>
      </c>
      <c r="B703" t="s">
        <v>391</v>
      </c>
      <c r="C703" t="s">
        <v>397</v>
      </c>
      <c r="D703" t="s">
        <v>433</v>
      </c>
      <c r="E703" t="s">
        <v>1133</v>
      </c>
      <c r="F703" s="175">
        <v>259</v>
      </c>
      <c r="G703" t="s">
        <v>1004</v>
      </c>
    </row>
    <row r="704" spans="1:7" ht="14.25" x14ac:dyDescent="0.45">
      <c r="A704" s="2">
        <v>703</v>
      </c>
      <c r="B704" t="s">
        <v>391</v>
      </c>
      <c r="C704" t="s">
        <v>398</v>
      </c>
      <c r="D704" t="s">
        <v>405</v>
      </c>
      <c r="E704" t="s">
        <v>1134</v>
      </c>
      <c r="F704" s="175">
        <v>119</v>
      </c>
      <c r="G704" t="s">
        <v>1004</v>
      </c>
    </row>
    <row r="705" spans="1:7" ht="14.25" x14ac:dyDescent="0.45">
      <c r="A705" s="2">
        <v>704</v>
      </c>
      <c r="B705" t="s">
        <v>391</v>
      </c>
      <c r="C705" t="s">
        <v>389</v>
      </c>
      <c r="D705" t="s">
        <v>408</v>
      </c>
      <c r="E705" t="s">
        <v>1135</v>
      </c>
      <c r="F705" s="175">
        <v>1699</v>
      </c>
      <c r="G705" t="s">
        <v>975</v>
      </c>
    </row>
    <row r="706" spans="1:7" ht="14.25" x14ac:dyDescent="0.45">
      <c r="A706" s="2">
        <v>705</v>
      </c>
      <c r="B706" t="s">
        <v>391</v>
      </c>
      <c r="C706" t="s">
        <v>395</v>
      </c>
      <c r="D706" t="s">
        <v>411</v>
      </c>
      <c r="E706" t="s">
        <v>1136</v>
      </c>
      <c r="F706" s="175">
        <v>2999</v>
      </c>
      <c r="G706" t="s">
        <v>983</v>
      </c>
    </row>
    <row r="707" spans="1:7" ht="14.25" x14ac:dyDescent="0.45">
      <c r="A707" s="2">
        <v>706</v>
      </c>
      <c r="B707" t="s">
        <v>391</v>
      </c>
      <c r="C707" t="s">
        <v>389</v>
      </c>
      <c r="D707" t="s">
        <v>414</v>
      </c>
      <c r="E707" t="s">
        <v>1137</v>
      </c>
      <c r="F707" s="175">
        <v>849</v>
      </c>
      <c r="G707" t="s">
        <v>1138</v>
      </c>
    </row>
    <row r="708" spans="1:7" ht="14.25" x14ac:dyDescent="0.45">
      <c r="A708" s="2">
        <v>707</v>
      </c>
      <c r="B708" t="s">
        <v>391</v>
      </c>
      <c r="C708" t="s">
        <v>389</v>
      </c>
      <c r="D708" t="s">
        <v>416</v>
      </c>
      <c r="E708" t="s">
        <v>1139</v>
      </c>
      <c r="F708" s="175">
        <v>399</v>
      </c>
      <c r="G708" t="s">
        <v>1030</v>
      </c>
    </row>
    <row r="709" spans="1:7" ht="14.25" x14ac:dyDescent="0.45">
      <c r="A709" s="2">
        <v>708</v>
      </c>
      <c r="B709" t="s">
        <v>391</v>
      </c>
      <c r="C709" t="s">
        <v>399</v>
      </c>
      <c r="D709" t="s">
        <v>418</v>
      </c>
      <c r="E709" t="s">
        <v>1140</v>
      </c>
      <c r="F709" s="175">
        <v>1129</v>
      </c>
      <c r="G709" t="s">
        <v>733</v>
      </c>
    </row>
    <row r="710" spans="1:7" ht="14.25" x14ac:dyDescent="0.45">
      <c r="A710" s="2">
        <v>709</v>
      </c>
      <c r="B710" t="s">
        <v>391</v>
      </c>
      <c r="C710" t="s">
        <v>399</v>
      </c>
      <c r="D710" t="s">
        <v>420</v>
      </c>
      <c r="E710" t="s">
        <v>1141</v>
      </c>
      <c r="F710" s="175">
        <v>749</v>
      </c>
      <c r="G710" t="s">
        <v>733</v>
      </c>
    </row>
    <row r="711" spans="1:7" ht="14.25" x14ac:dyDescent="0.45">
      <c r="A711" s="2">
        <v>710</v>
      </c>
      <c r="B711" t="s">
        <v>391</v>
      </c>
      <c r="C711" t="s">
        <v>399</v>
      </c>
      <c r="D711" t="s">
        <v>422</v>
      </c>
      <c r="E711" t="s">
        <v>1142</v>
      </c>
      <c r="F711" s="175">
        <v>419</v>
      </c>
      <c r="G711" t="s">
        <v>1004</v>
      </c>
    </row>
    <row r="712" spans="1:7" ht="14.25" x14ac:dyDescent="0.45">
      <c r="A712" s="2">
        <v>711</v>
      </c>
      <c r="B712" t="s">
        <v>391</v>
      </c>
      <c r="C712" t="s">
        <v>389</v>
      </c>
      <c r="D712" t="s">
        <v>424</v>
      </c>
      <c r="E712" t="s">
        <v>1143</v>
      </c>
      <c r="F712" s="175">
        <v>259</v>
      </c>
      <c r="G712" t="s">
        <v>969</v>
      </c>
    </row>
    <row r="713" spans="1:7" ht="14.25" x14ac:dyDescent="0.45">
      <c r="A713" s="2">
        <v>712</v>
      </c>
      <c r="B713" t="s">
        <v>391</v>
      </c>
      <c r="C713" t="s">
        <v>400</v>
      </c>
      <c r="D713" t="s">
        <v>426</v>
      </c>
      <c r="E713" t="s">
        <v>1144</v>
      </c>
      <c r="F713" s="175">
        <v>1399</v>
      </c>
      <c r="G713" t="s">
        <v>1010</v>
      </c>
    </row>
    <row r="714" spans="1:7" ht="14.25" x14ac:dyDescent="0.45">
      <c r="A714" s="2">
        <v>713</v>
      </c>
      <c r="B714" t="s">
        <v>391</v>
      </c>
      <c r="C714" t="s">
        <v>398</v>
      </c>
      <c r="D714" t="s">
        <v>428</v>
      </c>
      <c r="E714" t="s">
        <v>1145</v>
      </c>
      <c r="F714" s="175">
        <v>3999</v>
      </c>
      <c r="G714" t="s">
        <v>733</v>
      </c>
    </row>
    <row r="715" spans="1:7" ht="14.25" x14ac:dyDescent="0.45">
      <c r="A715" s="2">
        <v>714</v>
      </c>
      <c r="B715" t="s">
        <v>391</v>
      </c>
      <c r="C715" t="s">
        <v>395</v>
      </c>
      <c r="D715" t="s">
        <v>430</v>
      </c>
      <c r="E715" t="s">
        <v>1146</v>
      </c>
      <c r="F715" s="175">
        <v>5499</v>
      </c>
      <c r="G715" t="s">
        <v>733</v>
      </c>
    </row>
    <row r="716" spans="1:7" ht="14.25" x14ac:dyDescent="0.45">
      <c r="A716" s="2">
        <v>715</v>
      </c>
      <c r="B716" t="s">
        <v>391</v>
      </c>
      <c r="C716" t="s">
        <v>395</v>
      </c>
      <c r="D716" t="s">
        <v>433</v>
      </c>
      <c r="E716" t="s">
        <v>1147</v>
      </c>
      <c r="F716" s="175">
        <v>777</v>
      </c>
      <c r="G716" t="s">
        <v>733</v>
      </c>
    </row>
    <row r="717" spans="1:7" ht="14.25" x14ac:dyDescent="0.45">
      <c r="A717" s="2">
        <v>716</v>
      </c>
      <c r="B717" t="s">
        <v>391</v>
      </c>
      <c r="C717" t="s">
        <v>400</v>
      </c>
      <c r="D717" t="s">
        <v>405</v>
      </c>
      <c r="E717" t="s">
        <v>1148</v>
      </c>
      <c r="F717" s="175">
        <v>849</v>
      </c>
      <c r="G717" t="s">
        <v>733</v>
      </c>
    </row>
    <row r="718" spans="1:7" ht="14.25" x14ac:dyDescent="0.45">
      <c r="A718" s="2">
        <v>717</v>
      </c>
      <c r="B718" t="s">
        <v>391</v>
      </c>
      <c r="C718" t="s">
        <v>395</v>
      </c>
      <c r="D718" t="s">
        <v>408</v>
      </c>
      <c r="E718" t="s">
        <v>1149</v>
      </c>
      <c r="F718" s="175">
        <v>639</v>
      </c>
      <c r="G718" t="s">
        <v>1004</v>
      </c>
    </row>
    <row r="719" spans="1:7" ht="14.25" x14ac:dyDescent="0.45">
      <c r="A719" s="2">
        <v>718</v>
      </c>
      <c r="B719" t="s">
        <v>391</v>
      </c>
      <c r="C719" t="s">
        <v>399</v>
      </c>
      <c r="D719" t="s">
        <v>411</v>
      </c>
      <c r="E719" t="s">
        <v>1150</v>
      </c>
      <c r="F719" s="175">
        <v>375</v>
      </c>
      <c r="G719" t="s">
        <v>1004</v>
      </c>
    </row>
    <row r="720" spans="1:7" ht="14.25" x14ac:dyDescent="0.45">
      <c r="A720" s="2">
        <v>719</v>
      </c>
      <c r="B720" t="s">
        <v>391</v>
      </c>
      <c r="C720" t="s">
        <v>400</v>
      </c>
      <c r="D720" t="s">
        <v>414</v>
      </c>
      <c r="E720" t="s">
        <v>1151</v>
      </c>
      <c r="F720" s="175">
        <v>949</v>
      </c>
      <c r="G720" t="s">
        <v>969</v>
      </c>
    </row>
    <row r="721" spans="1:7" ht="14.25" x14ac:dyDescent="0.45">
      <c r="A721" s="2">
        <v>720</v>
      </c>
      <c r="B721" t="s">
        <v>391</v>
      </c>
      <c r="C721" t="s">
        <v>395</v>
      </c>
      <c r="D721" t="s">
        <v>416</v>
      </c>
      <c r="E721" t="s">
        <v>1152</v>
      </c>
      <c r="F721" s="175">
        <v>2199</v>
      </c>
      <c r="G721" t="s">
        <v>975</v>
      </c>
    </row>
    <row r="722" spans="1:7" ht="14.25" x14ac:dyDescent="0.45">
      <c r="A722" s="2">
        <v>721</v>
      </c>
      <c r="B722" t="s">
        <v>391</v>
      </c>
      <c r="C722" t="s">
        <v>398</v>
      </c>
      <c r="D722" t="s">
        <v>418</v>
      </c>
      <c r="E722" t="s">
        <v>1153</v>
      </c>
      <c r="F722" s="175">
        <v>4299</v>
      </c>
      <c r="G722" t="s">
        <v>983</v>
      </c>
    </row>
    <row r="723" spans="1:7" ht="14.25" x14ac:dyDescent="0.45">
      <c r="A723" s="2">
        <v>722</v>
      </c>
      <c r="B723" t="s">
        <v>391</v>
      </c>
      <c r="C723" t="s">
        <v>399</v>
      </c>
      <c r="D723" t="s">
        <v>420</v>
      </c>
      <c r="E723" t="s">
        <v>1154</v>
      </c>
      <c r="F723" s="175">
        <v>2599</v>
      </c>
      <c r="G723" t="s">
        <v>983</v>
      </c>
    </row>
    <row r="724" spans="1:7" ht="14.25" x14ac:dyDescent="0.45">
      <c r="A724" s="2">
        <v>723</v>
      </c>
      <c r="B724" t="s">
        <v>391</v>
      </c>
      <c r="C724" t="s">
        <v>400</v>
      </c>
      <c r="D724" t="s">
        <v>422</v>
      </c>
      <c r="E724" t="s">
        <v>1155</v>
      </c>
      <c r="F724" s="175">
        <v>177.9</v>
      </c>
      <c r="G724" t="s">
        <v>1004</v>
      </c>
    </row>
    <row r="725" spans="1:7" ht="14.25" x14ac:dyDescent="0.45">
      <c r="A725" s="2">
        <v>724</v>
      </c>
      <c r="B725" t="s">
        <v>391</v>
      </c>
      <c r="C725" t="s">
        <v>400</v>
      </c>
      <c r="D725" t="s">
        <v>424</v>
      </c>
      <c r="E725" t="s">
        <v>1156</v>
      </c>
      <c r="F725" s="175">
        <v>179</v>
      </c>
      <c r="G725" t="s">
        <v>1030</v>
      </c>
    </row>
    <row r="726" spans="1:7" ht="14.25" x14ac:dyDescent="0.45">
      <c r="A726" s="2">
        <v>725</v>
      </c>
      <c r="B726" t="s">
        <v>391</v>
      </c>
      <c r="C726" t="s">
        <v>398</v>
      </c>
      <c r="D726" t="s">
        <v>426</v>
      </c>
      <c r="E726" t="s">
        <v>1157</v>
      </c>
      <c r="F726" s="175">
        <v>1999</v>
      </c>
      <c r="G726" t="s">
        <v>1010</v>
      </c>
    </row>
    <row r="727" spans="1:7" ht="14.25" x14ac:dyDescent="0.45">
      <c r="A727" s="2">
        <v>726</v>
      </c>
      <c r="B727" t="s">
        <v>391</v>
      </c>
      <c r="C727" t="s">
        <v>400</v>
      </c>
      <c r="D727" t="s">
        <v>428</v>
      </c>
      <c r="E727" t="s">
        <v>1158</v>
      </c>
      <c r="F727" s="175">
        <v>3999</v>
      </c>
      <c r="G727" t="s">
        <v>733</v>
      </c>
    </row>
    <row r="728" spans="1:7" ht="14.25" x14ac:dyDescent="0.45">
      <c r="A728" s="2">
        <v>727</v>
      </c>
      <c r="B728" t="s">
        <v>391</v>
      </c>
      <c r="C728" t="s">
        <v>389</v>
      </c>
      <c r="D728" t="s">
        <v>430</v>
      </c>
      <c r="E728" t="s">
        <v>1159</v>
      </c>
      <c r="F728" s="175">
        <v>2399</v>
      </c>
      <c r="G728" t="s">
        <v>733</v>
      </c>
    </row>
    <row r="729" spans="1:7" ht="14.25" x14ac:dyDescent="0.45">
      <c r="A729" s="2">
        <v>728</v>
      </c>
      <c r="B729" t="s">
        <v>391</v>
      </c>
      <c r="C729" t="s">
        <v>398</v>
      </c>
      <c r="D729" t="s">
        <v>433</v>
      </c>
      <c r="E729" t="s">
        <v>1160</v>
      </c>
      <c r="F729" s="175">
        <v>1399</v>
      </c>
      <c r="G729" t="s">
        <v>733</v>
      </c>
    </row>
    <row r="730" spans="1:7" ht="14.25" x14ac:dyDescent="0.45">
      <c r="A730" s="2">
        <v>729</v>
      </c>
      <c r="B730" t="s">
        <v>391</v>
      </c>
      <c r="C730" t="s">
        <v>400</v>
      </c>
      <c r="D730" t="s">
        <v>405</v>
      </c>
      <c r="E730" t="s">
        <v>1161</v>
      </c>
      <c r="F730" s="175">
        <v>439</v>
      </c>
      <c r="G730" t="s">
        <v>1004</v>
      </c>
    </row>
    <row r="731" spans="1:7" ht="14.25" x14ac:dyDescent="0.45">
      <c r="A731" s="2">
        <v>730</v>
      </c>
      <c r="B731" t="s">
        <v>391</v>
      </c>
      <c r="C731" t="s">
        <v>399</v>
      </c>
      <c r="D731" t="s">
        <v>408</v>
      </c>
      <c r="E731" t="s">
        <v>1162</v>
      </c>
      <c r="F731" s="175">
        <v>4139</v>
      </c>
      <c r="G731" t="s">
        <v>983</v>
      </c>
    </row>
    <row r="732" spans="1:7" ht="14.25" x14ac:dyDescent="0.45">
      <c r="A732" s="2">
        <v>731</v>
      </c>
      <c r="B732" t="s">
        <v>391</v>
      </c>
      <c r="C732" t="s">
        <v>398</v>
      </c>
      <c r="D732" t="s">
        <v>411</v>
      </c>
      <c r="E732" t="s">
        <v>1163</v>
      </c>
      <c r="F732" s="175">
        <v>2499</v>
      </c>
      <c r="G732" t="s">
        <v>983</v>
      </c>
    </row>
    <row r="733" spans="1:7" ht="14.25" x14ac:dyDescent="0.45">
      <c r="A733" s="2">
        <v>732</v>
      </c>
      <c r="B733" t="s">
        <v>391</v>
      </c>
      <c r="C733" t="s">
        <v>389</v>
      </c>
      <c r="D733" t="s">
        <v>414</v>
      </c>
      <c r="E733" t="s">
        <v>1164</v>
      </c>
      <c r="F733" s="175">
        <v>7999</v>
      </c>
      <c r="G733" t="s">
        <v>1010</v>
      </c>
    </row>
    <row r="734" spans="1:7" ht="14.25" x14ac:dyDescent="0.45">
      <c r="A734" s="2">
        <v>733</v>
      </c>
      <c r="B734" t="s">
        <v>391</v>
      </c>
      <c r="C734" t="s">
        <v>398</v>
      </c>
      <c r="D734" t="s">
        <v>416</v>
      </c>
      <c r="E734" t="s">
        <v>1165</v>
      </c>
      <c r="F734" s="175">
        <v>6499</v>
      </c>
      <c r="G734" t="s">
        <v>1010</v>
      </c>
    </row>
    <row r="735" spans="1:7" ht="14.25" x14ac:dyDescent="0.45">
      <c r="A735" s="2">
        <v>734</v>
      </c>
      <c r="B735" t="s">
        <v>391</v>
      </c>
      <c r="C735" t="s">
        <v>397</v>
      </c>
      <c r="D735" t="s">
        <v>418</v>
      </c>
      <c r="E735" t="s">
        <v>1166</v>
      </c>
      <c r="F735" s="175">
        <v>3999</v>
      </c>
      <c r="G735" t="s">
        <v>1010</v>
      </c>
    </row>
    <row r="736" spans="1:7" ht="14.25" x14ac:dyDescent="0.45">
      <c r="A736" s="2">
        <v>735</v>
      </c>
      <c r="B736" t="s">
        <v>391</v>
      </c>
      <c r="C736" t="s">
        <v>389</v>
      </c>
      <c r="D736" t="s">
        <v>420</v>
      </c>
      <c r="E736" t="s">
        <v>1167</v>
      </c>
      <c r="F736" s="175">
        <v>4699</v>
      </c>
      <c r="G736" t="s">
        <v>1010</v>
      </c>
    </row>
    <row r="737" spans="1:7" ht="14.25" x14ac:dyDescent="0.45">
      <c r="A737" s="2">
        <v>736</v>
      </c>
      <c r="B737" t="s">
        <v>391</v>
      </c>
      <c r="C737" t="s">
        <v>389</v>
      </c>
      <c r="D737" t="s">
        <v>422</v>
      </c>
      <c r="E737" t="s">
        <v>1168</v>
      </c>
      <c r="F737" s="175">
        <v>3699</v>
      </c>
      <c r="G737" t="s">
        <v>1010</v>
      </c>
    </row>
    <row r="738" spans="1:7" ht="14.25" x14ac:dyDescent="0.45">
      <c r="A738" s="2">
        <v>737</v>
      </c>
      <c r="B738" t="s">
        <v>391</v>
      </c>
      <c r="C738" t="s">
        <v>389</v>
      </c>
      <c r="D738" t="s">
        <v>424</v>
      </c>
      <c r="E738" t="s">
        <v>1169</v>
      </c>
      <c r="F738" s="175">
        <v>2999</v>
      </c>
      <c r="G738" t="s">
        <v>1010</v>
      </c>
    </row>
    <row r="739" spans="1:7" ht="14.25" x14ac:dyDescent="0.45">
      <c r="A739" s="2">
        <v>738</v>
      </c>
      <c r="B739" t="s">
        <v>391</v>
      </c>
      <c r="C739" t="s">
        <v>399</v>
      </c>
      <c r="D739" t="s">
        <v>426</v>
      </c>
      <c r="E739" t="s">
        <v>1170</v>
      </c>
      <c r="F739" s="175">
        <v>1599</v>
      </c>
      <c r="G739" t="s">
        <v>1010</v>
      </c>
    </row>
    <row r="740" spans="1:7" ht="14.25" x14ac:dyDescent="0.45">
      <c r="A740" s="2">
        <v>739</v>
      </c>
      <c r="B740" t="s">
        <v>391</v>
      </c>
      <c r="C740" t="s">
        <v>400</v>
      </c>
      <c r="D740" t="s">
        <v>428</v>
      </c>
      <c r="E740" t="s">
        <v>1171</v>
      </c>
      <c r="F740" s="175">
        <v>2599</v>
      </c>
      <c r="G740" t="s">
        <v>1010</v>
      </c>
    </row>
    <row r="741" spans="1:7" ht="14.25" x14ac:dyDescent="0.45">
      <c r="A741" s="2">
        <v>740</v>
      </c>
      <c r="B741" t="s">
        <v>391</v>
      </c>
      <c r="C741" t="s">
        <v>397</v>
      </c>
      <c r="D741" t="s">
        <v>430</v>
      </c>
      <c r="E741" t="s">
        <v>1172</v>
      </c>
      <c r="F741" s="175">
        <v>2099</v>
      </c>
      <c r="G741" t="s">
        <v>1010</v>
      </c>
    </row>
    <row r="742" spans="1:7" ht="14.25" x14ac:dyDescent="0.45">
      <c r="A742" s="2">
        <v>741</v>
      </c>
      <c r="B742" t="s">
        <v>391</v>
      </c>
      <c r="C742" t="s">
        <v>400</v>
      </c>
      <c r="D742" t="s">
        <v>433</v>
      </c>
      <c r="E742" t="s">
        <v>1173</v>
      </c>
      <c r="F742" s="175">
        <v>6999</v>
      </c>
      <c r="G742" t="s">
        <v>733</v>
      </c>
    </row>
    <row r="743" spans="1:7" ht="14.25" x14ac:dyDescent="0.45">
      <c r="A743" s="2">
        <v>742</v>
      </c>
      <c r="B743" t="s">
        <v>391</v>
      </c>
      <c r="C743" t="s">
        <v>400</v>
      </c>
      <c r="D743" t="s">
        <v>405</v>
      </c>
      <c r="E743" t="s">
        <v>1174</v>
      </c>
      <c r="F743" s="175">
        <v>1499</v>
      </c>
      <c r="G743" t="s">
        <v>733</v>
      </c>
    </row>
    <row r="744" spans="1:7" ht="14.25" x14ac:dyDescent="0.45">
      <c r="A744" s="2">
        <v>743</v>
      </c>
      <c r="B744" t="s">
        <v>391</v>
      </c>
      <c r="C744" t="s">
        <v>397</v>
      </c>
      <c r="D744" t="s">
        <v>408</v>
      </c>
      <c r="E744" t="s">
        <v>1175</v>
      </c>
      <c r="F744" s="175">
        <v>969</v>
      </c>
      <c r="G744" t="s">
        <v>733</v>
      </c>
    </row>
    <row r="745" spans="1:7" ht="14.25" x14ac:dyDescent="0.45">
      <c r="A745" s="2">
        <v>744</v>
      </c>
      <c r="B745" t="s">
        <v>391</v>
      </c>
      <c r="C745" t="s">
        <v>399</v>
      </c>
      <c r="D745" t="s">
        <v>411</v>
      </c>
      <c r="E745" t="s">
        <v>1176</v>
      </c>
      <c r="F745" s="175">
        <v>439</v>
      </c>
      <c r="G745" t="s">
        <v>1004</v>
      </c>
    </row>
    <row r="746" spans="1:7" ht="14.25" x14ac:dyDescent="0.45">
      <c r="A746" s="2">
        <v>745</v>
      </c>
      <c r="B746" t="s">
        <v>391</v>
      </c>
      <c r="C746" t="s">
        <v>400</v>
      </c>
      <c r="D746" t="s">
        <v>414</v>
      </c>
      <c r="E746" t="s">
        <v>1177</v>
      </c>
      <c r="F746" s="175">
        <v>219</v>
      </c>
      <c r="G746" t="s">
        <v>1004</v>
      </c>
    </row>
    <row r="747" spans="1:7" ht="14.25" x14ac:dyDescent="0.45">
      <c r="A747" s="2">
        <v>746</v>
      </c>
      <c r="B747" t="s">
        <v>391</v>
      </c>
      <c r="C747" t="s">
        <v>397</v>
      </c>
      <c r="D747" t="s">
        <v>416</v>
      </c>
      <c r="E747" t="s">
        <v>1178</v>
      </c>
      <c r="F747" s="175">
        <v>2999</v>
      </c>
      <c r="G747" t="s">
        <v>969</v>
      </c>
    </row>
    <row r="748" spans="1:7" ht="14.25" x14ac:dyDescent="0.45">
      <c r="A748" s="2">
        <v>747</v>
      </c>
      <c r="B748" t="s">
        <v>391</v>
      </c>
      <c r="C748" t="s">
        <v>399</v>
      </c>
      <c r="D748" t="s">
        <v>418</v>
      </c>
      <c r="E748" t="s">
        <v>1179</v>
      </c>
      <c r="F748" s="175">
        <v>3499</v>
      </c>
      <c r="G748" t="s">
        <v>969</v>
      </c>
    </row>
    <row r="749" spans="1:7" ht="14.25" x14ac:dyDescent="0.45">
      <c r="A749" s="2">
        <v>748</v>
      </c>
      <c r="B749" t="s">
        <v>391</v>
      </c>
      <c r="C749" t="s">
        <v>395</v>
      </c>
      <c r="D749" t="s">
        <v>420</v>
      </c>
      <c r="E749" t="s">
        <v>1180</v>
      </c>
      <c r="F749" s="175">
        <v>3699</v>
      </c>
      <c r="G749" t="s">
        <v>975</v>
      </c>
    </row>
    <row r="750" spans="1:7" ht="14.25" x14ac:dyDescent="0.45">
      <c r="A750" s="2">
        <v>749</v>
      </c>
      <c r="B750" t="s">
        <v>391</v>
      </c>
      <c r="C750" t="s">
        <v>400</v>
      </c>
      <c r="D750" t="s">
        <v>422</v>
      </c>
      <c r="E750" t="s">
        <v>1181</v>
      </c>
      <c r="F750" s="175">
        <v>2399</v>
      </c>
      <c r="G750" t="s">
        <v>975</v>
      </c>
    </row>
    <row r="751" spans="1:7" ht="14.25" x14ac:dyDescent="0.45">
      <c r="A751" s="2">
        <v>750</v>
      </c>
      <c r="B751" t="s">
        <v>391</v>
      </c>
      <c r="C751" t="s">
        <v>395</v>
      </c>
      <c r="D751" t="s">
        <v>424</v>
      </c>
      <c r="E751" t="s">
        <v>1182</v>
      </c>
      <c r="F751" s="175">
        <v>2879</v>
      </c>
      <c r="G751" t="s">
        <v>975</v>
      </c>
    </row>
    <row r="752" spans="1:7" ht="14.25" x14ac:dyDescent="0.45">
      <c r="A752" s="2">
        <v>751</v>
      </c>
      <c r="B752" t="s">
        <v>391</v>
      </c>
      <c r="C752" t="s">
        <v>397</v>
      </c>
      <c r="D752" t="s">
        <v>426</v>
      </c>
      <c r="E752" t="s">
        <v>1183</v>
      </c>
      <c r="F752" s="175">
        <v>1899</v>
      </c>
      <c r="G752" t="s">
        <v>975</v>
      </c>
    </row>
    <row r="753" spans="1:7" ht="14.25" x14ac:dyDescent="0.45">
      <c r="A753" s="2">
        <v>752</v>
      </c>
      <c r="B753" t="s">
        <v>391</v>
      </c>
      <c r="C753" t="s">
        <v>389</v>
      </c>
      <c r="D753" t="s">
        <v>428</v>
      </c>
      <c r="E753" t="s">
        <v>1184</v>
      </c>
      <c r="F753" s="175">
        <v>1299</v>
      </c>
      <c r="G753" t="s">
        <v>975</v>
      </c>
    </row>
    <row r="754" spans="1:7" ht="14.25" x14ac:dyDescent="0.45">
      <c r="A754" s="2">
        <v>753</v>
      </c>
      <c r="B754" t="s">
        <v>391</v>
      </c>
      <c r="C754" t="s">
        <v>398</v>
      </c>
      <c r="D754" t="s">
        <v>430</v>
      </c>
      <c r="E754" t="s">
        <v>1185</v>
      </c>
      <c r="F754" s="175">
        <v>2149</v>
      </c>
      <c r="G754" t="s">
        <v>975</v>
      </c>
    </row>
    <row r="755" spans="1:7" ht="14.25" x14ac:dyDescent="0.45">
      <c r="A755" s="2">
        <v>754</v>
      </c>
      <c r="B755" t="s">
        <v>391</v>
      </c>
      <c r="C755" t="s">
        <v>389</v>
      </c>
      <c r="D755" t="s">
        <v>433</v>
      </c>
      <c r="E755" t="s">
        <v>1186</v>
      </c>
      <c r="F755" s="175">
        <v>1199</v>
      </c>
      <c r="G755" t="s">
        <v>975</v>
      </c>
    </row>
    <row r="756" spans="1:7" ht="14.25" x14ac:dyDescent="0.45">
      <c r="A756" s="2">
        <v>755</v>
      </c>
      <c r="B756" t="s">
        <v>391</v>
      </c>
      <c r="C756" t="s">
        <v>400</v>
      </c>
      <c r="D756" t="s">
        <v>405</v>
      </c>
      <c r="E756" t="s">
        <v>1187</v>
      </c>
      <c r="F756" s="175">
        <v>949</v>
      </c>
      <c r="G756" t="s">
        <v>975</v>
      </c>
    </row>
    <row r="757" spans="1:7" ht="14.25" x14ac:dyDescent="0.45">
      <c r="A757" s="2">
        <v>756</v>
      </c>
      <c r="B757" t="s">
        <v>391</v>
      </c>
      <c r="C757" t="s">
        <v>389</v>
      </c>
      <c r="D757" t="s">
        <v>408</v>
      </c>
      <c r="E757" t="s">
        <v>1188</v>
      </c>
      <c r="F757" s="175">
        <v>849</v>
      </c>
      <c r="G757" t="s">
        <v>975</v>
      </c>
    </row>
    <row r="758" spans="1:7" ht="14.25" x14ac:dyDescent="0.45">
      <c r="A758" s="2">
        <v>757</v>
      </c>
      <c r="B758" t="s">
        <v>391</v>
      </c>
      <c r="C758" t="s">
        <v>389</v>
      </c>
      <c r="D758" t="s">
        <v>411</v>
      </c>
      <c r="E758" t="s">
        <v>1189</v>
      </c>
      <c r="F758" s="175">
        <v>849</v>
      </c>
      <c r="G758" t="s">
        <v>975</v>
      </c>
    </row>
    <row r="759" spans="1:7" ht="14.25" x14ac:dyDescent="0.45">
      <c r="A759" s="2">
        <v>758</v>
      </c>
      <c r="B759" t="s">
        <v>391</v>
      </c>
      <c r="C759" t="s">
        <v>398</v>
      </c>
      <c r="D759" t="s">
        <v>414</v>
      </c>
      <c r="E759" t="s">
        <v>1190</v>
      </c>
      <c r="F759" s="175">
        <v>799</v>
      </c>
      <c r="G759" t="s">
        <v>975</v>
      </c>
    </row>
    <row r="760" spans="1:7" ht="14.25" x14ac:dyDescent="0.45">
      <c r="A760" s="2">
        <v>759</v>
      </c>
      <c r="B760" t="s">
        <v>391</v>
      </c>
      <c r="C760" t="s">
        <v>395</v>
      </c>
      <c r="D760" t="s">
        <v>416</v>
      </c>
      <c r="E760" t="s">
        <v>1191</v>
      </c>
      <c r="F760" s="175">
        <v>669</v>
      </c>
      <c r="G760" t="s">
        <v>975</v>
      </c>
    </row>
    <row r="761" spans="1:7" ht="14.25" x14ac:dyDescent="0.45">
      <c r="A761" s="2">
        <v>760</v>
      </c>
      <c r="B761" t="s">
        <v>391</v>
      </c>
      <c r="C761" t="s">
        <v>395</v>
      </c>
      <c r="D761" t="s">
        <v>418</v>
      </c>
      <c r="E761" t="s">
        <v>1192</v>
      </c>
      <c r="F761" s="175">
        <v>6999</v>
      </c>
      <c r="G761" t="s">
        <v>983</v>
      </c>
    </row>
    <row r="762" spans="1:7" ht="14.25" x14ac:dyDescent="0.45">
      <c r="A762" s="2">
        <v>761</v>
      </c>
      <c r="B762" t="s">
        <v>391</v>
      </c>
      <c r="C762" t="s">
        <v>399</v>
      </c>
      <c r="D762" t="s">
        <v>420</v>
      </c>
      <c r="E762" t="s">
        <v>1193</v>
      </c>
      <c r="F762" s="175">
        <v>4999</v>
      </c>
      <c r="G762" t="s">
        <v>983</v>
      </c>
    </row>
    <row r="763" spans="1:7" ht="14.25" x14ac:dyDescent="0.45">
      <c r="A763" s="2">
        <v>762</v>
      </c>
      <c r="B763" t="s">
        <v>391</v>
      </c>
      <c r="C763" t="s">
        <v>399</v>
      </c>
      <c r="D763" t="s">
        <v>422</v>
      </c>
      <c r="E763" t="s">
        <v>1194</v>
      </c>
      <c r="F763" s="175">
        <v>3999</v>
      </c>
      <c r="G763" t="s">
        <v>983</v>
      </c>
    </row>
    <row r="764" spans="1:7" ht="14.25" x14ac:dyDescent="0.45">
      <c r="A764" s="2">
        <v>763</v>
      </c>
      <c r="B764" t="s">
        <v>391</v>
      </c>
      <c r="C764" t="s">
        <v>400</v>
      </c>
      <c r="D764" t="s">
        <v>424</v>
      </c>
      <c r="E764" t="s">
        <v>1195</v>
      </c>
      <c r="F764" s="175">
        <v>7999</v>
      </c>
      <c r="G764" t="s">
        <v>983</v>
      </c>
    </row>
    <row r="765" spans="1:7" ht="14.25" x14ac:dyDescent="0.45">
      <c r="A765" s="2">
        <v>764</v>
      </c>
      <c r="B765" t="s">
        <v>391</v>
      </c>
      <c r="C765" t="s">
        <v>395</v>
      </c>
      <c r="D765" t="s">
        <v>426</v>
      </c>
      <c r="E765" t="s">
        <v>1196</v>
      </c>
      <c r="F765" s="175">
        <v>1799</v>
      </c>
      <c r="G765" t="s">
        <v>983</v>
      </c>
    </row>
    <row r="766" spans="1:7" ht="14.25" x14ac:dyDescent="0.45">
      <c r="A766" s="2">
        <v>765</v>
      </c>
      <c r="B766" t="s">
        <v>391</v>
      </c>
      <c r="C766" t="s">
        <v>389</v>
      </c>
      <c r="D766" t="s">
        <v>428</v>
      </c>
      <c r="E766" t="s">
        <v>1197</v>
      </c>
      <c r="F766" s="175">
        <v>699</v>
      </c>
      <c r="G766" t="s">
        <v>1138</v>
      </c>
    </row>
    <row r="767" spans="1:7" ht="14.25" x14ac:dyDescent="0.45">
      <c r="A767" s="2">
        <v>766</v>
      </c>
      <c r="B767" t="s">
        <v>391</v>
      </c>
      <c r="C767" t="s">
        <v>399</v>
      </c>
      <c r="D767" t="s">
        <v>430</v>
      </c>
      <c r="E767" t="s">
        <v>1198</v>
      </c>
      <c r="F767" s="175">
        <v>499</v>
      </c>
      <c r="G767" t="s">
        <v>1138</v>
      </c>
    </row>
    <row r="768" spans="1:7" ht="14.25" x14ac:dyDescent="0.45">
      <c r="A768" s="2">
        <v>767</v>
      </c>
      <c r="B768" t="s">
        <v>391</v>
      </c>
      <c r="C768" t="s">
        <v>389</v>
      </c>
      <c r="D768" t="s">
        <v>433</v>
      </c>
      <c r="E768" t="s">
        <v>1199</v>
      </c>
      <c r="F768" s="175">
        <v>499</v>
      </c>
      <c r="G768" t="s">
        <v>1114</v>
      </c>
    </row>
    <row r="769" spans="1:7" ht="14.25" x14ac:dyDescent="0.45">
      <c r="A769" s="2">
        <v>768</v>
      </c>
      <c r="B769" t="s">
        <v>391</v>
      </c>
      <c r="C769" t="s">
        <v>399</v>
      </c>
      <c r="D769" t="s">
        <v>405</v>
      </c>
      <c r="E769" t="s">
        <v>1200</v>
      </c>
      <c r="F769" s="175">
        <v>399</v>
      </c>
      <c r="G769" t="s">
        <v>1114</v>
      </c>
    </row>
    <row r="770" spans="1:7" ht="14.25" x14ac:dyDescent="0.45">
      <c r="A770" s="2">
        <v>769</v>
      </c>
      <c r="B770" t="s">
        <v>396</v>
      </c>
      <c r="C770" t="s">
        <v>400</v>
      </c>
      <c r="D770" t="s">
        <v>408</v>
      </c>
      <c r="E770" t="s">
        <v>1201</v>
      </c>
      <c r="F770" s="175">
        <v>599</v>
      </c>
      <c r="G770" t="s">
        <v>1202</v>
      </c>
    </row>
    <row r="771" spans="1:7" ht="14.25" x14ac:dyDescent="0.45">
      <c r="A771" s="2">
        <v>770</v>
      </c>
      <c r="B771" t="s">
        <v>396</v>
      </c>
      <c r="C771" t="s">
        <v>397</v>
      </c>
      <c r="D771" t="s">
        <v>411</v>
      </c>
      <c r="E771" t="s">
        <v>1203</v>
      </c>
      <c r="F771" s="175">
        <v>299</v>
      </c>
      <c r="G771" t="s">
        <v>969</v>
      </c>
    </row>
    <row r="772" spans="1:7" ht="14.25" x14ac:dyDescent="0.45">
      <c r="A772" s="2">
        <v>771</v>
      </c>
      <c r="B772" t="s">
        <v>396</v>
      </c>
      <c r="C772" t="s">
        <v>397</v>
      </c>
      <c r="D772" t="s">
        <v>414</v>
      </c>
      <c r="E772" t="s">
        <v>1204</v>
      </c>
      <c r="F772" s="175">
        <v>429</v>
      </c>
      <c r="G772" t="s">
        <v>1205</v>
      </c>
    </row>
    <row r="773" spans="1:7" ht="14.25" x14ac:dyDescent="0.45">
      <c r="A773" s="2">
        <v>772</v>
      </c>
      <c r="B773" t="s">
        <v>396</v>
      </c>
      <c r="C773" t="s">
        <v>395</v>
      </c>
      <c r="D773" t="s">
        <v>416</v>
      </c>
      <c r="E773" t="s">
        <v>1206</v>
      </c>
      <c r="F773" s="175">
        <v>599</v>
      </c>
      <c r="G773" t="s">
        <v>1207</v>
      </c>
    </row>
    <row r="774" spans="1:7" ht="14.25" x14ac:dyDescent="0.45">
      <c r="A774" s="2">
        <v>773</v>
      </c>
      <c r="B774" t="s">
        <v>396</v>
      </c>
      <c r="C774" t="s">
        <v>397</v>
      </c>
      <c r="D774" t="s">
        <v>418</v>
      </c>
      <c r="E774" t="s">
        <v>1208</v>
      </c>
      <c r="F774" s="175">
        <v>299</v>
      </c>
      <c r="G774" t="s">
        <v>1004</v>
      </c>
    </row>
    <row r="775" spans="1:7" ht="14.25" x14ac:dyDescent="0.45">
      <c r="A775" s="2">
        <v>774</v>
      </c>
      <c r="B775" t="s">
        <v>396</v>
      </c>
      <c r="C775" t="s">
        <v>389</v>
      </c>
      <c r="D775" t="s">
        <v>420</v>
      </c>
      <c r="E775" t="s">
        <v>1209</v>
      </c>
      <c r="F775" s="175">
        <v>589</v>
      </c>
      <c r="G775" t="s">
        <v>969</v>
      </c>
    </row>
    <row r="776" spans="1:7" ht="14.25" x14ac:dyDescent="0.45">
      <c r="A776" s="2">
        <v>775</v>
      </c>
      <c r="B776" t="s">
        <v>396</v>
      </c>
      <c r="C776" t="s">
        <v>397</v>
      </c>
      <c r="D776" t="s">
        <v>422</v>
      </c>
      <c r="E776" t="s">
        <v>1210</v>
      </c>
      <c r="F776" s="175">
        <v>589</v>
      </c>
      <c r="G776" t="s">
        <v>432</v>
      </c>
    </row>
    <row r="777" spans="1:7" ht="14.25" x14ac:dyDescent="0.45">
      <c r="A777" s="2">
        <v>776</v>
      </c>
      <c r="B777" t="s">
        <v>396</v>
      </c>
      <c r="C777" t="s">
        <v>399</v>
      </c>
      <c r="D777" t="s">
        <v>424</v>
      </c>
      <c r="E777" t="s">
        <v>1211</v>
      </c>
      <c r="F777" s="175">
        <v>329</v>
      </c>
      <c r="G777" t="s">
        <v>1207</v>
      </c>
    </row>
    <row r="778" spans="1:7" ht="14.25" x14ac:dyDescent="0.45">
      <c r="A778" s="2">
        <v>777</v>
      </c>
      <c r="B778" t="s">
        <v>396</v>
      </c>
      <c r="C778" t="s">
        <v>398</v>
      </c>
      <c r="D778" t="s">
        <v>426</v>
      </c>
      <c r="E778" t="s">
        <v>1212</v>
      </c>
      <c r="F778" s="175">
        <v>649</v>
      </c>
      <c r="G778" t="s">
        <v>1202</v>
      </c>
    </row>
    <row r="779" spans="1:7" ht="14.25" x14ac:dyDescent="0.45">
      <c r="A779" s="2">
        <v>778</v>
      </c>
      <c r="B779" t="s">
        <v>396</v>
      </c>
      <c r="C779" t="s">
        <v>397</v>
      </c>
      <c r="D779" t="s">
        <v>428</v>
      </c>
      <c r="E779" t="s">
        <v>1213</v>
      </c>
      <c r="F779" s="175">
        <v>739</v>
      </c>
      <c r="G779" t="s">
        <v>1202</v>
      </c>
    </row>
    <row r="780" spans="1:7" ht="14.25" x14ac:dyDescent="0.45">
      <c r="A780" s="2">
        <v>779</v>
      </c>
      <c r="B780" t="s">
        <v>396</v>
      </c>
      <c r="C780" t="s">
        <v>395</v>
      </c>
      <c r="D780" t="s">
        <v>430</v>
      </c>
      <c r="E780" t="s">
        <v>1214</v>
      </c>
      <c r="F780" s="175">
        <v>409</v>
      </c>
      <c r="G780" t="s">
        <v>1202</v>
      </c>
    </row>
    <row r="781" spans="1:7" ht="14.25" x14ac:dyDescent="0.45">
      <c r="A781" s="2">
        <v>780</v>
      </c>
      <c r="B781" t="s">
        <v>396</v>
      </c>
      <c r="C781" t="s">
        <v>397</v>
      </c>
      <c r="D781" t="s">
        <v>433</v>
      </c>
      <c r="E781" t="s">
        <v>1215</v>
      </c>
      <c r="F781" s="175">
        <v>849</v>
      </c>
      <c r="G781" t="s">
        <v>1202</v>
      </c>
    </row>
    <row r="782" spans="1:7" ht="14.25" x14ac:dyDescent="0.45">
      <c r="A782" s="2">
        <v>781</v>
      </c>
      <c r="B782" t="s">
        <v>396</v>
      </c>
      <c r="C782" t="s">
        <v>397</v>
      </c>
      <c r="D782" t="s">
        <v>405</v>
      </c>
      <c r="E782" t="s">
        <v>1216</v>
      </c>
      <c r="F782" s="175">
        <v>799</v>
      </c>
      <c r="G782" t="s">
        <v>1205</v>
      </c>
    </row>
    <row r="783" spans="1:7" ht="14.25" x14ac:dyDescent="0.45">
      <c r="A783" s="2">
        <v>782</v>
      </c>
      <c r="B783" t="s">
        <v>396</v>
      </c>
      <c r="C783" t="s">
        <v>397</v>
      </c>
      <c r="D783" t="s">
        <v>408</v>
      </c>
      <c r="E783" t="s">
        <v>1217</v>
      </c>
      <c r="F783" s="175">
        <v>649</v>
      </c>
      <c r="G783" t="s">
        <v>1207</v>
      </c>
    </row>
    <row r="784" spans="1:7" ht="14.25" x14ac:dyDescent="0.45">
      <c r="A784" s="2">
        <v>783</v>
      </c>
      <c r="B784" t="s">
        <v>396</v>
      </c>
      <c r="C784" t="s">
        <v>398</v>
      </c>
      <c r="D784" t="s">
        <v>411</v>
      </c>
      <c r="E784" t="s">
        <v>1218</v>
      </c>
      <c r="F784" s="175">
        <v>479</v>
      </c>
      <c r="G784" t="s">
        <v>1207</v>
      </c>
    </row>
    <row r="785" spans="1:7" ht="14.25" x14ac:dyDescent="0.45">
      <c r="A785" s="2">
        <v>784</v>
      </c>
      <c r="B785" t="s">
        <v>396</v>
      </c>
      <c r="C785" t="s">
        <v>398</v>
      </c>
      <c r="D785" t="s">
        <v>414</v>
      </c>
      <c r="E785" t="s">
        <v>1219</v>
      </c>
      <c r="F785" s="175">
        <v>679</v>
      </c>
      <c r="G785" t="s">
        <v>1202</v>
      </c>
    </row>
    <row r="786" spans="1:7" ht="14.25" x14ac:dyDescent="0.45">
      <c r="A786" s="2">
        <v>785</v>
      </c>
      <c r="B786" t="s">
        <v>396</v>
      </c>
      <c r="C786" t="s">
        <v>398</v>
      </c>
      <c r="D786" t="s">
        <v>416</v>
      </c>
      <c r="E786" t="s">
        <v>1220</v>
      </c>
      <c r="F786" s="175">
        <v>279</v>
      </c>
      <c r="G786" t="s">
        <v>969</v>
      </c>
    </row>
    <row r="787" spans="1:7" ht="14.25" x14ac:dyDescent="0.45">
      <c r="A787" s="2">
        <v>786</v>
      </c>
      <c r="B787" t="s">
        <v>396</v>
      </c>
      <c r="C787" t="s">
        <v>397</v>
      </c>
      <c r="D787" t="s">
        <v>418</v>
      </c>
      <c r="E787" t="s">
        <v>1221</v>
      </c>
      <c r="F787" s="175">
        <v>1129</v>
      </c>
      <c r="G787" t="s">
        <v>983</v>
      </c>
    </row>
    <row r="788" spans="1:7" ht="14.25" x14ac:dyDescent="0.45">
      <c r="A788" s="2">
        <v>787</v>
      </c>
      <c r="B788" t="s">
        <v>396</v>
      </c>
      <c r="C788" t="s">
        <v>400</v>
      </c>
      <c r="D788" t="s">
        <v>420</v>
      </c>
      <c r="E788" t="s">
        <v>1222</v>
      </c>
      <c r="F788" s="175">
        <v>339</v>
      </c>
      <c r="G788" t="s">
        <v>432</v>
      </c>
    </row>
    <row r="789" spans="1:7" ht="14.25" x14ac:dyDescent="0.45">
      <c r="A789" s="2">
        <v>788</v>
      </c>
      <c r="B789" t="s">
        <v>396</v>
      </c>
      <c r="C789" t="s">
        <v>395</v>
      </c>
      <c r="D789" t="s">
        <v>422</v>
      </c>
      <c r="E789" t="s">
        <v>1223</v>
      </c>
      <c r="F789" s="175">
        <v>789</v>
      </c>
      <c r="G789" t="s">
        <v>432</v>
      </c>
    </row>
    <row r="790" spans="1:7" ht="14.25" x14ac:dyDescent="0.45">
      <c r="A790" s="2">
        <v>789</v>
      </c>
      <c r="B790" t="s">
        <v>396</v>
      </c>
      <c r="C790" t="s">
        <v>389</v>
      </c>
      <c r="D790" t="s">
        <v>424</v>
      </c>
      <c r="E790" t="s">
        <v>1224</v>
      </c>
      <c r="F790" s="175">
        <v>449</v>
      </c>
      <c r="G790" t="s">
        <v>969</v>
      </c>
    </row>
    <row r="791" spans="1:7" ht="14.25" x14ac:dyDescent="0.45">
      <c r="A791" s="2">
        <v>790</v>
      </c>
      <c r="B791" t="s">
        <v>396</v>
      </c>
      <c r="C791" t="s">
        <v>399</v>
      </c>
      <c r="D791" t="s">
        <v>426</v>
      </c>
      <c r="E791" t="s">
        <v>1225</v>
      </c>
      <c r="F791" s="175">
        <v>309</v>
      </c>
      <c r="G791" t="s">
        <v>1205</v>
      </c>
    </row>
    <row r="792" spans="1:7" ht="14.25" x14ac:dyDescent="0.45">
      <c r="A792" s="2">
        <v>791</v>
      </c>
      <c r="B792" t="s">
        <v>396</v>
      </c>
      <c r="C792" t="s">
        <v>398</v>
      </c>
      <c r="D792" t="s">
        <v>428</v>
      </c>
      <c r="E792" t="s">
        <v>1226</v>
      </c>
      <c r="F792" s="175">
        <v>749</v>
      </c>
      <c r="G792" t="s">
        <v>1207</v>
      </c>
    </row>
    <row r="793" spans="1:7" ht="14.25" x14ac:dyDescent="0.45">
      <c r="A793" s="2">
        <v>792</v>
      </c>
      <c r="B793" t="s">
        <v>396</v>
      </c>
      <c r="C793" t="s">
        <v>389</v>
      </c>
      <c r="D793" t="s">
        <v>430</v>
      </c>
      <c r="E793" t="s">
        <v>1227</v>
      </c>
      <c r="F793" s="175">
        <v>349</v>
      </c>
      <c r="G793" t="s">
        <v>983</v>
      </c>
    </row>
    <row r="794" spans="1:7" ht="14.25" x14ac:dyDescent="0.45">
      <c r="A794" s="2">
        <v>793</v>
      </c>
      <c r="B794" t="s">
        <v>396</v>
      </c>
      <c r="C794" t="s">
        <v>399</v>
      </c>
      <c r="D794" t="s">
        <v>433</v>
      </c>
      <c r="E794" t="s">
        <v>1228</v>
      </c>
      <c r="F794" s="175">
        <v>1199</v>
      </c>
      <c r="G794" t="s">
        <v>1207</v>
      </c>
    </row>
    <row r="795" spans="1:7" ht="14.25" x14ac:dyDescent="0.45">
      <c r="A795" s="2">
        <v>794</v>
      </c>
      <c r="B795" t="s">
        <v>396</v>
      </c>
      <c r="C795" t="s">
        <v>395</v>
      </c>
      <c r="D795" t="s">
        <v>405</v>
      </c>
      <c r="E795" t="s">
        <v>1229</v>
      </c>
      <c r="F795" s="175">
        <v>629</v>
      </c>
      <c r="G795" t="s">
        <v>1205</v>
      </c>
    </row>
    <row r="796" spans="1:7" ht="14.25" x14ac:dyDescent="0.45">
      <c r="A796" s="2">
        <v>795</v>
      </c>
      <c r="B796" t="s">
        <v>396</v>
      </c>
      <c r="C796" t="s">
        <v>389</v>
      </c>
      <c r="D796" t="s">
        <v>408</v>
      </c>
      <c r="E796" t="s">
        <v>1230</v>
      </c>
      <c r="F796" s="175">
        <v>399</v>
      </c>
      <c r="G796" t="s">
        <v>969</v>
      </c>
    </row>
    <row r="797" spans="1:7" ht="14.25" x14ac:dyDescent="0.45">
      <c r="A797" s="2">
        <v>796</v>
      </c>
      <c r="B797" t="s">
        <v>396</v>
      </c>
      <c r="C797" t="s">
        <v>400</v>
      </c>
      <c r="D797" t="s">
        <v>411</v>
      </c>
      <c r="E797" t="s">
        <v>1231</v>
      </c>
      <c r="F797" s="175">
        <v>479</v>
      </c>
      <c r="G797" t="s">
        <v>1202</v>
      </c>
    </row>
    <row r="798" spans="1:7" ht="14.25" x14ac:dyDescent="0.45">
      <c r="A798" s="2">
        <v>797</v>
      </c>
      <c r="B798" t="s">
        <v>396</v>
      </c>
      <c r="C798" t="s">
        <v>389</v>
      </c>
      <c r="D798" t="s">
        <v>414</v>
      </c>
      <c r="E798" t="s">
        <v>1232</v>
      </c>
      <c r="F798" s="175">
        <v>969</v>
      </c>
      <c r="G798" t="s">
        <v>1202</v>
      </c>
    </row>
    <row r="799" spans="1:7" ht="14.25" x14ac:dyDescent="0.45">
      <c r="A799" s="2">
        <v>798</v>
      </c>
      <c r="B799" t="s">
        <v>396</v>
      </c>
      <c r="C799" t="s">
        <v>398</v>
      </c>
      <c r="D799" t="s">
        <v>416</v>
      </c>
      <c r="E799" t="s">
        <v>1233</v>
      </c>
      <c r="F799" s="175">
        <v>549</v>
      </c>
      <c r="G799" t="s">
        <v>1207</v>
      </c>
    </row>
    <row r="800" spans="1:7" ht="14.25" x14ac:dyDescent="0.45">
      <c r="A800" s="2">
        <v>799</v>
      </c>
      <c r="B800" t="s">
        <v>396</v>
      </c>
      <c r="C800" t="s">
        <v>400</v>
      </c>
      <c r="D800" t="s">
        <v>418</v>
      </c>
      <c r="E800" t="s">
        <v>1234</v>
      </c>
      <c r="F800" s="175">
        <v>319</v>
      </c>
      <c r="G800" t="s">
        <v>1235</v>
      </c>
    </row>
    <row r="801" spans="1:7" ht="14.25" x14ac:dyDescent="0.45">
      <c r="A801" s="2">
        <v>800</v>
      </c>
      <c r="B801" t="s">
        <v>396</v>
      </c>
      <c r="C801" t="s">
        <v>397</v>
      </c>
      <c r="D801" t="s">
        <v>420</v>
      </c>
      <c r="E801" t="s">
        <v>1236</v>
      </c>
      <c r="F801" s="175">
        <v>899</v>
      </c>
      <c r="G801" t="s">
        <v>983</v>
      </c>
    </row>
    <row r="802" spans="1:7" ht="14.25" x14ac:dyDescent="0.45">
      <c r="A802" s="2">
        <v>801</v>
      </c>
      <c r="B802" t="s">
        <v>396</v>
      </c>
      <c r="C802" t="s">
        <v>399</v>
      </c>
      <c r="D802" t="s">
        <v>422</v>
      </c>
      <c r="E802" t="s">
        <v>1237</v>
      </c>
      <c r="F802" s="175">
        <v>269</v>
      </c>
      <c r="G802" t="s">
        <v>1238</v>
      </c>
    </row>
    <row r="803" spans="1:7" ht="14.25" x14ac:dyDescent="0.45">
      <c r="A803" s="2">
        <v>802</v>
      </c>
      <c r="B803" t="s">
        <v>396</v>
      </c>
      <c r="C803" t="s">
        <v>399</v>
      </c>
      <c r="D803" t="s">
        <v>424</v>
      </c>
      <c r="E803" t="s">
        <v>1239</v>
      </c>
      <c r="F803" s="175">
        <v>869</v>
      </c>
      <c r="G803" t="s">
        <v>1202</v>
      </c>
    </row>
    <row r="804" spans="1:7" ht="14.25" x14ac:dyDescent="0.45">
      <c r="A804" s="2">
        <v>803</v>
      </c>
      <c r="B804" t="s">
        <v>396</v>
      </c>
      <c r="C804" t="s">
        <v>400</v>
      </c>
      <c r="D804" t="s">
        <v>426</v>
      </c>
      <c r="E804" t="s">
        <v>1240</v>
      </c>
      <c r="F804" s="175">
        <v>949</v>
      </c>
      <c r="G804" t="s">
        <v>1205</v>
      </c>
    </row>
    <row r="805" spans="1:7" ht="14.25" x14ac:dyDescent="0.45">
      <c r="A805" s="2">
        <v>804</v>
      </c>
      <c r="B805" t="s">
        <v>396</v>
      </c>
      <c r="C805" t="s">
        <v>400</v>
      </c>
      <c r="D805" t="s">
        <v>428</v>
      </c>
      <c r="E805" t="s">
        <v>1241</v>
      </c>
      <c r="F805" s="175">
        <v>749</v>
      </c>
      <c r="G805" t="s">
        <v>1202</v>
      </c>
    </row>
    <row r="806" spans="1:7" ht="14.25" x14ac:dyDescent="0.45">
      <c r="A806" s="2">
        <v>805</v>
      </c>
      <c r="B806" t="s">
        <v>396</v>
      </c>
      <c r="C806" t="s">
        <v>395</v>
      </c>
      <c r="D806" t="s">
        <v>430</v>
      </c>
      <c r="E806" t="s">
        <v>1242</v>
      </c>
      <c r="F806" s="175">
        <v>489</v>
      </c>
      <c r="G806" t="s">
        <v>1202</v>
      </c>
    </row>
    <row r="807" spans="1:7" ht="14.25" x14ac:dyDescent="0.45">
      <c r="A807" s="2">
        <v>806</v>
      </c>
      <c r="B807" t="s">
        <v>396</v>
      </c>
      <c r="C807" t="s">
        <v>398</v>
      </c>
      <c r="D807" t="s">
        <v>433</v>
      </c>
      <c r="E807" t="s">
        <v>1243</v>
      </c>
      <c r="F807" s="175">
        <v>849</v>
      </c>
      <c r="G807" t="s">
        <v>1202</v>
      </c>
    </row>
    <row r="808" spans="1:7" ht="14.25" x14ac:dyDescent="0.45">
      <c r="A808" s="2">
        <v>807</v>
      </c>
      <c r="B808" t="s">
        <v>396</v>
      </c>
      <c r="C808" t="s">
        <v>397</v>
      </c>
      <c r="D808" t="s">
        <v>405</v>
      </c>
      <c r="E808" t="s">
        <v>1244</v>
      </c>
      <c r="F808" s="175">
        <v>649</v>
      </c>
      <c r="G808" t="s">
        <v>983</v>
      </c>
    </row>
    <row r="809" spans="1:7" ht="14.25" x14ac:dyDescent="0.45">
      <c r="A809" s="2">
        <v>808</v>
      </c>
      <c r="B809" t="s">
        <v>396</v>
      </c>
      <c r="C809" t="s">
        <v>395</v>
      </c>
      <c r="D809" t="s">
        <v>408</v>
      </c>
      <c r="E809" t="s">
        <v>1245</v>
      </c>
      <c r="F809" s="175">
        <v>729</v>
      </c>
      <c r="G809" t="s">
        <v>1205</v>
      </c>
    </row>
    <row r="810" spans="1:7" ht="14.25" x14ac:dyDescent="0.45">
      <c r="A810" s="2">
        <v>809</v>
      </c>
      <c r="B810" t="s">
        <v>396</v>
      </c>
      <c r="C810" t="s">
        <v>399</v>
      </c>
      <c r="D810" t="s">
        <v>411</v>
      </c>
      <c r="E810" t="s">
        <v>1246</v>
      </c>
      <c r="F810" s="175">
        <v>629</v>
      </c>
      <c r="G810" t="s">
        <v>1205</v>
      </c>
    </row>
    <row r="811" spans="1:7" ht="14.25" x14ac:dyDescent="0.45">
      <c r="A811" s="2">
        <v>810</v>
      </c>
      <c r="B811" t="s">
        <v>396</v>
      </c>
      <c r="C811" t="s">
        <v>395</v>
      </c>
      <c r="D811" t="s">
        <v>414</v>
      </c>
      <c r="E811" t="s">
        <v>1247</v>
      </c>
      <c r="F811" s="175">
        <v>569</v>
      </c>
      <c r="G811" t="s">
        <v>1205</v>
      </c>
    </row>
    <row r="812" spans="1:7" ht="14.25" x14ac:dyDescent="0.45">
      <c r="A812" s="2">
        <v>811</v>
      </c>
      <c r="B812" t="s">
        <v>396</v>
      </c>
      <c r="C812" t="s">
        <v>395</v>
      </c>
      <c r="D812" t="s">
        <v>416</v>
      </c>
      <c r="E812" t="s">
        <v>1248</v>
      </c>
      <c r="F812" s="175">
        <v>1249</v>
      </c>
      <c r="G812" t="s">
        <v>1202</v>
      </c>
    </row>
    <row r="813" spans="1:7" ht="14.25" x14ac:dyDescent="0.45">
      <c r="A813" s="2">
        <v>812</v>
      </c>
      <c r="B813" t="s">
        <v>396</v>
      </c>
      <c r="C813" t="s">
        <v>397</v>
      </c>
      <c r="D813" t="s">
        <v>418</v>
      </c>
      <c r="E813" t="s">
        <v>1249</v>
      </c>
      <c r="F813" s="175">
        <v>449</v>
      </c>
      <c r="G813" t="s">
        <v>1207</v>
      </c>
    </row>
    <row r="814" spans="1:7" ht="14.25" x14ac:dyDescent="0.45">
      <c r="A814" s="2">
        <v>813</v>
      </c>
      <c r="B814" t="s">
        <v>396</v>
      </c>
      <c r="C814" t="s">
        <v>397</v>
      </c>
      <c r="D814" t="s">
        <v>420</v>
      </c>
      <c r="E814" t="s">
        <v>1250</v>
      </c>
      <c r="F814" s="175">
        <v>999</v>
      </c>
      <c r="G814" t="s">
        <v>1205</v>
      </c>
    </row>
    <row r="815" spans="1:7" ht="14.25" x14ac:dyDescent="0.45">
      <c r="A815" s="2">
        <v>814</v>
      </c>
      <c r="B815" t="s">
        <v>396</v>
      </c>
      <c r="C815" t="s">
        <v>399</v>
      </c>
      <c r="D815" t="s">
        <v>422</v>
      </c>
      <c r="E815" t="s">
        <v>1251</v>
      </c>
      <c r="F815" s="175">
        <v>549</v>
      </c>
      <c r="G815" t="s">
        <v>1202</v>
      </c>
    </row>
    <row r="816" spans="1:7" ht="14.25" x14ac:dyDescent="0.45">
      <c r="A816" s="2">
        <v>815</v>
      </c>
      <c r="B816" t="s">
        <v>396</v>
      </c>
      <c r="C816" t="s">
        <v>395</v>
      </c>
      <c r="D816" t="s">
        <v>424</v>
      </c>
      <c r="E816" t="s">
        <v>1252</v>
      </c>
      <c r="F816" s="175">
        <v>589</v>
      </c>
      <c r="G816" t="s">
        <v>983</v>
      </c>
    </row>
    <row r="817" spans="1:7" ht="14.25" x14ac:dyDescent="0.45">
      <c r="A817" s="2">
        <v>816</v>
      </c>
      <c r="B817" t="s">
        <v>396</v>
      </c>
      <c r="C817" t="s">
        <v>397</v>
      </c>
      <c r="D817" t="s">
        <v>426</v>
      </c>
      <c r="E817" t="s">
        <v>1253</v>
      </c>
      <c r="F817" s="175">
        <v>749</v>
      </c>
      <c r="G817" t="s">
        <v>1207</v>
      </c>
    </row>
    <row r="818" spans="1:7" ht="14.25" x14ac:dyDescent="0.45">
      <c r="A818" s="2">
        <v>817</v>
      </c>
      <c r="B818" t="s">
        <v>396</v>
      </c>
      <c r="C818" t="s">
        <v>397</v>
      </c>
      <c r="D818" t="s">
        <v>428</v>
      </c>
      <c r="E818" t="s">
        <v>1254</v>
      </c>
      <c r="F818" s="175">
        <v>829</v>
      </c>
      <c r="G818" t="s">
        <v>1205</v>
      </c>
    </row>
    <row r="819" spans="1:7" ht="14.25" x14ac:dyDescent="0.45">
      <c r="A819" s="2">
        <v>818</v>
      </c>
      <c r="B819" t="s">
        <v>396</v>
      </c>
      <c r="C819" t="s">
        <v>389</v>
      </c>
      <c r="D819" t="s">
        <v>430</v>
      </c>
      <c r="E819" t="s">
        <v>1255</v>
      </c>
      <c r="F819" s="175">
        <v>699</v>
      </c>
      <c r="G819" t="s">
        <v>1205</v>
      </c>
    </row>
    <row r="820" spans="1:7" ht="14.25" x14ac:dyDescent="0.45">
      <c r="A820" s="2">
        <v>819</v>
      </c>
      <c r="B820" t="s">
        <v>396</v>
      </c>
      <c r="C820" t="s">
        <v>399</v>
      </c>
      <c r="D820" t="s">
        <v>433</v>
      </c>
      <c r="E820" t="s">
        <v>1256</v>
      </c>
      <c r="F820" s="175">
        <v>579</v>
      </c>
      <c r="G820" t="s">
        <v>1202</v>
      </c>
    </row>
    <row r="821" spans="1:7" ht="14.25" x14ac:dyDescent="0.45">
      <c r="A821" s="2">
        <v>820</v>
      </c>
      <c r="B821" t="s">
        <v>396</v>
      </c>
      <c r="C821" t="s">
        <v>398</v>
      </c>
      <c r="D821" t="s">
        <v>405</v>
      </c>
      <c r="E821" t="s">
        <v>1257</v>
      </c>
      <c r="F821" s="175">
        <v>939</v>
      </c>
      <c r="G821" t="s">
        <v>1202</v>
      </c>
    </row>
    <row r="822" spans="1:7" ht="14.25" x14ac:dyDescent="0.45">
      <c r="A822" s="2">
        <v>821</v>
      </c>
      <c r="B822" t="s">
        <v>396</v>
      </c>
      <c r="C822" t="s">
        <v>399</v>
      </c>
      <c r="D822" t="s">
        <v>408</v>
      </c>
      <c r="E822" t="s">
        <v>1258</v>
      </c>
      <c r="F822" s="175">
        <v>499</v>
      </c>
      <c r="G822" t="s">
        <v>1259</v>
      </c>
    </row>
    <row r="823" spans="1:7" ht="14.25" x14ac:dyDescent="0.45">
      <c r="A823" s="2">
        <v>822</v>
      </c>
      <c r="B823" t="s">
        <v>396</v>
      </c>
      <c r="C823" t="s">
        <v>400</v>
      </c>
      <c r="D823" t="s">
        <v>411</v>
      </c>
      <c r="E823" t="s">
        <v>1260</v>
      </c>
      <c r="F823" s="175">
        <v>249</v>
      </c>
      <c r="G823" t="s">
        <v>1004</v>
      </c>
    </row>
    <row r="824" spans="1:7" ht="14.25" x14ac:dyDescent="0.45">
      <c r="A824" s="2">
        <v>823</v>
      </c>
      <c r="B824" t="s">
        <v>396</v>
      </c>
      <c r="C824" t="s">
        <v>397</v>
      </c>
      <c r="D824" t="s">
        <v>414</v>
      </c>
      <c r="E824" t="s">
        <v>1261</v>
      </c>
      <c r="F824" s="175">
        <v>669</v>
      </c>
      <c r="G824" t="s">
        <v>1202</v>
      </c>
    </row>
    <row r="825" spans="1:7" ht="14.25" x14ac:dyDescent="0.45">
      <c r="A825" s="2">
        <v>824</v>
      </c>
      <c r="B825" t="s">
        <v>396</v>
      </c>
      <c r="C825" t="s">
        <v>399</v>
      </c>
      <c r="D825" t="s">
        <v>416</v>
      </c>
      <c r="E825" t="s">
        <v>1262</v>
      </c>
      <c r="F825" s="175">
        <v>399</v>
      </c>
      <c r="G825" t="s">
        <v>1202</v>
      </c>
    </row>
    <row r="826" spans="1:7" ht="14.25" x14ac:dyDescent="0.45">
      <c r="A826" s="2">
        <v>825</v>
      </c>
      <c r="B826" t="s">
        <v>396</v>
      </c>
      <c r="C826" t="s">
        <v>400</v>
      </c>
      <c r="D826" t="s">
        <v>418</v>
      </c>
      <c r="E826" t="s">
        <v>1263</v>
      </c>
      <c r="F826" s="175">
        <v>629</v>
      </c>
      <c r="G826" t="s">
        <v>1202</v>
      </c>
    </row>
    <row r="827" spans="1:7" ht="14.25" x14ac:dyDescent="0.45">
      <c r="A827" s="2">
        <v>826</v>
      </c>
      <c r="B827" t="s">
        <v>396</v>
      </c>
      <c r="C827" t="s">
        <v>395</v>
      </c>
      <c r="D827" t="s">
        <v>420</v>
      </c>
      <c r="E827" t="s">
        <v>1264</v>
      </c>
      <c r="F827" s="175">
        <v>739</v>
      </c>
      <c r="G827" t="s">
        <v>983</v>
      </c>
    </row>
    <row r="828" spans="1:7" ht="14.25" x14ac:dyDescent="0.45">
      <c r="A828" s="2">
        <v>827</v>
      </c>
      <c r="B828" t="s">
        <v>396</v>
      </c>
      <c r="C828" t="s">
        <v>395</v>
      </c>
      <c r="D828" t="s">
        <v>422</v>
      </c>
      <c r="E828" t="s">
        <v>1265</v>
      </c>
      <c r="F828" s="175">
        <v>659</v>
      </c>
      <c r="G828" t="s">
        <v>1207</v>
      </c>
    </row>
    <row r="829" spans="1:7" ht="14.25" x14ac:dyDescent="0.45">
      <c r="A829" s="2">
        <v>828</v>
      </c>
      <c r="B829" t="s">
        <v>396</v>
      </c>
      <c r="C829" t="s">
        <v>398</v>
      </c>
      <c r="D829" t="s">
        <v>424</v>
      </c>
      <c r="E829" t="s">
        <v>1266</v>
      </c>
      <c r="F829" s="175">
        <v>579</v>
      </c>
      <c r="G829" t="s">
        <v>1205</v>
      </c>
    </row>
    <row r="830" spans="1:7" ht="14.25" x14ac:dyDescent="0.45">
      <c r="A830" s="2">
        <v>829</v>
      </c>
      <c r="B830" t="s">
        <v>396</v>
      </c>
      <c r="C830" t="s">
        <v>399</v>
      </c>
      <c r="D830" t="s">
        <v>426</v>
      </c>
      <c r="E830" t="s">
        <v>1267</v>
      </c>
      <c r="F830" s="175">
        <v>509</v>
      </c>
      <c r="G830" t="s">
        <v>432</v>
      </c>
    </row>
    <row r="831" spans="1:7" ht="14.25" x14ac:dyDescent="0.45">
      <c r="A831" s="2">
        <v>830</v>
      </c>
      <c r="B831" t="s">
        <v>396</v>
      </c>
      <c r="C831" t="s">
        <v>399</v>
      </c>
      <c r="D831" t="s">
        <v>428</v>
      </c>
      <c r="E831" t="s">
        <v>1268</v>
      </c>
      <c r="F831" s="175">
        <v>259</v>
      </c>
      <c r="G831" t="s">
        <v>432</v>
      </c>
    </row>
    <row r="832" spans="1:7" ht="14.25" x14ac:dyDescent="0.45">
      <c r="A832" s="2">
        <v>831</v>
      </c>
      <c r="B832" t="s">
        <v>396</v>
      </c>
      <c r="C832" t="s">
        <v>398</v>
      </c>
      <c r="D832" t="s">
        <v>430</v>
      </c>
      <c r="E832" t="s">
        <v>1269</v>
      </c>
      <c r="F832" s="175">
        <v>459</v>
      </c>
      <c r="G832" t="s">
        <v>1202</v>
      </c>
    </row>
    <row r="833" spans="1:7" ht="14.25" x14ac:dyDescent="0.45">
      <c r="A833" s="2">
        <v>832</v>
      </c>
      <c r="B833" t="s">
        <v>396</v>
      </c>
      <c r="C833" t="s">
        <v>400</v>
      </c>
      <c r="D833" t="s">
        <v>433</v>
      </c>
      <c r="E833" t="s">
        <v>1270</v>
      </c>
      <c r="F833" s="175">
        <v>319</v>
      </c>
      <c r="G833" t="s">
        <v>432</v>
      </c>
    </row>
    <row r="834" spans="1:7" ht="14.25" x14ac:dyDescent="0.45">
      <c r="A834" s="2">
        <v>833</v>
      </c>
      <c r="B834" t="s">
        <v>396</v>
      </c>
      <c r="C834" t="s">
        <v>399</v>
      </c>
      <c r="D834" t="s">
        <v>405</v>
      </c>
      <c r="E834" t="s">
        <v>1271</v>
      </c>
      <c r="F834" s="175">
        <v>299</v>
      </c>
      <c r="G834" t="s">
        <v>969</v>
      </c>
    </row>
    <row r="835" spans="1:7" ht="14.25" x14ac:dyDescent="0.45">
      <c r="A835" s="2">
        <v>834</v>
      </c>
      <c r="B835" t="s">
        <v>396</v>
      </c>
      <c r="C835" t="s">
        <v>395</v>
      </c>
      <c r="D835" t="s">
        <v>408</v>
      </c>
      <c r="E835" t="s">
        <v>1272</v>
      </c>
      <c r="F835" s="175">
        <v>559</v>
      </c>
      <c r="G835" t="s">
        <v>1202</v>
      </c>
    </row>
    <row r="836" spans="1:7" ht="14.25" x14ac:dyDescent="0.45">
      <c r="A836" s="2">
        <v>835</v>
      </c>
      <c r="B836" t="s">
        <v>396</v>
      </c>
      <c r="C836" t="s">
        <v>398</v>
      </c>
      <c r="D836" t="s">
        <v>411</v>
      </c>
      <c r="E836" t="s">
        <v>1273</v>
      </c>
      <c r="F836" s="175">
        <v>299</v>
      </c>
      <c r="G836" t="s">
        <v>983</v>
      </c>
    </row>
    <row r="837" spans="1:7" ht="14.25" x14ac:dyDescent="0.45">
      <c r="A837" s="2">
        <v>836</v>
      </c>
      <c r="B837" t="s">
        <v>396</v>
      </c>
      <c r="C837" t="s">
        <v>400</v>
      </c>
      <c r="D837" t="s">
        <v>414</v>
      </c>
      <c r="E837" t="s">
        <v>1274</v>
      </c>
      <c r="F837" s="175">
        <v>1049</v>
      </c>
      <c r="G837" t="s">
        <v>1207</v>
      </c>
    </row>
    <row r="838" spans="1:7" ht="14.25" x14ac:dyDescent="0.45">
      <c r="A838" s="2">
        <v>837</v>
      </c>
      <c r="B838" t="s">
        <v>396</v>
      </c>
      <c r="C838" t="s">
        <v>400</v>
      </c>
      <c r="D838" t="s">
        <v>416</v>
      </c>
      <c r="E838" t="s">
        <v>1275</v>
      </c>
      <c r="F838" s="175">
        <v>469</v>
      </c>
      <c r="G838" t="s">
        <v>1205</v>
      </c>
    </row>
    <row r="839" spans="1:7" ht="14.25" x14ac:dyDescent="0.45">
      <c r="A839" s="2">
        <v>838</v>
      </c>
      <c r="B839" t="s">
        <v>396</v>
      </c>
      <c r="C839" t="s">
        <v>399</v>
      </c>
      <c r="D839" t="s">
        <v>418</v>
      </c>
      <c r="E839" t="s">
        <v>1276</v>
      </c>
      <c r="F839" s="175">
        <v>789</v>
      </c>
      <c r="G839" t="s">
        <v>1205</v>
      </c>
    </row>
    <row r="840" spans="1:7" ht="14.25" x14ac:dyDescent="0.45">
      <c r="A840" s="2">
        <v>839</v>
      </c>
      <c r="B840" t="s">
        <v>396</v>
      </c>
      <c r="C840" t="s">
        <v>397</v>
      </c>
      <c r="D840" t="s">
        <v>420</v>
      </c>
      <c r="E840" t="s">
        <v>1277</v>
      </c>
      <c r="F840" s="175">
        <v>749</v>
      </c>
      <c r="G840" t="s">
        <v>1202</v>
      </c>
    </row>
    <row r="841" spans="1:7" ht="14.25" x14ac:dyDescent="0.45">
      <c r="A841" s="2">
        <v>840</v>
      </c>
      <c r="B841" t="s">
        <v>396</v>
      </c>
      <c r="C841" t="s">
        <v>395</v>
      </c>
      <c r="D841" t="s">
        <v>422</v>
      </c>
      <c r="E841" t="s">
        <v>1278</v>
      </c>
      <c r="F841" s="175">
        <v>489</v>
      </c>
      <c r="G841" t="s">
        <v>983</v>
      </c>
    </row>
    <row r="842" spans="1:7" ht="14.25" x14ac:dyDescent="0.45">
      <c r="A842" s="2">
        <v>841</v>
      </c>
      <c r="B842" t="s">
        <v>396</v>
      </c>
      <c r="C842" t="s">
        <v>399</v>
      </c>
      <c r="D842" t="s">
        <v>424</v>
      </c>
      <c r="E842" t="s">
        <v>1279</v>
      </c>
      <c r="F842" s="175">
        <v>3499</v>
      </c>
      <c r="G842" t="s">
        <v>1280</v>
      </c>
    </row>
    <row r="843" spans="1:7" ht="14.25" x14ac:dyDescent="0.45">
      <c r="A843" s="2">
        <v>842</v>
      </c>
      <c r="B843" t="s">
        <v>396</v>
      </c>
      <c r="C843" t="s">
        <v>389</v>
      </c>
      <c r="D843" t="s">
        <v>426</v>
      </c>
      <c r="E843" t="s">
        <v>1281</v>
      </c>
      <c r="F843" s="175">
        <v>599</v>
      </c>
      <c r="G843" t="s">
        <v>1205</v>
      </c>
    </row>
    <row r="844" spans="1:7" ht="14.25" x14ac:dyDescent="0.45">
      <c r="A844" s="2">
        <v>843</v>
      </c>
      <c r="B844" t="s">
        <v>396</v>
      </c>
      <c r="C844" t="s">
        <v>395</v>
      </c>
      <c r="D844" t="s">
        <v>428</v>
      </c>
      <c r="E844" t="s">
        <v>1282</v>
      </c>
      <c r="F844" s="175">
        <v>659</v>
      </c>
      <c r="G844" t="s">
        <v>1205</v>
      </c>
    </row>
    <row r="845" spans="1:7" ht="14.25" x14ac:dyDescent="0.45">
      <c r="A845" s="2">
        <v>844</v>
      </c>
      <c r="B845" t="s">
        <v>396</v>
      </c>
      <c r="C845" t="s">
        <v>397</v>
      </c>
      <c r="D845" t="s">
        <v>430</v>
      </c>
      <c r="E845" t="s">
        <v>1283</v>
      </c>
      <c r="F845" s="175">
        <v>1799</v>
      </c>
      <c r="G845" t="s">
        <v>1205</v>
      </c>
    </row>
    <row r="846" spans="1:7" ht="14.25" x14ac:dyDescent="0.45">
      <c r="A846" s="2">
        <v>845</v>
      </c>
      <c r="B846" t="s">
        <v>396</v>
      </c>
      <c r="C846" t="s">
        <v>400</v>
      </c>
      <c r="D846" t="s">
        <v>433</v>
      </c>
      <c r="E846" t="s">
        <v>1284</v>
      </c>
      <c r="F846" s="175">
        <v>449</v>
      </c>
      <c r="G846" t="s">
        <v>1202</v>
      </c>
    </row>
    <row r="847" spans="1:7" ht="14.25" x14ac:dyDescent="0.45">
      <c r="A847" s="2">
        <v>846</v>
      </c>
      <c r="B847" t="s">
        <v>396</v>
      </c>
      <c r="C847" t="s">
        <v>400</v>
      </c>
      <c r="D847" t="s">
        <v>405</v>
      </c>
      <c r="E847" t="s">
        <v>1285</v>
      </c>
      <c r="F847" s="175">
        <v>579</v>
      </c>
      <c r="G847" t="s">
        <v>1202</v>
      </c>
    </row>
    <row r="848" spans="1:7" ht="14.25" x14ac:dyDescent="0.45">
      <c r="A848" s="2">
        <v>847</v>
      </c>
      <c r="B848" t="s">
        <v>396</v>
      </c>
      <c r="C848" t="s">
        <v>398</v>
      </c>
      <c r="D848" t="s">
        <v>408</v>
      </c>
      <c r="E848" t="s">
        <v>1286</v>
      </c>
      <c r="F848" s="175">
        <v>459</v>
      </c>
      <c r="G848" t="s">
        <v>1202</v>
      </c>
    </row>
    <row r="849" spans="1:7" ht="14.25" x14ac:dyDescent="0.45">
      <c r="A849" s="2">
        <v>848</v>
      </c>
      <c r="B849" t="s">
        <v>396</v>
      </c>
      <c r="C849" t="s">
        <v>400</v>
      </c>
      <c r="D849" t="s">
        <v>411</v>
      </c>
      <c r="E849" t="s">
        <v>1287</v>
      </c>
      <c r="F849" s="175">
        <v>319</v>
      </c>
      <c r="G849" t="s">
        <v>1202</v>
      </c>
    </row>
    <row r="850" spans="1:7" ht="14.25" x14ac:dyDescent="0.45">
      <c r="A850" s="2">
        <v>849</v>
      </c>
      <c r="B850" t="s">
        <v>396</v>
      </c>
      <c r="C850" t="s">
        <v>400</v>
      </c>
      <c r="D850" t="s">
        <v>414</v>
      </c>
      <c r="E850" t="s">
        <v>1288</v>
      </c>
      <c r="F850" s="175">
        <v>829</v>
      </c>
      <c r="G850" t="s">
        <v>1202</v>
      </c>
    </row>
    <row r="851" spans="1:7" ht="14.25" x14ac:dyDescent="0.45">
      <c r="A851" s="2">
        <v>850</v>
      </c>
      <c r="B851" t="s">
        <v>396</v>
      </c>
      <c r="C851" t="s">
        <v>398</v>
      </c>
      <c r="D851" t="s">
        <v>416</v>
      </c>
      <c r="E851" t="s">
        <v>1289</v>
      </c>
      <c r="F851" s="175">
        <v>1199</v>
      </c>
      <c r="G851" t="s">
        <v>1202</v>
      </c>
    </row>
    <row r="852" spans="1:7" ht="14.25" x14ac:dyDescent="0.45">
      <c r="A852" s="2">
        <v>851</v>
      </c>
      <c r="B852" t="s">
        <v>396</v>
      </c>
      <c r="C852" t="s">
        <v>399</v>
      </c>
      <c r="D852" t="s">
        <v>418</v>
      </c>
      <c r="E852" t="s">
        <v>1290</v>
      </c>
      <c r="F852" s="175">
        <v>589</v>
      </c>
      <c r="G852" t="s">
        <v>1202</v>
      </c>
    </row>
    <row r="853" spans="1:7" ht="14.25" x14ac:dyDescent="0.45">
      <c r="A853" s="2">
        <v>852</v>
      </c>
      <c r="B853" t="s">
        <v>396</v>
      </c>
      <c r="C853" t="s">
        <v>395</v>
      </c>
      <c r="D853" t="s">
        <v>420</v>
      </c>
      <c r="E853" t="s">
        <v>1291</v>
      </c>
      <c r="F853" s="175">
        <v>849</v>
      </c>
      <c r="G853" t="s">
        <v>1202</v>
      </c>
    </row>
    <row r="854" spans="1:7" ht="14.25" x14ac:dyDescent="0.45">
      <c r="A854" s="2">
        <v>853</v>
      </c>
      <c r="B854" t="s">
        <v>396</v>
      </c>
      <c r="C854" t="s">
        <v>400</v>
      </c>
      <c r="D854" t="s">
        <v>422</v>
      </c>
      <c r="E854" t="s">
        <v>1292</v>
      </c>
      <c r="F854" s="175">
        <v>649</v>
      </c>
      <c r="G854" t="s">
        <v>1202</v>
      </c>
    </row>
    <row r="855" spans="1:7" ht="14.25" x14ac:dyDescent="0.45">
      <c r="A855" s="2">
        <v>854</v>
      </c>
      <c r="B855" t="s">
        <v>396</v>
      </c>
      <c r="C855" t="s">
        <v>395</v>
      </c>
      <c r="D855" t="s">
        <v>424</v>
      </c>
      <c r="E855" t="s">
        <v>1293</v>
      </c>
      <c r="F855" s="175">
        <v>939</v>
      </c>
      <c r="G855" t="s">
        <v>1202</v>
      </c>
    </row>
    <row r="856" spans="1:7" ht="14.25" x14ac:dyDescent="0.45">
      <c r="A856" s="2">
        <v>855</v>
      </c>
      <c r="B856" t="s">
        <v>396</v>
      </c>
      <c r="C856" t="s">
        <v>395</v>
      </c>
      <c r="D856" t="s">
        <v>426</v>
      </c>
      <c r="E856" t="s">
        <v>1294</v>
      </c>
      <c r="F856" s="175">
        <v>699</v>
      </c>
      <c r="G856" t="s">
        <v>1202</v>
      </c>
    </row>
    <row r="857" spans="1:7" ht="14.25" x14ac:dyDescent="0.45">
      <c r="A857" s="2">
        <v>856</v>
      </c>
      <c r="B857" t="s">
        <v>396</v>
      </c>
      <c r="C857" t="s">
        <v>399</v>
      </c>
      <c r="D857" t="s">
        <v>428</v>
      </c>
      <c r="E857" t="s">
        <v>1295</v>
      </c>
      <c r="F857" s="175">
        <v>1799</v>
      </c>
      <c r="G857" t="s">
        <v>1280</v>
      </c>
    </row>
    <row r="858" spans="1:7" ht="14.25" x14ac:dyDescent="0.45">
      <c r="A858" s="2">
        <v>857</v>
      </c>
      <c r="B858" t="s">
        <v>396</v>
      </c>
      <c r="C858" t="s">
        <v>395</v>
      </c>
      <c r="D858" t="s">
        <v>430</v>
      </c>
      <c r="E858" t="s">
        <v>1296</v>
      </c>
      <c r="F858" s="175">
        <v>2249</v>
      </c>
      <c r="G858" t="s">
        <v>1280</v>
      </c>
    </row>
    <row r="859" spans="1:7" ht="14.25" x14ac:dyDescent="0.45">
      <c r="A859" s="2">
        <v>858</v>
      </c>
      <c r="B859" t="s">
        <v>396</v>
      </c>
      <c r="C859" t="s">
        <v>398</v>
      </c>
      <c r="D859" t="s">
        <v>433</v>
      </c>
      <c r="E859" t="s">
        <v>1297</v>
      </c>
      <c r="F859" s="175">
        <v>6849</v>
      </c>
      <c r="G859" t="s">
        <v>1280</v>
      </c>
    </row>
    <row r="860" spans="1:7" ht="14.25" x14ac:dyDescent="0.45">
      <c r="A860" s="2">
        <v>859</v>
      </c>
      <c r="B860" t="s">
        <v>396</v>
      </c>
      <c r="C860" t="s">
        <v>397</v>
      </c>
      <c r="D860" t="s">
        <v>405</v>
      </c>
      <c r="E860" t="s">
        <v>1298</v>
      </c>
      <c r="F860" s="175">
        <v>4549</v>
      </c>
      <c r="G860" t="s">
        <v>1280</v>
      </c>
    </row>
    <row r="861" spans="1:7" ht="14.25" x14ac:dyDescent="0.45">
      <c r="A861" s="2">
        <v>860</v>
      </c>
      <c r="B861" t="s">
        <v>396</v>
      </c>
      <c r="C861" t="s">
        <v>397</v>
      </c>
      <c r="D861" t="s">
        <v>408</v>
      </c>
      <c r="E861" t="s">
        <v>1299</v>
      </c>
      <c r="F861" s="175">
        <v>4549</v>
      </c>
      <c r="G861" t="s">
        <v>1280</v>
      </c>
    </row>
    <row r="862" spans="1:7" ht="14.25" x14ac:dyDescent="0.45">
      <c r="A862" s="2">
        <v>861</v>
      </c>
      <c r="B862" t="s">
        <v>396</v>
      </c>
      <c r="C862" t="s">
        <v>389</v>
      </c>
      <c r="D862" t="s">
        <v>411</v>
      </c>
      <c r="E862" t="s">
        <v>1300</v>
      </c>
      <c r="F862" s="175">
        <v>609</v>
      </c>
      <c r="G862" t="s">
        <v>1207</v>
      </c>
    </row>
    <row r="863" spans="1:7" ht="14.25" x14ac:dyDescent="0.45">
      <c r="A863" s="2">
        <v>862</v>
      </c>
      <c r="B863" t="s">
        <v>396</v>
      </c>
      <c r="C863" t="s">
        <v>399</v>
      </c>
      <c r="D863" t="s">
        <v>414</v>
      </c>
      <c r="E863" t="s">
        <v>1301</v>
      </c>
      <c r="F863" s="175">
        <v>379</v>
      </c>
      <c r="G863" t="s">
        <v>1207</v>
      </c>
    </row>
    <row r="864" spans="1:7" ht="14.25" x14ac:dyDescent="0.45">
      <c r="A864" s="2">
        <v>863</v>
      </c>
      <c r="B864" t="s">
        <v>396</v>
      </c>
      <c r="C864" t="s">
        <v>400</v>
      </c>
      <c r="D864" t="s">
        <v>416</v>
      </c>
      <c r="E864" t="s">
        <v>1302</v>
      </c>
      <c r="F864" s="175">
        <v>1489</v>
      </c>
      <c r="G864" t="s">
        <v>1205</v>
      </c>
    </row>
    <row r="865" spans="1:7" ht="14.25" x14ac:dyDescent="0.45">
      <c r="A865" s="2">
        <v>864</v>
      </c>
      <c r="B865" t="s">
        <v>396</v>
      </c>
      <c r="C865" t="s">
        <v>398</v>
      </c>
      <c r="D865" t="s">
        <v>418</v>
      </c>
      <c r="E865" t="s">
        <v>1303</v>
      </c>
      <c r="F865" s="175">
        <v>1049</v>
      </c>
      <c r="G865" t="s">
        <v>1205</v>
      </c>
    </row>
    <row r="866" spans="1:7" ht="14.25" x14ac:dyDescent="0.45">
      <c r="A866" s="2">
        <v>865</v>
      </c>
      <c r="B866" t="s">
        <v>396</v>
      </c>
      <c r="C866" t="s">
        <v>400</v>
      </c>
      <c r="D866" t="s">
        <v>420</v>
      </c>
      <c r="E866" t="s">
        <v>1304</v>
      </c>
      <c r="F866" s="175">
        <v>949</v>
      </c>
      <c r="G866" t="s">
        <v>1205</v>
      </c>
    </row>
    <row r="867" spans="1:7" ht="14.25" x14ac:dyDescent="0.45">
      <c r="A867" s="2">
        <v>866</v>
      </c>
      <c r="B867" t="s">
        <v>396</v>
      </c>
      <c r="C867" t="s">
        <v>397</v>
      </c>
      <c r="D867" t="s">
        <v>422</v>
      </c>
      <c r="E867" t="s">
        <v>1305</v>
      </c>
      <c r="F867" s="175">
        <v>1659</v>
      </c>
      <c r="G867" t="s">
        <v>432</v>
      </c>
    </row>
    <row r="868" spans="1:7" ht="14.25" x14ac:dyDescent="0.45">
      <c r="A868" s="2">
        <v>867</v>
      </c>
      <c r="B868" t="s">
        <v>396</v>
      </c>
      <c r="C868" t="s">
        <v>389</v>
      </c>
      <c r="D868" t="s">
        <v>424</v>
      </c>
      <c r="E868" t="s">
        <v>1306</v>
      </c>
      <c r="F868" s="175">
        <v>969</v>
      </c>
      <c r="G868" t="s">
        <v>432</v>
      </c>
    </row>
    <row r="869" spans="1:7" ht="14.25" x14ac:dyDescent="0.45">
      <c r="A869" s="2">
        <v>868</v>
      </c>
      <c r="B869" t="s">
        <v>396</v>
      </c>
      <c r="C869" t="s">
        <v>389</v>
      </c>
      <c r="D869" t="s">
        <v>426</v>
      </c>
      <c r="E869" t="s">
        <v>1307</v>
      </c>
      <c r="F869" s="175">
        <v>729</v>
      </c>
      <c r="G869" t="s">
        <v>432</v>
      </c>
    </row>
    <row r="870" spans="1:7" ht="14.25" x14ac:dyDescent="0.45">
      <c r="A870" s="2">
        <v>869</v>
      </c>
      <c r="B870" t="s">
        <v>396</v>
      </c>
      <c r="C870" t="s">
        <v>395</v>
      </c>
      <c r="D870" t="s">
        <v>428</v>
      </c>
      <c r="E870" t="s">
        <v>1308</v>
      </c>
      <c r="F870" s="175">
        <v>749</v>
      </c>
      <c r="G870" t="s">
        <v>432</v>
      </c>
    </row>
    <row r="871" spans="1:7" ht="14.25" x14ac:dyDescent="0.45">
      <c r="A871" s="2">
        <v>870</v>
      </c>
      <c r="B871" t="s">
        <v>396</v>
      </c>
      <c r="C871" t="s">
        <v>400</v>
      </c>
      <c r="D871" t="s">
        <v>430</v>
      </c>
      <c r="E871" t="s">
        <v>1309</v>
      </c>
      <c r="F871" s="175">
        <v>479</v>
      </c>
      <c r="G871" t="s">
        <v>1207</v>
      </c>
    </row>
    <row r="872" spans="1:7" ht="14.25" x14ac:dyDescent="0.45">
      <c r="A872" s="2">
        <v>871</v>
      </c>
      <c r="B872" t="s">
        <v>394</v>
      </c>
      <c r="C872" t="s">
        <v>397</v>
      </c>
      <c r="D872" t="s">
        <v>433</v>
      </c>
      <c r="E872" t="s">
        <v>1310</v>
      </c>
      <c r="F872" s="175">
        <v>99</v>
      </c>
      <c r="G872" t="s">
        <v>1311</v>
      </c>
    </row>
    <row r="873" spans="1:7" ht="14.25" x14ac:dyDescent="0.45">
      <c r="A873" s="2">
        <v>872</v>
      </c>
      <c r="B873" t="s">
        <v>394</v>
      </c>
      <c r="C873" t="s">
        <v>398</v>
      </c>
      <c r="D873" t="s">
        <v>405</v>
      </c>
      <c r="E873" t="s">
        <v>1312</v>
      </c>
      <c r="F873" s="175">
        <v>229</v>
      </c>
      <c r="G873" t="s">
        <v>1313</v>
      </c>
    </row>
    <row r="874" spans="1:7" ht="14.25" x14ac:dyDescent="0.45">
      <c r="A874" s="2">
        <v>873</v>
      </c>
      <c r="B874" t="s">
        <v>394</v>
      </c>
      <c r="C874" t="s">
        <v>389</v>
      </c>
      <c r="D874" t="s">
        <v>408</v>
      </c>
      <c r="E874" t="s">
        <v>1314</v>
      </c>
      <c r="F874" s="175">
        <v>179</v>
      </c>
      <c r="G874" t="s">
        <v>1311</v>
      </c>
    </row>
    <row r="875" spans="1:7" ht="14.25" x14ac:dyDescent="0.45">
      <c r="A875" s="2">
        <v>874</v>
      </c>
      <c r="B875" t="s">
        <v>394</v>
      </c>
      <c r="C875" t="s">
        <v>397</v>
      </c>
      <c r="D875" t="s">
        <v>411</v>
      </c>
      <c r="E875" t="s">
        <v>1315</v>
      </c>
      <c r="F875" s="175">
        <v>29</v>
      </c>
      <c r="G875" t="s">
        <v>1311</v>
      </c>
    </row>
    <row r="876" spans="1:7" ht="14.25" x14ac:dyDescent="0.45">
      <c r="A876" s="2">
        <v>875</v>
      </c>
      <c r="B876" t="s">
        <v>394</v>
      </c>
      <c r="C876" t="s">
        <v>395</v>
      </c>
      <c r="D876" t="s">
        <v>414</v>
      </c>
      <c r="E876" t="s">
        <v>1316</v>
      </c>
      <c r="F876" s="175">
        <v>229</v>
      </c>
      <c r="G876" t="s">
        <v>1313</v>
      </c>
    </row>
    <row r="877" spans="1:7" ht="14.25" x14ac:dyDescent="0.45">
      <c r="A877" s="2">
        <v>876</v>
      </c>
      <c r="B877" t="s">
        <v>394</v>
      </c>
      <c r="C877" t="s">
        <v>397</v>
      </c>
      <c r="D877" t="s">
        <v>416</v>
      </c>
      <c r="E877" t="s">
        <v>1317</v>
      </c>
      <c r="F877" s="175">
        <v>79</v>
      </c>
      <c r="G877" t="s">
        <v>1311</v>
      </c>
    </row>
    <row r="878" spans="1:7" ht="14.25" x14ac:dyDescent="0.45">
      <c r="A878" s="2">
        <v>877</v>
      </c>
      <c r="B878" t="s">
        <v>394</v>
      </c>
      <c r="C878" t="s">
        <v>397</v>
      </c>
      <c r="D878" t="s">
        <v>418</v>
      </c>
      <c r="E878" t="s">
        <v>1318</v>
      </c>
      <c r="F878" s="175">
        <v>33.99</v>
      </c>
      <c r="G878" t="s">
        <v>1319</v>
      </c>
    </row>
    <row r="879" spans="1:7" ht="14.25" x14ac:dyDescent="0.45">
      <c r="A879" s="2">
        <v>878</v>
      </c>
      <c r="B879" t="s">
        <v>394</v>
      </c>
      <c r="C879" t="s">
        <v>398</v>
      </c>
      <c r="D879" t="s">
        <v>420</v>
      </c>
      <c r="E879" t="s">
        <v>1320</v>
      </c>
      <c r="F879" s="175">
        <v>129</v>
      </c>
      <c r="G879" t="s">
        <v>1321</v>
      </c>
    </row>
    <row r="880" spans="1:7" ht="14.25" x14ac:dyDescent="0.45">
      <c r="A880" s="2">
        <v>879</v>
      </c>
      <c r="B880" t="s">
        <v>394</v>
      </c>
      <c r="C880" t="s">
        <v>398</v>
      </c>
      <c r="D880" t="s">
        <v>422</v>
      </c>
      <c r="E880" t="s">
        <v>1322</v>
      </c>
      <c r="F880" s="175">
        <v>175</v>
      </c>
      <c r="G880" t="s">
        <v>1311</v>
      </c>
    </row>
    <row r="881" spans="1:7" ht="14.25" x14ac:dyDescent="0.45">
      <c r="A881" s="2">
        <v>880</v>
      </c>
      <c r="B881" t="s">
        <v>394</v>
      </c>
      <c r="C881" t="s">
        <v>389</v>
      </c>
      <c r="D881" t="s">
        <v>424</v>
      </c>
      <c r="E881" t="s">
        <v>1323</v>
      </c>
      <c r="F881" s="175">
        <v>135</v>
      </c>
      <c r="G881" t="s">
        <v>1324</v>
      </c>
    </row>
    <row r="882" spans="1:7" ht="14.25" x14ac:dyDescent="0.45">
      <c r="A882" s="2">
        <v>881</v>
      </c>
      <c r="B882" t="s">
        <v>394</v>
      </c>
      <c r="C882" t="s">
        <v>395</v>
      </c>
      <c r="D882" t="s">
        <v>426</v>
      </c>
      <c r="E882" t="s">
        <v>1325</v>
      </c>
      <c r="F882" s="175">
        <v>29</v>
      </c>
      <c r="G882" t="s">
        <v>1311</v>
      </c>
    </row>
    <row r="883" spans="1:7" ht="14.25" x14ac:dyDescent="0.45">
      <c r="A883" s="2">
        <v>882</v>
      </c>
      <c r="B883" t="s">
        <v>394</v>
      </c>
      <c r="C883" t="s">
        <v>398</v>
      </c>
      <c r="D883" t="s">
        <v>428</v>
      </c>
      <c r="E883" t="s">
        <v>1326</v>
      </c>
      <c r="F883" s="175">
        <v>99</v>
      </c>
      <c r="G883" t="s">
        <v>1311</v>
      </c>
    </row>
    <row r="884" spans="1:7" ht="14.25" x14ac:dyDescent="0.45">
      <c r="A884" s="2">
        <v>883</v>
      </c>
      <c r="B884" t="s">
        <v>394</v>
      </c>
      <c r="C884" t="s">
        <v>399</v>
      </c>
      <c r="D884" t="s">
        <v>430</v>
      </c>
      <c r="E884" t="s">
        <v>1327</v>
      </c>
      <c r="F884" s="175">
        <v>49.99</v>
      </c>
      <c r="G884" t="s">
        <v>1328</v>
      </c>
    </row>
    <row r="885" spans="1:7" ht="14.25" x14ac:dyDescent="0.45">
      <c r="A885" s="2">
        <v>884</v>
      </c>
      <c r="B885" t="s">
        <v>394</v>
      </c>
      <c r="C885" t="s">
        <v>399</v>
      </c>
      <c r="D885" t="s">
        <v>433</v>
      </c>
      <c r="E885" t="s">
        <v>1329</v>
      </c>
      <c r="F885" s="175">
        <v>189</v>
      </c>
      <c r="G885" t="s">
        <v>1330</v>
      </c>
    </row>
    <row r="886" spans="1:7" ht="14.25" x14ac:dyDescent="0.45">
      <c r="A886" s="2">
        <v>885</v>
      </c>
      <c r="B886" t="s">
        <v>394</v>
      </c>
      <c r="C886" t="s">
        <v>389</v>
      </c>
      <c r="D886" t="s">
        <v>405</v>
      </c>
      <c r="E886" t="s">
        <v>1331</v>
      </c>
      <c r="F886" s="175">
        <v>69.989999999999995</v>
      </c>
      <c r="G886" t="s">
        <v>1332</v>
      </c>
    </row>
    <row r="887" spans="1:7" ht="14.25" x14ac:dyDescent="0.45">
      <c r="A887" s="2">
        <v>886</v>
      </c>
      <c r="B887" t="s">
        <v>394</v>
      </c>
      <c r="C887" t="s">
        <v>395</v>
      </c>
      <c r="D887" t="s">
        <v>408</v>
      </c>
      <c r="E887" t="s">
        <v>1333</v>
      </c>
      <c r="F887" s="175">
        <v>29</v>
      </c>
      <c r="G887" t="s">
        <v>1311</v>
      </c>
    </row>
    <row r="888" spans="1:7" ht="14.25" x14ac:dyDescent="0.45">
      <c r="A888" s="2">
        <v>887</v>
      </c>
      <c r="B888" t="s">
        <v>394</v>
      </c>
      <c r="C888" t="s">
        <v>395</v>
      </c>
      <c r="D888" t="s">
        <v>411</v>
      </c>
      <c r="E888" t="s">
        <v>1334</v>
      </c>
      <c r="F888" s="175">
        <v>249</v>
      </c>
      <c r="G888" t="s">
        <v>1311</v>
      </c>
    </row>
    <row r="889" spans="1:7" ht="14.25" x14ac:dyDescent="0.45">
      <c r="A889" s="2">
        <v>888</v>
      </c>
      <c r="B889" t="s">
        <v>394</v>
      </c>
      <c r="C889" t="s">
        <v>398</v>
      </c>
      <c r="D889" t="s">
        <v>414</v>
      </c>
      <c r="E889" t="s">
        <v>1335</v>
      </c>
      <c r="F889" s="175">
        <v>349</v>
      </c>
      <c r="G889" t="s">
        <v>1313</v>
      </c>
    </row>
    <row r="890" spans="1:7" ht="14.25" x14ac:dyDescent="0.45">
      <c r="A890" s="2">
        <v>889</v>
      </c>
      <c r="B890" t="s">
        <v>394</v>
      </c>
      <c r="C890" t="s">
        <v>400</v>
      </c>
      <c r="D890" t="s">
        <v>416</v>
      </c>
      <c r="E890" t="s">
        <v>1336</v>
      </c>
      <c r="F890" s="175">
        <v>199</v>
      </c>
      <c r="G890" t="s">
        <v>1321</v>
      </c>
    </row>
    <row r="891" spans="1:7" ht="14.25" x14ac:dyDescent="0.45">
      <c r="A891" s="2">
        <v>890</v>
      </c>
      <c r="B891" t="s">
        <v>394</v>
      </c>
      <c r="C891" t="s">
        <v>389</v>
      </c>
      <c r="D891" t="s">
        <v>418</v>
      </c>
      <c r="E891" t="s">
        <v>1337</v>
      </c>
      <c r="F891" s="175">
        <v>579</v>
      </c>
      <c r="G891" t="s">
        <v>1313</v>
      </c>
    </row>
    <row r="892" spans="1:7" ht="14.25" x14ac:dyDescent="0.45">
      <c r="A892" s="2">
        <v>891</v>
      </c>
      <c r="B892" t="s">
        <v>394</v>
      </c>
      <c r="C892" t="s">
        <v>397</v>
      </c>
      <c r="D892" t="s">
        <v>420</v>
      </c>
      <c r="E892" t="s">
        <v>1338</v>
      </c>
      <c r="F892" s="175">
        <v>279</v>
      </c>
      <c r="G892" t="s">
        <v>1330</v>
      </c>
    </row>
    <row r="893" spans="1:7" ht="14.25" x14ac:dyDescent="0.45">
      <c r="A893" s="2">
        <v>892</v>
      </c>
      <c r="B893" t="s">
        <v>394</v>
      </c>
      <c r="C893" t="s">
        <v>398</v>
      </c>
      <c r="D893" t="s">
        <v>422</v>
      </c>
      <c r="E893" t="s">
        <v>1339</v>
      </c>
      <c r="F893" s="175">
        <v>29</v>
      </c>
      <c r="G893" t="s">
        <v>1311</v>
      </c>
    </row>
    <row r="894" spans="1:7" ht="14.25" x14ac:dyDescent="0.45">
      <c r="A894" s="2">
        <v>893</v>
      </c>
      <c r="B894" t="s">
        <v>394</v>
      </c>
      <c r="C894" t="s">
        <v>395</v>
      </c>
      <c r="D894" t="s">
        <v>424</v>
      </c>
      <c r="E894" t="s">
        <v>1340</v>
      </c>
      <c r="F894" s="175">
        <v>179</v>
      </c>
      <c r="G894" t="s">
        <v>1341</v>
      </c>
    </row>
    <row r="895" spans="1:7" ht="14.25" x14ac:dyDescent="0.45">
      <c r="A895" s="2">
        <v>894</v>
      </c>
      <c r="B895" t="s">
        <v>394</v>
      </c>
      <c r="C895" t="s">
        <v>395</v>
      </c>
      <c r="D895" t="s">
        <v>426</v>
      </c>
      <c r="E895" t="s">
        <v>1342</v>
      </c>
      <c r="F895" s="175">
        <v>189</v>
      </c>
      <c r="G895" t="s">
        <v>1330</v>
      </c>
    </row>
    <row r="896" spans="1:7" ht="14.25" x14ac:dyDescent="0.45">
      <c r="A896" s="2">
        <v>895</v>
      </c>
      <c r="B896" t="s">
        <v>394</v>
      </c>
      <c r="C896" t="s">
        <v>395</v>
      </c>
      <c r="D896" t="s">
        <v>428</v>
      </c>
      <c r="E896" t="s">
        <v>1343</v>
      </c>
      <c r="F896" s="175">
        <v>139</v>
      </c>
      <c r="G896" t="s">
        <v>1344</v>
      </c>
    </row>
    <row r="897" spans="1:7" ht="14.25" x14ac:dyDescent="0.45">
      <c r="A897" s="2">
        <v>896</v>
      </c>
      <c r="B897" t="s">
        <v>394</v>
      </c>
      <c r="C897" t="s">
        <v>397</v>
      </c>
      <c r="D897" t="s">
        <v>430</v>
      </c>
      <c r="E897" t="s">
        <v>1345</v>
      </c>
      <c r="F897" s="175">
        <v>51</v>
      </c>
      <c r="G897" t="s">
        <v>1311</v>
      </c>
    </row>
    <row r="898" spans="1:7" ht="14.25" x14ac:dyDescent="0.45">
      <c r="A898" s="2">
        <v>897</v>
      </c>
      <c r="B898" t="s">
        <v>394</v>
      </c>
      <c r="C898" t="s">
        <v>399</v>
      </c>
      <c r="D898" t="s">
        <v>433</v>
      </c>
      <c r="E898" t="s">
        <v>1346</v>
      </c>
      <c r="F898" s="175">
        <v>389</v>
      </c>
      <c r="G898" t="s">
        <v>1330</v>
      </c>
    </row>
    <row r="899" spans="1:7" ht="14.25" x14ac:dyDescent="0.45">
      <c r="A899" s="2">
        <v>898</v>
      </c>
      <c r="B899" t="s">
        <v>394</v>
      </c>
      <c r="C899" t="s">
        <v>399</v>
      </c>
      <c r="D899" t="s">
        <v>405</v>
      </c>
      <c r="E899" t="s">
        <v>1347</v>
      </c>
      <c r="F899" s="175">
        <v>219</v>
      </c>
      <c r="G899" t="s">
        <v>1330</v>
      </c>
    </row>
    <row r="900" spans="1:7" ht="14.25" x14ac:dyDescent="0.45">
      <c r="A900" s="2">
        <v>899</v>
      </c>
      <c r="B900" t="s">
        <v>394</v>
      </c>
      <c r="C900" t="s">
        <v>389</v>
      </c>
      <c r="D900" t="s">
        <v>408</v>
      </c>
      <c r="E900" t="s">
        <v>1348</v>
      </c>
      <c r="F900" s="175">
        <v>579</v>
      </c>
      <c r="G900" t="s">
        <v>1313</v>
      </c>
    </row>
    <row r="901" spans="1:7" ht="14.25" x14ac:dyDescent="0.45">
      <c r="A901" s="2">
        <v>900</v>
      </c>
      <c r="B901" t="s">
        <v>394</v>
      </c>
      <c r="C901" t="s">
        <v>399</v>
      </c>
      <c r="D901" t="s">
        <v>411</v>
      </c>
      <c r="E901" t="s">
        <v>1349</v>
      </c>
      <c r="F901" s="175">
        <v>79</v>
      </c>
      <c r="G901" t="s">
        <v>969</v>
      </c>
    </row>
    <row r="902" spans="1:7" ht="14.25" x14ac:dyDescent="0.45">
      <c r="A902" s="2">
        <v>901</v>
      </c>
      <c r="B902" t="s">
        <v>394</v>
      </c>
      <c r="C902" t="s">
        <v>397</v>
      </c>
      <c r="D902" t="s">
        <v>414</v>
      </c>
      <c r="E902" t="s">
        <v>1350</v>
      </c>
      <c r="F902" s="175">
        <v>29</v>
      </c>
      <c r="G902" t="s">
        <v>1311</v>
      </c>
    </row>
    <row r="903" spans="1:7" ht="14.25" x14ac:dyDescent="0.45">
      <c r="A903" s="2">
        <v>902</v>
      </c>
      <c r="B903" t="s">
        <v>394</v>
      </c>
      <c r="C903" t="s">
        <v>398</v>
      </c>
      <c r="D903" t="s">
        <v>416</v>
      </c>
      <c r="E903" t="s">
        <v>1351</v>
      </c>
      <c r="F903" s="175">
        <v>79</v>
      </c>
      <c r="G903" t="s">
        <v>1321</v>
      </c>
    </row>
    <row r="904" spans="1:7" ht="14.25" x14ac:dyDescent="0.45">
      <c r="A904" s="2">
        <v>903</v>
      </c>
      <c r="B904" t="s">
        <v>394</v>
      </c>
      <c r="C904" t="s">
        <v>400</v>
      </c>
      <c r="D904" t="s">
        <v>418</v>
      </c>
      <c r="E904" t="s">
        <v>1352</v>
      </c>
      <c r="F904" s="175">
        <v>149</v>
      </c>
      <c r="G904" t="s">
        <v>733</v>
      </c>
    </row>
    <row r="905" spans="1:7" ht="14.25" x14ac:dyDescent="0.45">
      <c r="A905" s="2">
        <v>904</v>
      </c>
      <c r="B905" t="s">
        <v>394</v>
      </c>
      <c r="C905" t="s">
        <v>400</v>
      </c>
      <c r="D905" t="s">
        <v>420</v>
      </c>
      <c r="E905" t="s">
        <v>1353</v>
      </c>
      <c r="F905" s="175">
        <v>129</v>
      </c>
      <c r="G905" t="s">
        <v>1321</v>
      </c>
    </row>
    <row r="906" spans="1:7" ht="14.25" x14ac:dyDescent="0.45">
      <c r="A906" s="2">
        <v>905</v>
      </c>
      <c r="B906" t="s">
        <v>394</v>
      </c>
      <c r="C906" t="s">
        <v>399</v>
      </c>
      <c r="D906" t="s">
        <v>422</v>
      </c>
      <c r="E906" t="s">
        <v>1354</v>
      </c>
      <c r="F906" s="175">
        <v>199</v>
      </c>
      <c r="G906" t="s">
        <v>1355</v>
      </c>
    </row>
    <row r="907" spans="1:7" ht="14.25" x14ac:dyDescent="0.45">
      <c r="A907" s="2">
        <v>906</v>
      </c>
      <c r="B907" t="s">
        <v>394</v>
      </c>
      <c r="C907" t="s">
        <v>397</v>
      </c>
      <c r="D907" t="s">
        <v>424</v>
      </c>
      <c r="E907" t="s">
        <v>1356</v>
      </c>
      <c r="F907" s="175">
        <v>99</v>
      </c>
      <c r="G907" t="s">
        <v>1311</v>
      </c>
    </row>
    <row r="908" spans="1:7" ht="14.25" x14ac:dyDescent="0.45">
      <c r="A908" s="2">
        <v>907</v>
      </c>
      <c r="B908" t="s">
        <v>394</v>
      </c>
      <c r="C908" t="s">
        <v>397</v>
      </c>
      <c r="D908" t="s">
        <v>426</v>
      </c>
      <c r="E908" t="s">
        <v>1357</v>
      </c>
      <c r="F908" s="175">
        <v>375</v>
      </c>
      <c r="G908" t="s">
        <v>1358</v>
      </c>
    </row>
    <row r="909" spans="1:7" ht="14.25" x14ac:dyDescent="0.45">
      <c r="A909" s="2">
        <v>908</v>
      </c>
      <c r="B909" t="s">
        <v>394</v>
      </c>
      <c r="C909" t="s">
        <v>400</v>
      </c>
      <c r="D909" t="s">
        <v>428</v>
      </c>
      <c r="E909" t="s">
        <v>1359</v>
      </c>
      <c r="F909" s="175">
        <v>129</v>
      </c>
      <c r="G909" t="s">
        <v>1321</v>
      </c>
    </row>
    <row r="910" spans="1:7" ht="14.25" x14ac:dyDescent="0.45">
      <c r="A910" s="2">
        <v>909</v>
      </c>
      <c r="B910" t="s">
        <v>394</v>
      </c>
      <c r="C910" t="s">
        <v>398</v>
      </c>
      <c r="D910" t="s">
        <v>430</v>
      </c>
      <c r="E910" t="s">
        <v>1360</v>
      </c>
      <c r="F910" s="175">
        <v>99</v>
      </c>
      <c r="G910" t="s">
        <v>1311</v>
      </c>
    </row>
    <row r="911" spans="1:7" ht="14.25" x14ac:dyDescent="0.45">
      <c r="A911" s="2">
        <v>910</v>
      </c>
      <c r="B911" t="s">
        <v>394</v>
      </c>
      <c r="C911" t="s">
        <v>398</v>
      </c>
      <c r="D911" t="s">
        <v>433</v>
      </c>
      <c r="E911" t="s">
        <v>1361</v>
      </c>
      <c r="F911" s="175">
        <v>99</v>
      </c>
      <c r="G911" t="s">
        <v>1311</v>
      </c>
    </row>
    <row r="912" spans="1:7" ht="14.25" x14ac:dyDescent="0.45">
      <c r="A912" s="2">
        <v>911</v>
      </c>
      <c r="B912" t="s">
        <v>394</v>
      </c>
      <c r="C912" t="s">
        <v>389</v>
      </c>
      <c r="D912" t="s">
        <v>405</v>
      </c>
      <c r="E912" t="s">
        <v>1362</v>
      </c>
      <c r="F912" s="175">
        <v>199</v>
      </c>
      <c r="G912" t="s">
        <v>1321</v>
      </c>
    </row>
    <row r="913" spans="1:7" ht="14.25" x14ac:dyDescent="0.45">
      <c r="A913" s="2">
        <v>912</v>
      </c>
      <c r="B913" t="s">
        <v>394</v>
      </c>
      <c r="C913" t="s">
        <v>397</v>
      </c>
      <c r="D913" t="s">
        <v>408</v>
      </c>
      <c r="E913" t="s">
        <v>1363</v>
      </c>
      <c r="F913" s="175">
        <v>129</v>
      </c>
      <c r="G913" t="s">
        <v>1321</v>
      </c>
    </row>
    <row r="914" spans="1:7" ht="14.25" x14ac:dyDescent="0.45">
      <c r="A914" s="2">
        <v>913</v>
      </c>
      <c r="B914" t="s">
        <v>394</v>
      </c>
      <c r="C914" t="s">
        <v>389</v>
      </c>
      <c r="D914" t="s">
        <v>411</v>
      </c>
      <c r="E914" t="s">
        <v>1364</v>
      </c>
      <c r="F914" s="175">
        <v>52</v>
      </c>
      <c r="G914" t="s">
        <v>1328</v>
      </c>
    </row>
    <row r="915" spans="1:7" ht="14.25" x14ac:dyDescent="0.45">
      <c r="A915" s="2">
        <v>914</v>
      </c>
      <c r="B915" t="s">
        <v>394</v>
      </c>
      <c r="C915" t="s">
        <v>399</v>
      </c>
      <c r="D915" t="s">
        <v>414</v>
      </c>
      <c r="E915" t="s">
        <v>1365</v>
      </c>
      <c r="F915" s="175">
        <v>89.95</v>
      </c>
      <c r="G915" t="s">
        <v>1332</v>
      </c>
    </row>
    <row r="916" spans="1:7" ht="14.25" x14ac:dyDescent="0.45">
      <c r="A916" s="2">
        <v>915</v>
      </c>
      <c r="B916" t="s">
        <v>394</v>
      </c>
      <c r="C916" t="s">
        <v>400</v>
      </c>
      <c r="D916" t="s">
        <v>416</v>
      </c>
      <c r="E916" t="s">
        <v>1366</v>
      </c>
      <c r="F916" s="175">
        <v>99</v>
      </c>
      <c r="G916" t="s">
        <v>1311</v>
      </c>
    </row>
    <row r="917" spans="1:7" ht="14.25" x14ac:dyDescent="0.45">
      <c r="A917" s="2">
        <v>916</v>
      </c>
      <c r="B917" t="s">
        <v>394</v>
      </c>
      <c r="C917" t="s">
        <v>399</v>
      </c>
      <c r="D917" t="s">
        <v>418</v>
      </c>
      <c r="E917" t="s">
        <v>1367</v>
      </c>
      <c r="F917" s="175">
        <v>29</v>
      </c>
      <c r="G917" t="s">
        <v>1311</v>
      </c>
    </row>
    <row r="918" spans="1:7" ht="14.25" x14ac:dyDescent="0.45">
      <c r="A918" s="2">
        <v>917</v>
      </c>
      <c r="B918" t="s">
        <v>394</v>
      </c>
      <c r="C918" t="s">
        <v>397</v>
      </c>
      <c r="D918" t="s">
        <v>420</v>
      </c>
      <c r="E918" t="s">
        <v>1368</v>
      </c>
      <c r="F918" s="175">
        <v>599</v>
      </c>
      <c r="G918" t="s">
        <v>1330</v>
      </c>
    </row>
    <row r="919" spans="1:7" ht="14.25" x14ac:dyDescent="0.45">
      <c r="A919" s="2">
        <v>918</v>
      </c>
      <c r="B919" t="s">
        <v>394</v>
      </c>
      <c r="C919" t="s">
        <v>400</v>
      </c>
      <c r="D919" t="s">
        <v>422</v>
      </c>
      <c r="E919" t="s">
        <v>1369</v>
      </c>
      <c r="F919" s="175">
        <v>29</v>
      </c>
      <c r="G919" t="s">
        <v>1311</v>
      </c>
    </row>
    <row r="920" spans="1:7" ht="14.25" x14ac:dyDescent="0.45">
      <c r="A920" s="2">
        <v>919</v>
      </c>
      <c r="B920" t="s">
        <v>394</v>
      </c>
      <c r="C920" t="s">
        <v>399</v>
      </c>
      <c r="D920" t="s">
        <v>424</v>
      </c>
      <c r="E920" t="s">
        <v>1370</v>
      </c>
      <c r="F920" s="175">
        <v>93</v>
      </c>
      <c r="G920" t="s">
        <v>1311</v>
      </c>
    </row>
    <row r="921" spans="1:7" ht="14.25" x14ac:dyDescent="0.45">
      <c r="A921" s="2">
        <v>920</v>
      </c>
      <c r="B921" t="s">
        <v>394</v>
      </c>
      <c r="C921" t="s">
        <v>397</v>
      </c>
      <c r="D921" t="s">
        <v>426</v>
      </c>
      <c r="E921" t="s">
        <v>1371</v>
      </c>
      <c r="F921" s="175">
        <v>199</v>
      </c>
      <c r="G921" t="s">
        <v>733</v>
      </c>
    </row>
    <row r="922" spans="1:7" ht="14.25" x14ac:dyDescent="0.45">
      <c r="A922" s="2">
        <v>921</v>
      </c>
      <c r="B922" t="s">
        <v>394</v>
      </c>
      <c r="C922" t="s">
        <v>389</v>
      </c>
      <c r="D922" t="s">
        <v>428</v>
      </c>
      <c r="E922" t="s">
        <v>1372</v>
      </c>
      <c r="F922" s="175">
        <v>34.99</v>
      </c>
      <c r="G922" t="s">
        <v>969</v>
      </c>
    </row>
    <row r="923" spans="1:7" ht="14.25" x14ac:dyDescent="0.45">
      <c r="A923" s="2">
        <v>922</v>
      </c>
      <c r="B923" t="s">
        <v>394</v>
      </c>
      <c r="C923" t="s">
        <v>399</v>
      </c>
      <c r="D923" t="s">
        <v>430</v>
      </c>
      <c r="E923" t="s">
        <v>1373</v>
      </c>
      <c r="F923" s="175">
        <v>174</v>
      </c>
      <c r="G923" t="s">
        <v>1311</v>
      </c>
    </row>
    <row r="924" spans="1:7" ht="14.25" x14ac:dyDescent="0.45">
      <c r="A924" s="2">
        <v>923</v>
      </c>
      <c r="B924" t="s">
        <v>394</v>
      </c>
      <c r="C924" t="s">
        <v>397</v>
      </c>
      <c r="D924" t="s">
        <v>433</v>
      </c>
      <c r="E924" t="s">
        <v>1374</v>
      </c>
      <c r="F924" s="175">
        <v>389</v>
      </c>
      <c r="G924" t="s">
        <v>1330</v>
      </c>
    </row>
    <row r="925" spans="1:7" ht="14.25" x14ac:dyDescent="0.45">
      <c r="A925" s="2">
        <v>924</v>
      </c>
      <c r="B925" t="s">
        <v>394</v>
      </c>
      <c r="C925" t="s">
        <v>400</v>
      </c>
      <c r="D925" t="s">
        <v>405</v>
      </c>
      <c r="E925" t="s">
        <v>1375</v>
      </c>
      <c r="F925" s="175">
        <v>39.99</v>
      </c>
      <c r="G925" t="s">
        <v>1376</v>
      </c>
    </row>
    <row r="926" spans="1:7" ht="14.25" x14ac:dyDescent="0.45">
      <c r="A926" s="2">
        <v>925</v>
      </c>
      <c r="B926" t="s">
        <v>394</v>
      </c>
      <c r="C926" t="s">
        <v>399</v>
      </c>
      <c r="D926" t="s">
        <v>408</v>
      </c>
      <c r="E926" t="s">
        <v>1377</v>
      </c>
      <c r="F926" s="175">
        <v>179</v>
      </c>
      <c r="G926" t="s">
        <v>1311</v>
      </c>
    </row>
    <row r="927" spans="1:7" ht="14.25" x14ac:dyDescent="0.45">
      <c r="A927" s="2">
        <v>926</v>
      </c>
      <c r="B927" t="s">
        <v>394</v>
      </c>
      <c r="C927" t="s">
        <v>397</v>
      </c>
      <c r="D927" t="s">
        <v>411</v>
      </c>
      <c r="E927" t="s">
        <v>1378</v>
      </c>
      <c r="F927" s="175">
        <v>79.989999999999995</v>
      </c>
      <c r="G927" t="s">
        <v>1379</v>
      </c>
    </row>
    <row r="928" spans="1:7" ht="14.25" x14ac:dyDescent="0.45">
      <c r="A928" s="2">
        <v>927</v>
      </c>
      <c r="B928" t="s">
        <v>394</v>
      </c>
      <c r="C928" t="s">
        <v>397</v>
      </c>
      <c r="D928" t="s">
        <v>414</v>
      </c>
      <c r="E928" t="s">
        <v>1380</v>
      </c>
      <c r="F928" s="175">
        <v>139</v>
      </c>
      <c r="G928" t="s">
        <v>1330</v>
      </c>
    </row>
    <row r="929" spans="1:7" ht="14.25" x14ac:dyDescent="0.45">
      <c r="A929" s="2">
        <v>928</v>
      </c>
      <c r="B929" t="s">
        <v>394</v>
      </c>
      <c r="C929" t="s">
        <v>399</v>
      </c>
      <c r="D929" t="s">
        <v>416</v>
      </c>
      <c r="E929" t="s">
        <v>1381</v>
      </c>
      <c r="F929" s="175">
        <v>49.99</v>
      </c>
      <c r="G929" t="s">
        <v>969</v>
      </c>
    </row>
    <row r="930" spans="1:7" ht="14.25" x14ac:dyDescent="0.45">
      <c r="A930" s="2">
        <v>929</v>
      </c>
      <c r="B930" t="s">
        <v>394</v>
      </c>
      <c r="C930" t="s">
        <v>397</v>
      </c>
      <c r="D930" t="s">
        <v>418</v>
      </c>
      <c r="E930" t="s">
        <v>1382</v>
      </c>
      <c r="F930" s="175">
        <v>199</v>
      </c>
      <c r="G930" t="s">
        <v>1341</v>
      </c>
    </row>
    <row r="931" spans="1:7" ht="14.25" x14ac:dyDescent="0.45">
      <c r="A931" s="2">
        <v>930</v>
      </c>
      <c r="B931" t="s">
        <v>394</v>
      </c>
      <c r="C931" t="s">
        <v>398</v>
      </c>
      <c r="D931" t="s">
        <v>420</v>
      </c>
      <c r="E931" t="s">
        <v>1383</v>
      </c>
      <c r="F931" s="175">
        <v>39.99</v>
      </c>
      <c r="G931" t="s">
        <v>1376</v>
      </c>
    </row>
    <row r="932" spans="1:7" ht="14.25" x14ac:dyDescent="0.45">
      <c r="A932" s="2">
        <v>931</v>
      </c>
      <c r="B932" t="s">
        <v>394</v>
      </c>
      <c r="C932" t="s">
        <v>398</v>
      </c>
      <c r="D932" t="s">
        <v>422</v>
      </c>
      <c r="E932" t="s">
        <v>1384</v>
      </c>
      <c r="F932" s="175">
        <v>239</v>
      </c>
      <c r="G932" t="s">
        <v>733</v>
      </c>
    </row>
    <row r="933" spans="1:7" ht="14.25" x14ac:dyDescent="0.45">
      <c r="A933" s="2">
        <v>932</v>
      </c>
      <c r="B933" t="s">
        <v>394</v>
      </c>
      <c r="C933" t="s">
        <v>398</v>
      </c>
      <c r="D933" t="s">
        <v>424</v>
      </c>
      <c r="E933" t="s">
        <v>1385</v>
      </c>
      <c r="F933" s="175">
        <v>269</v>
      </c>
      <c r="G933" t="s">
        <v>1386</v>
      </c>
    </row>
    <row r="934" spans="1:7" ht="14.25" x14ac:dyDescent="0.45">
      <c r="A934" s="2">
        <v>933</v>
      </c>
      <c r="B934" t="s">
        <v>394</v>
      </c>
      <c r="C934" t="s">
        <v>389</v>
      </c>
      <c r="D934" t="s">
        <v>426</v>
      </c>
      <c r="E934" t="s">
        <v>1387</v>
      </c>
      <c r="F934" s="175">
        <v>39.99</v>
      </c>
      <c r="G934" t="s">
        <v>969</v>
      </c>
    </row>
    <row r="935" spans="1:7" ht="14.25" x14ac:dyDescent="0.45">
      <c r="A935" s="2">
        <v>934</v>
      </c>
      <c r="B935" t="s">
        <v>394</v>
      </c>
      <c r="C935" t="s">
        <v>399</v>
      </c>
      <c r="D935" t="s">
        <v>428</v>
      </c>
      <c r="E935" t="s">
        <v>1388</v>
      </c>
      <c r="F935" s="175">
        <v>52.99</v>
      </c>
      <c r="G935" t="s">
        <v>1319</v>
      </c>
    </row>
    <row r="936" spans="1:7" ht="14.25" x14ac:dyDescent="0.45">
      <c r="A936" s="2">
        <v>935</v>
      </c>
      <c r="B936" t="s">
        <v>394</v>
      </c>
      <c r="C936" t="s">
        <v>400</v>
      </c>
      <c r="D936" t="s">
        <v>430</v>
      </c>
      <c r="E936" t="s">
        <v>1389</v>
      </c>
      <c r="F936" s="175">
        <v>99</v>
      </c>
      <c r="G936" t="s">
        <v>1010</v>
      </c>
    </row>
    <row r="937" spans="1:7" ht="14.25" x14ac:dyDescent="0.45">
      <c r="A937" s="2">
        <v>936</v>
      </c>
      <c r="B937" t="s">
        <v>394</v>
      </c>
      <c r="C937" t="s">
        <v>398</v>
      </c>
      <c r="D937" t="s">
        <v>433</v>
      </c>
      <c r="E937" t="s">
        <v>1390</v>
      </c>
      <c r="F937" s="175">
        <v>51</v>
      </c>
      <c r="G937" t="s">
        <v>1311</v>
      </c>
    </row>
    <row r="938" spans="1:7" ht="14.25" x14ac:dyDescent="0.45">
      <c r="A938" s="2">
        <v>937</v>
      </c>
      <c r="B938" t="s">
        <v>394</v>
      </c>
      <c r="C938" t="s">
        <v>397</v>
      </c>
      <c r="D938" t="s">
        <v>405</v>
      </c>
      <c r="E938" t="s">
        <v>1391</v>
      </c>
      <c r="F938" s="175">
        <v>219</v>
      </c>
      <c r="G938" t="s">
        <v>1330</v>
      </c>
    </row>
    <row r="939" spans="1:7" ht="14.25" x14ac:dyDescent="0.45">
      <c r="A939" s="2">
        <v>938</v>
      </c>
      <c r="B939" t="s">
        <v>394</v>
      </c>
      <c r="C939" t="s">
        <v>389</v>
      </c>
      <c r="D939" t="s">
        <v>408</v>
      </c>
      <c r="E939" t="s">
        <v>1392</v>
      </c>
      <c r="F939" s="175">
        <v>59</v>
      </c>
      <c r="G939" t="s">
        <v>1328</v>
      </c>
    </row>
    <row r="940" spans="1:7" ht="14.25" x14ac:dyDescent="0.45">
      <c r="A940" s="2">
        <v>939</v>
      </c>
      <c r="B940" t="s">
        <v>394</v>
      </c>
      <c r="C940" t="s">
        <v>395</v>
      </c>
      <c r="D940" t="s">
        <v>411</v>
      </c>
      <c r="E940" t="s">
        <v>1393</v>
      </c>
      <c r="F940" s="175">
        <v>49.99</v>
      </c>
      <c r="G940" t="s">
        <v>1394</v>
      </c>
    </row>
    <row r="941" spans="1:7" ht="14.25" x14ac:dyDescent="0.45">
      <c r="A941" s="2">
        <v>940</v>
      </c>
      <c r="B941" t="s">
        <v>394</v>
      </c>
      <c r="C941" t="s">
        <v>395</v>
      </c>
      <c r="D941" t="s">
        <v>414</v>
      </c>
      <c r="E941" t="s">
        <v>1395</v>
      </c>
      <c r="F941" s="175">
        <v>79</v>
      </c>
      <c r="G941" t="s">
        <v>1321</v>
      </c>
    </row>
    <row r="942" spans="1:7" ht="14.25" x14ac:dyDescent="0.45">
      <c r="A942" s="2">
        <v>941</v>
      </c>
      <c r="B942" t="s">
        <v>394</v>
      </c>
      <c r="C942" t="s">
        <v>389</v>
      </c>
      <c r="D942" t="s">
        <v>416</v>
      </c>
      <c r="E942" t="s">
        <v>1396</v>
      </c>
      <c r="F942" s="175">
        <v>149</v>
      </c>
      <c r="G942" t="s">
        <v>733</v>
      </c>
    </row>
    <row r="943" spans="1:7" ht="14.25" x14ac:dyDescent="0.45">
      <c r="A943" s="2">
        <v>942</v>
      </c>
      <c r="B943" t="s">
        <v>394</v>
      </c>
      <c r="C943" t="s">
        <v>395</v>
      </c>
      <c r="D943" t="s">
        <v>418</v>
      </c>
      <c r="E943" t="s">
        <v>1397</v>
      </c>
      <c r="F943" s="175">
        <v>169</v>
      </c>
      <c r="G943" t="s">
        <v>1311</v>
      </c>
    </row>
    <row r="944" spans="1:7" ht="14.25" x14ac:dyDescent="0.45">
      <c r="A944" s="2">
        <v>943</v>
      </c>
      <c r="B944" t="s">
        <v>394</v>
      </c>
      <c r="C944" t="s">
        <v>389</v>
      </c>
      <c r="D944" t="s">
        <v>420</v>
      </c>
      <c r="E944" t="s">
        <v>1398</v>
      </c>
      <c r="F944" s="175">
        <v>160</v>
      </c>
      <c r="G944" t="s">
        <v>1399</v>
      </c>
    </row>
    <row r="945" spans="1:7" ht="14.25" x14ac:dyDescent="0.45">
      <c r="A945" s="2">
        <v>944</v>
      </c>
      <c r="B945" t="s">
        <v>394</v>
      </c>
      <c r="C945" t="s">
        <v>398</v>
      </c>
      <c r="D945" t="s">
        <v>422</v>
      </c>
      <c r="E945" t="s">
        <v>1400</v>
      </c>
      <c r="F945" s="175">
        <v>349</v>
      </c>
      <c r="G945" t="s">
        <v>1313</v>
      </c>
    </row>
    <row r="946" spans="1:7" ht="14.25" x14ac:dyDescent="0.45">
      <c r="A946" s="2">
        <v>945</v>
      </c>
      <c r="B946" t="s">
        <v>394</v>
      </c>
      <c r="C946" t="s">
        <v>397</v>
      </c>
      <c r="D946" t="s">
        <v>424</v>
      </c>
      <c r="E946" t="s">
        <v>1401</v>
      </c>
      <c r="F946" s="175">
        <v>199</v>
      </c>
      <c r="G946" t="s">
        <v>1386</v>
      </c>
    </row>
    <row r="947" spans="1:7" ht="14.25" x14ac:dyDescent="0.45">
      <c r="A947" s="2">
        <v>946</v>
      </c>
      <c r="B947" t="s">
        <v>394</v>
      </c>
      <c r="C947" t="s">
        <v>389</v>
      </c>
      <c r="D947" t="s">
        <v>426</v>
      </c>
      <c r="E947" t="s">
        <v>1402</v>
      </c>
      <c r="F947" s="175">
        <v>299</v>
      </c>
      <c r="G947" t="s">
        <v>1403</v>
      </c>
    </row>
    <row r="948" spans="1:7" ht="14.25" x14ac:dyDescent="0.45">
      <c r="A948" s="2">
        <v>947</v>
      </c>
      <c r="B948" t="s">
        <v>394</v>
      </c>
      <c r="C948" t="s">
        <v>398</v>
      </c>
      <c r="D948" t="s">
        <v>428</v>
      </c>
      <c r="E948" t="s">
        <v>1404</v>
      </c>
      <c r="F948" s="175">
        <v>163</v>
      </c>
      <c r="G948" t="s">
        <v>1399</v>
      </c>
    </row>
    <row r="949" spans="1:7" ht="14.25" x14ac:dyDescent="0.45">
      <c r="A949" s="2">
        <v>948</v>
      </c>
      <c r="B949" t="s">
        <v>394</v>
      </c>
      <c r="C949" t="s">
        <v>395</v>
      </c>
      <c r="D949" t="s">
        <v>430</v>
      </c>
      <c r="E949" t="s">
        <v>1405</v>
      </c>
      <c r="F949" s="175">
        <v>189</v>
      </c>
      <c r="G949" t="s">
        <v>1386</v>
      </c>
    </row>
    <row r="950" spans="1:7" ht="14.25" x14ac:dyDescent="0.45">
      <c r="A950" s="2">
        <v>949</v>
      </c>
      <c r="B950" t="s">
        <v>394</v>
      </c>
      <c r="C950" t="s">
        <v>400</v>
      </c>
      <c r="D950" t="s">
        <v>433</v>
      </c>
      <c r="E950" t="s">
        <v>1406</v>
      </c>
      <c r="F950" s="175">
        <v>99</v>
      </c>
      <c r="G950" t="s">
        <v>1403</v>
      </c>
    </row>
    <row r="951" spans="1:7" ht="14.25" x14ac:dyDescent="0.45">
      <c r="A951" s="2">
        <v>950</v>
      </c>
      <c r="B951" t="s">
        <v>394</v>
      </c>
      <c r="C951" t="s">
        <v>400</v>
      </c>
      <c r="D951" t="s">
        <v>405</v>
      </c>
      <c r="E951" t="s">
        <v>1407</v>
      </c>
      <c r="F951" s="175">
        <v>129</v>
      </c>
      <c r="G951" t="s">
        <v>1321</v>
      </c>
    </row>
    <row r="952" spans="1:7" ht="14.25" x14ac:dyDescent="0.45">
      <c r="A952" s="2">
        <v>951</v>
      </c>
      <c r="B952" t="s">
        <v>394</v>
      </c>
      <c r="C952" t="s">
        <v>389</v>
      </c>
      <c r="D952" t="s">
        <v>408</v>
      </c>
      <c r="E952" t="s">
        <v>1408</v>
      </c>
      <c r="F952" s="175">
        <v>289</v>
      </c>
      <c r="G952" t="s">
        <v>1311</v>
      </c>
    </row>
    <row r="953" spans="1:7" ht="14.25" x14ac:dyDescent="0.45">
      <c r="A953" s="2">
        <v>952</v>
      </c>
      <c r="B953" t="s">
        <v>394</v>
      </c>
      <c r="C953" t="s">
        <v>398</v>
      </c>
      <c r="D953" t="s">
        <v>411</v>
      </c>
      <c r="E953" t="s">
        <v>1409</v>
      </c>
      <c r="F953" s="175">
        <v>29</v>
      </c>
      <c r="G953" t="s">
        <v>1311</v>
      </c>
    </row>
    <row r="954" spans="1:7" ht="14.25" x14ac:dyDescent="0.45">
      <c r="A954" s="2">
        <v>953</v>
      </c>
      <c r="B954" t="s">
        <v>394</v>
      </c>
      <c r="C954" t="s">
        <v>389</v>
      </c>
      <c r="D954" t="s">
        <v>414</v>
      </c>
      <c r="E954" t="s">
        <v>1410</v>
      </c>
      <c r="F954" s="175">
        <v>79</v>
      </c>
      <c r="G954" t="s">
        <v>1321</v>
      </c>
    </row>
    <row r="955" spans="1:7" ht="14.25" x14ac:dyDescent="0.45">
      <c r="A955" s="2">
        <v>954</v>
      </c>
      <c r="B955" t="s">
        <v>394</v>
      </c>
      <c r="C955" t="s">
        <v>389</v>
      </c>
      <c r="D955" t="s">
        <v>416</v>
      </c>
      <c r="E955" t="s">
        <v>1411</v>
      </c>
      <c r="F955" s="175">
        <v>34.950000000000003</v>
      </c>
      <c r="G955" t="s">
        <v>1319</v>
      </c>
    </row>
    <row r="956" spans="1:7" ht="14.25" x14ac:dyDescent="0.45">
      <c r="A956" s="2">
        <v>955</v>
      </c>
      <c r="B956" t="s">
        <v>394</v>
      </c>
      <c r="C956" t="s">
        <v>389</v>
      </c>
      <c r="D956" t="s">
        <v>418</v>
      </c>
      <c r="E956" t="s">
        <v>1412</v>
      </c>
      <c r="F956" s="175">
        <v>399</v>
      </c>
      <c r="G956" t="s">
        <v>1330</v>
      </c>
    </row>
    <row r="957" spans="1:7" ht="14.25" x14ac:dyDescent="0.45">
      <c r="A957" s="2">
        <v>956</v>
      </c>
      <c r="B957" t="s">
        <v>394</v>
      </c>
      <c r="C957" t="s">
        <v>400</v>
      </c>
      <c r="D957" t="s">
        <v>420</v>
      </c>
      <c r="E957" t="s">
        <v>1413</v>
      </c>
      <c r="F957" s="175">
        <v>49</v>
      </c>
      <c r="G957" t="s">
        <v>969</v>
      </c>
    </row>
    <row r="958" spans="1:7" ht="14.25" x14ac:dyDescent="0.45">
      <c r="A958" s="2">
        <v>957</v>
      </c>
      <c r="B958" t="s">
        <v>394</v>
      </c>
      <c r="C958" t="s">
        <v>395</v>
      </c>
      <c r="D958" t="s">
        <v>422</v>
      </c>
      <c r="E958" t="s">
        <v>1414</v>
      </c>
      <c r="F958" s="175">
        <v>399</v>
      </c>
      <c r="G958" t="s">
        <v>1355</v>
      </c>
    </row>
    <row r="959" spans="1:7" ht="14.25" x14ac:dyDescent="0.45">
      <c r="A959" s="2">
        <v>958</v>
      </c>
      <c r="B959" t="s">
        <v>394</v>
      </c>
      <c r="C959" t="s">
        <v>400</v>
      </c>
      <c r="D959" t="s">
        <v>424</v>
      </c>
      <c r="E959" t="s">
        <v>1415</v>
      </c>
      <c r="F959" s="175">
        <v>229</v>
      </c>
      <c r="G959" t="s">
        <v>1355</v>
      </c>
    </row>
    <row r="960" spans="1:7" ht="14.25" x14ac:dyDescent="0.45">
      <c r="A960" s="2">
        <v>959</v>
      </c>
      <c r="B960" t="s">
        <v>394</v>
      </c>
      <c r="C960" t="s">
        <v>400</v>
      </c>
      <c r="D960" t="s">
        <v>426</v>
      </c>
      <c r="E960" t="s">
        <v>1416</v>
      </c>
      <c r="F960" s="175">
        <v>269</v>
      </c>
      <c r="G960" t="s">
        <v>1386</v>
      </c>
    </row>
    <row r="961" spans="1:7" ht="14.25" x14ac:dyDescent="0.45">
      <c r="A961" s="2">
        <v>960</v>
      </c>
      <c r="B961" t="s">
        <v>394</v>
      </c>
      <c r="C961" t="s">
        <v>397</v>
      </c>
      <c r="D961" t="s">
        <v>428</v>
      </c>
      <c r="E961" t="s">
        <v>1417</v>
      </c>
      <c r="F961" s="175">
        <v>269</v>
      </c>
      <c r="G961" t="s">
        <v>1386</v>
      </c>
    </row>
    <row r="962" spans="1:7" ht="14.25" x14ac:dyDescent="0.45">
      <c r="A962" s="2">
        <v>961</v>
      </c>
      <c r="B962" t="s">
        <v>394</v>
      </c>
      <c r="C962" t="s">
        <v>397</v>
      </c>
      <c r="D962" t="s">
        <v>430</v>
      </c>
      <c r="E962" t="s">
        <v>1418</v>
      </c>
      <c r="F962" s="175">
        <v>174</v>
      </c>
      <c r="G962" t="s">
        <v>1311</v>
      </c>
    </row>
    <row r="963" spans="1:7" ht="14.25" x14ac:dyDescent="0.45">
      <c r="A963" s="2">
        <v>962</v>
      </c>
      <c r="B963" t="s">
        <v>394</v>
      </c>
      <c r="C963" t="s">
        <v>400</v>
      </c>
      <c r="D963" t="s">
        <v>433</v>
      </c>
      <c r="E963" t="s">
        <v>1419</v>
      </c>
      <c r="F963" s="175">
        <v>69</v>
      </c>
      <c r="G963" t="s">
        <v>1341</v>
      </c>
    </row>
    <row r="964" spans="1:7" ht="14.25" x14ac:dyDescent="0.45">
      <c r="A964" s="2">
        <v>963</v>
      </c>
      <c r="B964" t="s">
        <v>394</v>
      </c>
      <c r="C964" t="s">
        <v>395</v>
      </c>
      <c r="D964" t="s">
        <v>405</v>
      </c>
      <c r="E964" t="s">
        <v>1420</v>
      </c>
      <c r="F964" s="175">
        <v>47.95</v>
      </c>
      <c r="G964" t="s">
        <v>1421</v>
      </c>
    </row>
    <row r="965" spans="1:7" ht="14.25" x14ac:dyDescent="0.45">
      <c r="A965" s="2">
        <v>964</v>
      </c>
      <c r="B965" t="s">
        <v>394</v>
      </c>
      <c r="C965" t="s">
        <v>397</v>
      </c>
      <c r="D965" t="s">
        <v>408</v>
      </c>
      <c r="E965" t="s">
        <v>1422</v>
      </c>
      <c r="F965" s="175">
        <v>449</v>
      </c>
      <c r="G965" t="s">
        <v>1358</v>
      </c>
    </row>
    <row r="966" spans="1:7" ht="14.25" x14ac:dyDescent="0.45">
      <c r="A966" s="2">
        <v>965</v>
      </c>
      <c r="B966" t="s">
        <v>394</v>
      </c>
      <c r="C966" t="s">
        <v>397</v>
      </c>
      <c r="D966" t="s">
        <v>411</v>
      </c>
      <c r="E966" t="s">
        <v>1423</v>
      </c>
      <c r="F966" s="175">
        <v>375</v>
      </c>
      <c r="G966" t="s">
        <v>1358</v>
      </c>
    </row>
    <row r="967" spans="1:7" ht="14.25" x14ac:dyDescent="0.45">
      <c r="A967" s="2">
        <v>966</v>
      </c>
      <c r="B967" t="s">
        <v>394</v>
      </c>
      <c r="C967" t="s">
        <v>398</v>
      </c>
      <c r="D967" t="s">
        <v>414</v>
      </c>
      <c r="E967" t="s">
        <v>1424</v>
      </c>
      <c r="F967" s="175">
        <v>29.95</v>
      </c>
      <c r="G967" t="s">
        <v>1328</v>
      </c>
    </row>
    <row r="968" spans="1:7" ht="14.25" x14ac:dyDescent="0.45">
      <c r="A968" s="2">
        <v>967</v>
      </c>
      <c r="B968" t="s">
        <v>394</v>
      </c>
      <c r="C968" t="s">
        <v>397</v>
      </c>
      <c r="D968" t="s">
        <v>416</v>
      </c>
      <c r="E968" t="s">
        <v>1425</v>
      </c>
      <c r="F968" s="175">
        <v>269</v>
      </c>
      <c r="G968" t="s">
        <v>1386</v>
      </c>
    </row>
    <row r="969" spans="1:7" ht="14.25" x14ac:dyDescent="0.45">
      <c r="A969" s="2">
        <v>968</v>
      </c>
      <c r="B969" t="s">
        <v>394</v>
      </c>
      <c r="C969" t="s">
        <v>398</v>
      </c>
      <c r="D969" t="s">
        <v>418</v>
      </c>
      <c r="E969" t="s">
        <v>1426</v>
      </c>
      <c r="F969" s="175">
        <v>51</v>
      </c>
      <c r="G969" t="s">
        <v>1311</v>
      </c>
    </row>
    <row r="970" spans="1:7" ht="14.25" x14ac:dyDescent="0.45">
      <c r="A970" s="2">
        <v>969</v>
      </c>
      <c r="B970" t="s">
        <v>394</v>
      </c>
      <c r="C970" t="s">
        <v>395</v>
      </c>
      <c r="D970" t="s">
        <v>420</v>
      </c>
      <c r="E970" t="s">
        <v>1427</v>
      </c>
      <c r="F970" s="175">
        <v>79</v>
      </c>
      <c r="G970" t="s">
        <v>1428</v>
      </c>
    </row>
    <row r="971" spans="1:7" ht="14.25" x14ac:dyDescent="0.45">
      <c r="A971" s="2">
        <v>970</v>
      </c>
      <c r="B971" t="s">
        <v>394</v>
      </c>
      <c r="C971" t="s">
        <v>1465</v>
      </c>
      <c r="D971" t="s">
        <v>422</v>
      </c>
      <c r="E971" t="s">
        <v>1429</v>
      </c>
      <c r="F971" s="175">
        <v>249</v>
      </c>
      <c r="G971" t="s">
        <v>1311</v>
      </c>
    </row>
    <row r="972" spans="1:7" ht="14.25" x14ac:dyDescent="0.45">
      <c r="A972" s="2">
        <v>971</v>
      </c>
      <c r="B972" t="s">
        <v>394</v>
      </c>
      <c r="C972" t="s">
        <v>397</v>
      </c>
      <c r="D972" t="s">
        <v>424</v>
      </c>
      <c r="E972" t="s">
        <v>1430</v>
      </c>
      <c r="F972" s="175">
        <v>149</v>
      </c>
      <c r="G972" t="s">
        <v>1324</v>
      </c>
    </row>
    <row r="973" spans="1:7" ht="14.25" x14ac:dyDescent="0.45">
      <c r="A973" s="2">
        <v>972</v>
      </c>
      <c r="B973" t="s">
        <v>394</v>
      </c>
      <c r="C973" t="s">
        <v>400</v>
      </c>
      <c r="D973" t="s">
        <v>426</v>
      </c>
      <c r="E973" t="s">
        <v>1431</v>
      </c>
      <c r="F973" s="175">
        <v>24.99</v>
      </c>
      <c r="G973" t="s">
        <v>1376</v>
      </c>
    </row>
    <row r="974" spans="1:7" ht="14.25" x14ac:dyDescent="0.45">
      <c r="A974" s="2">
        <v>973</v>
      </c>
      <c r="B974" t="s">
        <v>394</v>
      </c>
      <c r="C974" t="s">
        <v>395</v>
      </c>
      <c r="D974" t="s">
        <v>428</v>
      </c>
      <c r="E974" t="s">
        <v>1432</v>
      </c>
      <c r="F974" s="175">
        <v>299</v>
      </c>
      <c r="G974" t="s">
        <v>733</v>
      </c>
    </row>
    <row r="975" spans="1:7" ht="14.25" x14ac:dyDescent="0.45">
      <c r="A975" s="2">
        <v>974</v>
      </c>
      <c r="B975" t="s">
        <v>394</v>
      </c>
      <c r="C975" t="s">
        <v>398</v>
      </c>
      <c r="D975" t="s">
        <v>430</v>
      </c>
      <c r="E975" t="s">
        <v>1433</v>
      </c>
      <c r="F975" s="175">
        <v>175</v>
      </c>
      <c r="G975" t="s">
        <v>1311</v>
      </c>
    </row>
    <row r="976" spans="1:7" ht="14.25" x14ac:dyDescent="0.45">
      <c r="A976" s="2">
        <v>975</v>
      </c>
      <c r="B976" t="s">
        <v>394</v>
      </c>
      <c r="C976" t="s">
        <v>399</v>
      </c>
      <c r="D976" t="s">
        <v>433</v>
      </c>
      <c r="E976" t="s">
        <v>1434</v>
      </c>
      <c r="F976" s="175">
        <v>24.99</v>
      </c>
      <c r="G976" t="s">
        <v>1435</v>
      </c>
    </row>
    <row r="977" spans="1:7" ht="14.25" x14ac:dyDescent="0.45">
      <c r="A977" s="2">
        <v>976</v>
      </c>
      <c r="B977" t="s">
        <v>396</v>
      </c>
      <c r="C977" t="s">
        <v>399</v>
      </c>
      <c r="D977" t="s">
        <v>405</v>
      </c>
      <c r="E977" t="s">
        <v>1436</v>
      </c>
      <c r="F977" s="175">
        <v>99</v>
      </c>
      <c r="G977" t="s">
        <v>1341</v>
      </c>
    </row>
    <row r="978" spans="1:7" ht="14.25" x14ac:dyDescent="0.45">
      <c r="A978" s="2">
        <v>977</v>
      </c>
      <c r="B978" t="s">
        <v>396</v>
      </c>
      <c r="C978" t="s">
        <v>398</v>
      </c>
      <c r="D978" t="s">
        <v>408</v>
      </c>
      <c r="E978" t="s">
        <v>1437</v>
      </c>
      <c r="F978" s="175">
        <v>349</v>
      </c>
      <c r="G978" t="s">
        <v>1358</v>
      </c>
    </row>
    <row r="979" spans="1:7" ht="14.25" x14ac:dyDescent="0.45">
      <c r="A979" s="2">
        <v>978</v>
      </c>
      <c r="B979" t="s">
        <v>396</v>
      </c>
      <c r="C979" t="s">
        <v>400</v>
      </c>
      <c r="D979" t="s">
        <v>411</v>
      </c>
      <c r="E979" t="s">
        <v>1438</v>
      </c>
      <c r="F979" s="175">
        <v>43.99</v>
      </c>
      <c r="G979" t="s">
        <v>1319</v>
      </c>
    </row>
    <row r="980" spans="1:7" ht="14.25" x14ac:dyDescent="0.45">
      <c r="A980" s="2">
        <v>979</v>
      </c>
      <c r="B980" t="s">
        <v>396</v>
      </c>
      <c r="C980" t="s">
        <v>400</v>
      </c>
      <c r="D980" t="s">
        <v>414</v>
      </c>
      <c r="E980" t="s">
        <v>1439</v>
      </c>
      <c r="F980" s="175">
        <v>51</v>
      </c>
      <c r="G980" t="s">
        <v>1311</v>
      </c>
    </row>
    <row r="981" spans="1:7" ht="14.25" x14ac:dyDescent="0.45">
      <c r="A981" s="2">
        <v>980</v>
      </c>
      <c r="B981" t="s">
        <v>396</v>
      </c>
      <c r="C981" t="s">
        <v>395</v>
      </c>
      <c r="D981" t="s">
        <v>416</v>
      </c>
      <c r="E981" t="s">
        <v>1440</v>
      </c>
      <c r="F981" s="175">
        <v>24.99</v>
      </c>
      <c r="G981" t="s">
        <v>1332</v>
      </c>
    </row>
    <row r="982" spans="1:7" ht="14.25" x14ac:dyDescent="0.45">
      <c r="A982" s="2">
        <v>981</v>
      </c>
      <c r="B982" t="s">
        <v>396</v>
      </c>
      <c r="C982" t="s">
        <v>398</v>
      </c>
      <c r="D982" t="s">
        <v>418</v>
      </c>
      <c r="E982" t="s">
        <v>1441</v>
      </c>
      <c r="F982" s="175">
        <v>299</v>
      </c>
      <c r="G982" t="s">
        <v>1403</v>
      </c>
    </row>
    <row r="983" spans="1:7" ht="14.25" x14ac:dyDescent="0.45">
      <c r="A983" s="2">
        <v>982</v>
      </c>
      <c r="B983" t="s">
        <v>396</v>
      </c>
      <c r="C983" t="s">
        <v>1465</v>
      </c>
      <c r="D983" t="s">
        <v>420</v>
      </c>
      <c r="E983" t="s">
        <v>1442</v>
      </c>
      <c r="F983" s="175">
        <v>79.989999999999995</v>
      </c>
      <c r="G983" t="s">
        <v>1010</v>
      </c>
    </row>
    <row r="984" spans="1:7" ht="14.25" x14ac:dyDescent="0.45">
      <c r="A984" s="2">
        <v>983</v>
      </c>
      <c r="B984" t="s">
        <v>396</v>
      </c>
      <c r="C984" t="s">
        <v>395</v>
      </c>
      <c r="D984" t="s">
        <v>422</v>
      </c>
      <c r="E984" t="s">
        <v>1443</v>
      </c>
      <c r="F984" s="175">
        <v>49.99</v>
      </c>
      <c r="G984" t="s">
        <v>969</v>
      </c>
    </row>
    <row r="985" spans="1:7" ht="14.25" x14ac:dyDescent="0.45">
      <c r="A985" s="2">
        <v>984</v>
      </c>
      <c r="B985" t="s">
        <v>396</v>
      </c>
      <c r="C985" t="s">
        <v>395</v>
      </c>
      <c r="D985" t="s">
        <v>424</v>
      </c>
      <c r="E985" t="s">
        <v>1444</v>
      </c>
      <c r="F985" s="175">
        <v>129</v>
      </c>
      <c r="G985" t="s">
        <v>969</v>
      </c>
    </row>
    <row r="986" spans="1:7" ht="14.25" x14ac:dyDescent="0.45">
      <c r="A986" s="2">
        <v>985</v>
      </c>
      <c r="B986" t="s">
        <v>396</v>
      </c>
      <c r="C986" t="s">
        <v>397</v>
      </c>
      <c r="D986" t="s">
        <v>426</v>
      </c>
      <c r="E986" t="s">
        <v>1445</v>
      </c>
      <c r="F986" s="175">
        <v>149</v>
      </c>
      <c r="G986" t="s">
        <v>1324</v>
      </c>
    </row>
    <row r="987" spans="1:7" ht="14.25" x14ac:dyDescent="0.45">
      <c r="A987" s="2">
        <v>986</v>
      </c>
      <c r="B987" t="s">
        <v>396</v>
      </c>
      <c r="C987" t="s">
        <v>397</v>
      </c>
      <c r="D987" t="s">
        <v>428</v>
      </c>
      <c r="E987" t="s">
        <v>1446</v>
      </c>
      <c r="F987" s="175">
        <v>59.99</v>
      </c>
      <c r="G987" t="s">
        <v>1447</v>
      </c>
    </row>
    <row r="988" spans="1:7" ht="14.25" x14ac:dyDescent="0.45">
      <c r="A988" s="2">
        <v>987</v>
      </c>
      <c r="B988" t="s">
        <v>396</v>
      </c>
      <c r="C988" t="s">
        <v>1465</v>
      </c>
      <c r="D988" t="s">
        <v>430</v>
      </c>
      <c r="E988" t="s">
        <v>1448</v>
      </c>
      <c r="F988" s="175">
        <v>169.99</v>
      </c>
      <c r="G988" t="s">
        <v>1449</v>
      </c>
    </row>
    <row r="989" spans="1:7" ht="14.25" x14ac:dyDescent="0.45">
      <c r="A989" s="2">
        <v>988</v>
      </c>
      <c r="B989" t="s">
        <v>396</v>
      </c>
      <c r="C989" t="s">
        <v>397</v>
      </c>
      <c r="D989" t="s">
        <v>433</v>
      </c>
      <c r="E989" t="s">
        <v>1450</v>
      </c>
      <c r="F989" s="175">
        <v>34.950000000000003</v>
      </c>
      <c r="G989" t="s">
        <v>1319</v>
      </c>
    </row>
    <row r="990" spans="1:7" ht="14.25" x14ac:dyDescent="0.45">
      <c r="A990" s="2">
        <v>989</v>
      </c>
      <c r="B990" t="s">
        <v>394</v>
      </c>
      <c r="C990" t="s">
        <v>395</v>
      </c>
      <c r="D990" t="s">
        <v>405</v>
      </c>
      <c r="E990" t="s">
        <v>1451</v>
      </c>
      <c r="F990" s="175">
        <v>139</v>
      </c>
      <c r="G990" t="s">
        <v>1330</v>
      </c>
    </row>
    <row r="991" spans="1:7" ht="14.25" x14ac:dyDescent="0.45">
      <c r="A991" s="2">
        <v>990</v>
      </c>
      <c r="B991" t="s">
        <v>394</v>
      </c>
      <c r="C991" t="s">
        <v>398</v>
      </c>
      <c r="D991" t="s">
        <v>408</v>
      </c>
      <c r="E991" t="s">
        <v>1452</v>
      </c>
      <c r="F991" s="175">
        <v>199</v>
      </c>
      <c r="G991" t="s">
        <v>1321</v>
      </c>
    </row>
    <row r="992" spans="1:7" ht="14.25" x14ac:dyDescent="0.45">
      <c r="A992" s="2">
        <v>991</v>
      </c>
      <c r="B992" t="s">
        <v>394</v>
      </c>
      <c r="C992" t="s">
        <v>397</v>
      </c>
      <c r="D992" t="s">
        <v>411</v>
      </c>
      <c r="E992" t="s">
        <v>1453</v>
      </c>
      <c r="F992" s="175">
        <v>199</v>
      </c>
      <c r="G992" t="s">
        <v>1321</v>
      </c>
    </row>
    <row r="993" spans="1:7" ht="14.25" x14ac:dyDescent="0.45">
      <c r="A993" s="2">
        <v>992</v>
      </c>
      <c r="B993" t="s">
        <v>394</v>
      </c>
      <c r="C993" t="s">
        <v>1465</v>
      </c>
      <c r="D993" t="s">
        <v>414</v>
      </c>
      <c r="E993" t="s">
        <v>1454</v>
      </c>
      <c r="F993" s="175">
        <v>599</v>
      </c>
      <c r="G993" t="s">
        <v>1010</v>
      </c>
    </row>
    <row r="994" spans="1:7" ht="14.25" x14ac:dyDescent="0.45">
      <c r="A994" s="2">
        <v>993</v>
      </c>
      <c r="B994" t="s">
        <v>394</v>
      </c>
      <c r="C994" t="s">
        <v>400</v>
      </c>
      <c r="D994" t="s">
        <v>416</v>
      </c>
      <c r="E994" t="s">
        <v>1455</v>
      </c>
      <c r="F994" s="175">
        <v>319</v>
      </c>
      <c r="G994" t="s">
        <v>733</v>
      </c>
    </row>
    <row r="995" spans="1:7" ht="14.25" x14ac:dyDescent="0.45">
      <c r="A995" s="2">
        <v>994</v>
      </c>
      <c r="B995" t="s">
        <v>394</v>
      </c>
      <c r="C995" t="s">
        <v>399</v>
      </c>
      <c r="D995" t="s">
        <v>418</v>
      </c>
      <c r="E995" t="s">
        <v>1456</v>
      </c>
      <c r="F995" s="175">
        <v>349</v>
      </c>
      <c r="G995" t="s">
        <v>969</v>
      </c>
    </row>
    <row r="996" spans="1:7" ht="14.25" x14ac:dyDescent="0.45">
      <c r="A996" s="2">
        <v>995</v>
      </c>
      <c r="B996" t="s">
        <v>394</v>
      </c>
      <c r="C996" t="s">
        <v>398</v>
      </c>
      <c r="D996" t="s">
        <v>420</v>
      </c>
      <c r="E996" t="s">
        <v>1457</v>
      </c>
      <c r="F996" s="175">
        <v>199</v>
      </c>
      <c r="G996" t="s">
        <v>1386</v>
      </c>
    </row>
    <row r="997" spans="1:7" ht="14.25" x14ac:dyDescent="0.45">
      <c r="A997" s="2">
        <v>996</v>
      </c>
      <c r="B997" t="s">
        <v>394</v>
      </c>
      <c r="C997" t="s">
        <v>399</v>
      </c>
      <c r="D997" t="s">
        <v>422</v>
      </c>
      <c r="E997" t="s">
        <v>1458</v>
      </c>
      <c r="F997" s="175">
        <v>139</v>
      </c>
      <c r="G997" t="s">
        <v>1311</v>
      </c>
    </row>
    <row r="998" spans="1:7" ht="14.25" x14ac:dyDescent="0.45">
      <c r="A998" s="2">
        <v>997</v>
      </c>
      <c r="B998" t="s">
        <v>394</v>
      </c>
      <c r="C998" t="s">
        <v>1465</v>
      </c>
      <c r="D998" t="s">
        <v>424</v>
      </c>
      <c r="E998" t="s">
        <v>1459</v>
      </c>
      <c r="F998" s="175">
        <v>79</v>
      </c>
      <c r="G998" t="s">
        <v>1328</v>
      </c>
    </row>
    <row r="999" spans="1:7" ht="14.25" x14ac:dyDescent="0.45">
      <c r="A999" s="2">
        <v>998</v>
      </c>
      <c r="B999" t="s">
        <v>394</v>
      </c>
      <c r="C999" t="s">
        <v>398</v>
      </c>
      <c r="D999" t="s">
        <v>426</v>
      </c>
      <c r="E999" t="s">
        <v>1460</v>
      </c>
      <c r="F999" s="175">
        <v>399</v>
      </c>
      <c r="G999" t="s">
        <v>1461</v>
      </c>
    </row>
    <row r="1000" spans="1:7" ht="14.25" x14ac:dyDescent="0.45">
      <c r="A1000" s="2">
        <v>999</v>
      </c>
      <c r="B1000" t="s">
        <v>394</v>
      </c>
      <c r="C1000" t="s">
        <v>1465</v>
      </c>
      <c r="D1000" t="s">
        <v>428</v>
      </c>
      <c r="E1000" t="s">
        <v>1462</v>
      </c>
      <c r="F1000" s="175">
        <v>249</v>
      </c>
      <c r="G1000" t="s">
        <v>1463</v>
      </c>
    </row>
    <row r="1001" spans="1:7" ht="14.25" x14ac:dyDescent="0.45">
      <c r="A1001" s="2">
        <v>1000</v>
      </c>
      <c r="B1001" t="s">
        <v>394</v>
      </c>
      <c r="C1001" t="s">
        <v>398</v>
      </c>
      <c r="D1001" t="s">
        <v>430</v>
      </c>
      <c r="E1001" t="s">
        <v>1464</v>
      </c>
      <c r="F1001" s="175">
        <v>399</v>
      </c>
      <c r="G1001" t="s">
        <v>1463</v>
      </c>
    </row>
  </sheetData>
  <autoFilter ref="A1:G1001" xr:uid="{00000000-0009-0000-0000-00000F000000}">
    <sortState xmlns:xlrd2="http://schemas.microsoft.com/office/spreadsheetml/2017/richdata2" ref="A2:G1001">
      <sortCondition ref="A1:A1001"/>
    </sortState>
  </autoFilter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/>
  <dimension ref="A1:Q83"/>
  <sheetViews>
    <sheetView showGridLines="0" showZeros="0" zoomScaleNormal="100" zoomScaleSheetLayoutView="90" workbookViewId="0">
      <selection activeCell="M1" sqref="M1"/>
    </sheetView>
  </sheetViews>
  <sheetFormatPr defaultColWidth="9" defaultRowHeight="13.15" x14ac:dyDescent="0.45"/>
  <cols>
    <col min="1" max="1" width="2.19921875" style="80" customWidth="1"/>
    <col min="2" max="2" width="12.796875" style="80" customWidth="1"/>
    <col min="3" max="3" width="12.46484375" style="80" bestFit="1" customWidth="1"/>
    <col min="4" max="4" width="12.46484375" style="85" bestFit="1" customWidth="1"/>
    <col min="5" max="6" width="12.19921875" style="85" customWidth="1"/>
    <col min="7" max="7" width="12.19921875" style="80" customWidth="1"/>
    <col min="8" max="8" width="12.53125" style="80" customWidth="1"/>
    <col min="9" max="9" width="12.19921875" style="80" customWidth="1"/>
    <col min="10" max="10" width="12.796875" style="80" customWidth="1"/>
    <col min="11" max="11" width="12.53125" style="80" customWidth="1"/>
    <col min="12" max="12" width="15.796875" style="80" customWidth="1"/>
    <col min="13" max="13" width="12.796875" style="80" customWidth="1"/>
    <col min="14" max="14" width="12.19921875" style="80" customWidth="1"/>
    <col min="15" max="15" width="12.796875" style="80" customWidth="1"/>
    <col min="16" max="16" width="12.46484375" style="80" customWidth="1"/>
    <col min="17" max="16384" width="9" style="80"/>
  </cols>
  <sheetData>
    <row r="1" spans="2:14" s="76" customFormat="1" ht="50.25" customHeight="1" thickBot="1" x14ac:dyDescent="0.5">
      <c r="B1" s="849" t="s">
        <v>64</v>
      </c>
      <c r="C1" s="849"/>
      <c r="D1" s="849"/>
      <c r="E1" s="849"/>
      <c r="F1" s="849"/>
      <c r="G1" s="849"/>
      <c r="H1" s="849"/>
      <c r="I1" s="849"/>
      <c r="J1" s="849"/>
      <c r="K1" s="849"/>
      <c r="L1" s="849"/>
    </row>
    <row r="2" spans="2:14" s="77" customFormat="1" ht="30" customHeight="1" thickTop="1" x14ac:dyDescent="0.45">
      <c r="B2" s="853" t="s">
        <v>2648</v>
      </c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6"/>
      <c r="N2" s="86"/>
    </row>
    <row r="3" spans="2:14" s="77" customFormat="1" ht="21" customHeight="1" x14ac:dyDescent="0.45">
      <c r="B3" s="577" t="s">
        <v>284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/>
      <c r="N3"/>
    </row>
    <row r="4" spans="2:14" ht="15" customHeight="1" x14ac:dyDescent="0.45">
      <c r="B4" s="78" t="s">
        <v>285</v>
      </c>
    </row>
    <row r="5" spans="2:14" s="82" customFormat="1" ht="15" customHeight="1" x14ac:dyDescent="0.45">
      <c r="B5" s="107" t="s">
        <v>2591</v>
      </c>
      <c r="D5" s="83"/>
      <c r="E5" s="83"/>
      <c r="F5" s="83"/>
    </row>
    <row r="6" spans="2:14" s="82" customFormat="1" ht="15" customHeight="1" x14ac:dyDescent="0.45">
      <c r="B6" s="108" t="s">
        <v>2592</v>
      </c>
      <c r="D6" s="83"/>
      <c r="E6" s="83"/>
      <c r="F6" s="83"/>
    </row>
    <row r="7" spans="2:14" s="82" customFormat="1" ht="15" customHeight="1" x14ac:dyDescent="0.45">
      <c r="B7" s="108" t="s">
        <v>286</v>
      </c>
      <c r="D7" s="83"/>
      <c r="E7" s="83"/>
      <c r="F7" s="83"/>
    </row>
    <row r="8" spans="2:14" s="82" customFormat="1" ht="15" customHeight="1" x14ac:dyDescent="0.45">
      <c r="B8" s="107" t="s">
        <v>2593</v>
      </c>
      <c r="D8" s="83"/>
      <c r="E8" s="83"/>
      <c r="F8" s="83"/>
    </row>
    <row r="9" spans="2:14" s="82" customFormat="1" ht="15" customHeight="1" x14ac:dyDescent="0.45">
      <c r="B9" s="108" t="s">
        <v>287</v>
      </c>
      <c r="D9" s="83"/>
      <c r="E9" s="83"/>
      <c r="F9" s="83"/>
    </row>
    <row r="10" spans="2:14" s="82" customFormat="1" ht="15" customHeight="1" x14ac:dyDescent="0.45">
      <c r="B10" s="108" t="s">
        <v>288</v>
      </c>
      <c r="D10" s="83"/>
      <c r="E10" s="83"/>
      <c r="F10" s="83"/>
    </row>
    <row r="11" spans="2:14" s="82" customFormat="1" ht="15" customHeight="1" x14ac:dyDescent="0.45">
      <c r="B11" s="108" t="s">
        <v>289</v>
      </c>
      <c r="D11" s="83"/>
      <c r="E11" s="83"/>
      <c r="F11" s="83"/>
    </row>
    <row r="12" spans="2:14" s="82" customFormat="1" ht="15" customHeight="1" x14ac:dyDescent="0.45">
      <c r="B12" s="108" t="s">
        <v>290</v>
      </c>
      <c r="D12" s="83"/>
      <c r="E12" s="83"/>
      <c r="F12" s="83"/>
    </row>
    <row r="13" spans="2:14" s="82" customFormat="1" ht="14.25" customHeight="1" x14ac:dyDescent="0.45">
      <c r="B13" s="109" t="s">
        <v>2594</v>
      </c>
      <c r="D13" s="83"/>
      <c r="E13" s="83"/>
      <c r="F13" s="83"/>
    </row>
    <row r="14" spans="2:14" ht="15" customHeight="1" thickBot="1" x14ac:dyDescent="0.5">
      <c r="B14" s="80" t="s">
        <v>63</v>
      </c>
      <c r="C14" s="82"/>
      <c r="D14" s="83"/>
      <c r="E14" s="83"/>
      <c r="F14" s="83"/>
      <c r="G14" s="82"/>
      <c r="H14" s="82"/>
      <c r="I14" s="82"/>
      <c r="J14" s="82"/>
      <c r="K14" s="82"/>
      <c r="L14" s="82"/>
      <c r="M14" s="82"/>
      <c r="N14" s="82"/>
    </row>
    <row r="15" spans="2:14" ht="15" customHeight="1" x14ac:dyDescent="0.45">
      <c r="B15" s="446" t="s">
        <v>136</v>
      </c>
      <c r="C15" s="447" t="s">
        <v>212</v>
      </c>
      <c r="D15" s="447" t="s">
        <v>213</v>
      </c>
      <c r="E15" s="447" t="s">
        <v>214</v>
      </c>
      <c r="F15" s="448" t="s">
        <v>215</v>
      </c>
    </row>
    <row r="16" spans="2:14" ht="15" customHeight="1" thickBot="1" x14ac:dyDescent="0.5">
      <c r="B16" s="449" t="s">
        <v>220</v>
      </c>
      <c r="C16" s="450">
        <f ca="1">HLOOKUP($B$16,$C$22:$P$30,7,0)</f>
        <v>98.013698630136986</v>
      </c>
      <c r="D16" s="451" t="str">
        <f>HLOOKUP($B$16,$B$22:$P$30,5,0)</f>
        <v>Baexem</v>
      </c>
      <c r="E16" s="452">
        <f>HLOOKUP($B$16,$B$22:$P$30,9,0)</f>
        <v>653718793</v>
      </c>
      <c r="F16" s="453">
        <f>HLOOKUP($B$16,$B$22:$P$30,3,0)</f>
        <v>6</v>
      </c>
    </row>
    <row r="17" spans="1:17" ht="15" customHeight="1" thickBot="1" x14ac:dyDescent="0.5">
      <c r="B17" s="616" t="s">
        <v>60</v>
      </c>
      <c r="C17" s="108"/>
      <c r="D17" s="455"/>
      <c r="E17" s="455"/>
      <c r="F17" s="455"/>
    </row>
    <row r="18" spans="1:17" ht="15" customHeight="1" x14ac:dyDescent="0.45">
      <c r="B18" s="446" t="s">
        <v>136</v>
      </c>
      <c r="C18" s="447" t="s">
        <v>212</v>
      </c>
      <c r="D18" s="447" t="s">
        <v>213</v>
      </c>
      <c r="E18" s="447" t="s">
        <v>214</v>
      </c>
      <c r="F18" s="448" t="s">
        <v>215</v>
      </c>
    </row>
    <row r="19" spans="1:17" ht="15" customHeight="1" thickBot="1" x14ac:dyDescent="0.5">
      <c r="B19" s="456"/>
      <c r="C19" s="457"/>
      <c r="D19" s="458"/>
      <c r="E19" s="459"/>
      <c r="F19" s="460"/>
    </row>
    <row r="20" spans="1:17" ht="15" customHeight="1" x14ac:dyDescent="0.45">
      <c r="D20" s="80"/>
      <c r="E20" s="80"/>
      <c r="F20" s="80"/>
    </row>
    <row r="21" spans="1:17" s="81" customFormat="1" ht="15" customHeight="1" x14ac:dyDescent="0.45">
      <c r="A21" s="108"/>
      <c r="B21" s="112" t="s">
        <v>291</v>
      </c>
      <c r="C21" s="108"/>
      <c r="D21" s="455"/>
      <c r="E21" s="455"/>
      <c r="F21" s="455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12"/>
    </row>
    <row r="22" spans="1:17" ht="15" customHeight="1" x14ac:dyDescent="0.45">
      <c r="A22" s="112" t="s">
        <v>2527</v>
      </c>
      <c r="B22" s="461" t="s">
        <v>136</v>
      </c>
      <c r="C22" s="462" t="s">
        <v>2363</v>
      </c>
      <c r="D22" s="462" t="s">
        <v>2364</v>
      </c>
      <c r="E22" s="462" t="s">
        <v>2362</v>
      </c>
      <c r="F22" s="462" t="s">
        <v>2365</v>
      </c>
      <c r="G22" s="462" t="s">
        <v>220</v>
      </c>
      <c r="H22" s="462" t="s">
        <v>2366</v>
      </c>
      <c r="I22" s="462" t="s">
        <v>2367</v>
      </c>
      <c r="J22" s="462" t="s">
        <v>2368</v>
      </c>
      <c r="K22" s="462" t="s">
        <v>294</v>
      </c>
      <c r="L22" s="462" t="s">
        <v>2369</v>
      </c>
      <c r="M22" s="462" t="s">
        <v>2370</v>
      </c>
      <c r="N22" s="462" t="s">
        <v>2371</v>
      </c>
      <c r="O22" s="462" t="s">
        <v>2372</v>
      </c>
      <c r="P22" s="462" t="s">
        <v>2373</v>
      </c>
      <c r="Q22" s="108"/>
    </row>
    <row r="23" spans="1:17" s="85" customFormat="1" ht="15" customHeight="1" x14ac:dyDescent="0.5">
      <c r="A23" s="112" t="s">
        <v>2528</v>
      </c>
      <c r="B23" s="461" t="s">
        <v>216</v>
      </c>
      <c r="C23" s="463" t="s">
        <v>221</v>
      </c>
      <c r="D23" s="463" t="s">
        <v>225</v>
      </c>
      <c r="E23" s="463" t="s">
        <v>227</v>
      </c>
      <c r="F23" s="463" t="s">
        <v>231</v>
      </c>
      <c r="G23" s="463" t="s">
        <v>233</v>
      </c>
      <c r="H23" s="463" t="s">
        <v>235</v>
      </c>
      <c r="I23" s="463" t="s">
        <v>237</v>
      </c>
      <c r="J23" s="463" t="s">
        <v>240</v>
      </c>
      <c r="K23" s="463" t="s">
        <v>242</v>
      </c>
      <c r="L23" s="463" t="s">
        <v>244</v>
      </c>
      <c r="M23" s="463" t="s">
        <v>246</v>
      </c>
      <c r="N23" s="463" t="s">
        <v>249</v>
      </c>
      <c r="O23" s="463" t="s">
        <v>252</v>
      </c>
      <c r="P23" s="463" t="s">
        <v>254</v>
      </c>
      <c r="Q23" s="455"/>
    </row>
    <row r="24" spans="1:17" ht="15" customHeight="1" x14ac:dyDescent="0.5">
      <c r="A24" s="112" t="s">
        <v>2529</v>
      </c>
      <c r="B24" s="461" t="s">
        <v>298</v>
      </c>
      <c r="C24" s="463">
        <v>6</v>
      </c>
      <c r="D24" s="463">
        <v>12</v>
      </c>
      <c r="E24" s="463">
        <v>23</v>
      </c>
      <c r="F24" s="463">
        <v>29</v>
      </c>
      <c r="G24" s="463">
        <v>6</v>
      </c>
      <c r="H24" s="463">
        <v>12</v>
      </c>
      <c r="I24" s="463">
        <v>18</v>
      </c>
      <c r="J24" s="463">
        <v>24</v>
      </c>
      <c r="K24" s="463">
        <v>30</v>
      </c>
      <c r="L24" s="463">
        <v>3</v>
      </c>
      <c r="M24" s="463">
        <v>9</v>
      </c>
      <c r="N24" s="463">
        <v>15</v>
      </c>
      <c r="O24" s="463">
        <v>21</v>
      </c>
      <c r="P24" s="463">
        <v>27</v>
      </c>
      <c r="Q24" s="108"/>
    </row>
    <row r="25" spans="1:17" ht="15" customHeight="1" x14ac:dyDescent="0.5">
      <c r="A25" s="112" t="s">
        <v>2530</v>
      </c>
      <c r="B25" s="461" t="s">
        <v>217</v>
      </c>
      <c r="C25" s="463" t="s">
        <v>222</v>
      </c>
      <c r="D25" s="463" t="s">
        <v>226</v>
      </c>
      <c r="E25" s="463" t="s">
        <v>228</v>
      </c>
      <c r="F25" s="463" t="s">
        <v>232</v>
      </c>
      <c r="G25" s="463" t="s">
        <v>222</v>
      </c>
      <c r="H25" s="463" t="s">
        <v>226</v>
      </c>
      <c r="I25" s="463" t="s">
        <v>238</v>
      </c>
      <c r="J25" s="463" t="s">
        <v>241</v>
      </c>
      <c r="K25" s="463" t="s">
        <v>243</v>
      </c>
      <c r="L25" s="463" t="s">
        <v>245</v>
      </c>
      <c r="M25" s="463" t="s">
        <v>247</v>
      </c>
      <c r="N25" s="463" t="s">
        <v>250</v>
      </c>
      <c r="O25" s="463" t="s">
        <v>253</v>
      </c>
      <c r="P25" s="463" t="s">
        <v>255</v>
      </c>
      <c r="Q25" s="108"/>
    </row>
    <row r="26" spans="1:17" ht="15" customHeight="1" x14ac:dyDescent="0.5">
      <c r="A26" s="112" t="s">
        <v>2531</v>
      </c>
      <c r="B26" s="461" t="s">
        <v>213</v>
      </c>
      <c r="C26" s="463" t="s">
        <v>223</v>
      </c>
      <c r="D26" s="463" t="s">
        <v>223</v>
      </c>
      <c r="E26" s="463" t="s">
        <v>229</v>
      </c>
      <c r="F26" s="463" t="s">
        <v>229</v>
      </c>
      <c r="G26" s="463" t="s">
        <v>223</v>
      </c>
      <c r="H26" s="463" t="s">
        <v>223</v>
      </c>
      <c r="I26" s="463" t="s">
        <v>234</v>
      </c>
      <c r="J26" s="463" t="s">
        <v>229</v>
      </c>
      <c r="K26" s="463" t="s">
        <v>229</v>
      </c>
      <c r="L26" s="463" t="s">
        <v>229</v>
      </c>
      <c r="M26" s="463" t="s">
        <v>248</v>
      </c>
      <c r="N26" s="463" t="s">
        <v>223</v>
      </c>
      <c r="O26" s="463" t="s">
        <v>223</v>
      </c>
      <c r="P26" s="463" t="s">
        <v>256</v>
      </c>
      <c r="Q26" s="108"/>
    </row>
    <row r="27" spans="1:17" s="85" customFormat="1" ht="15" customHeight="1" x14ac:dyDescent="0.5">
      <c r="A27" s="112" t="s">
        <v>2544</v>
      </c>
      <c r="B27" s="461" t="s">
        <v>218</v>
      </c>
      <c r="C27" s="464">
        <v>15489</v>
      </c>
      <c r="D27" s="464">
        <v>21339</v>
      </c>
      <c r="E27" s="464">
        <v>19524</v>
      </c>
      <c r="F27" s="464">
        <v>21356</v>
      </c>
      <c r="G27" s="464">
        <v>8184</v>
      </c>
      <c r="H27" s="464">
        <v>21339</v>
      </c>
      <c r="I27" s="464">
        <v>18788</v>
      </c>
      <c r="J27" s="464">
        <v>21351</v>
      </c>
      <c r="K27" s="464">
        <v>21357</v>
      </c>
      <c r="L27" s="464">
        <v>21330</v>
      </c>
      <c r="M27" s="464">
        <v>9283</v>
      </c>
      <c r="N27" s="464">
        <v>21342</v>
      </c>
      <c r="O27" s="464">
        <v>17696</v>
      </c>
      <c r="P27" s="464">
        <v>21354</v>
      </c>
      <c r="Q27" s="455"/>
    </row>
    <row r="28" spans="1:17" ht="15" customHeight="1" x14ac:dyDescent="0.45">
      <c r="A28" s="112" t="s">
        <v>2545</v>
      </c>
      <c r="B28" s="461" t="s">
        <v>212</v>
      </c>
      <c r="C28" s="465">
        <f ca="1">_xlfn.DAYS(TODAY(),C27)/365</f>
        <v>78</v>
      </c>
      <c r="D28" s="465">
        <f t="shared" ref="D28:P28" ca="1" si="0">_xlfn.DAYS(TODAY(),D27)/365</f>
        <v>61.972602739726028</v>
      </c>
      <c r="E28" s="465">
        <f t="shared" ca="1" si="0"/>
        <v>66.945205479452056</v>
      </c>
      <c r="F28" s="465">
        <f t="shared" ca="1" si="0"/>
        <v>61.926027397260277</v>
      </c>
      <c r="G28" s="465">
        <f t="shared" ca="1" si="0"/>
        <v>98.013698630136986</v>
      </c>
      <c r="H28" s="465">
        <f t="shared" ca="1" si="0"/>
        <v>61.972602739726028</v>
      </c>
      <c r="I28" s="465">
        <f t="shared" ca="1" si="0"/>
        <v>68.961643835616442</v>
      </c>
      <c r="J28" s="465">
        <f t="shared" ca="1" si="0"/>
        <v>61.939726027397263</v>
      </c>
      <c r="K28" s="465">
        <f t="shared" ca="1" si="0"/>
        <v>61.923287671232877</v>
      </c>
      <c r="L28" s="465">
        <f t="shared" ca="1" si="0"/>
        <v>61.9972602739726</v>
      </c>
      <c r="M28" s="465">
        <f t="shared" ca="1" si="0"/>
        <v>95.0027397260274</v>
      </c>
      <c r="N28" s="465">
        <f t="shared" ca="1" si="0"/>
        <v>61.964383561643835</v>
      </c>
      <c r="O28" s="465">
        <f t="shared" ca="1" si="0"/>
        <v>71.953424657534242</v>
      </c>
      <c r="P28" s="465">
        <f t="shared" ca="1" si="0"/>
        <v>61.93150684931507</v>
      </c>
      <c r="Q28" s="108"/>
    </row>
    <row r="29" spans="1:17" ht="15" customHeight="1" x14ac:dyDescent="0.5">
      <c r="A29" s="112" t="s">
        <v>2546</v>
      </c>
      <c r="B29" s="461" t="s">
        <v>219</v>
      </c>
      <c r="C29" s="466">
        <v>475494084</v>
      </c>
      <c r="D29" s="466">
        <v>475494085</v>
      </c>
      <c r="E29" s="466">
        <v>475494082</v>
      </c>
      <c r="F29" s="466">
        <v>475494083</v>
      </c>
      <c r="G29" s="466">
        <v>475494084</v>
      </c>
      <c r="H29" s="466">
        <v>475494085</v>
      </c>
      <c r="I29" s="466">
        <v>475494086</v>
      </c>
      <c r="J29" s="466">
        <v>475494087</v>
      </c>
      <c r="K29" s="466">
        <v>475494088</v>
      </c>
      <c r="L29" s="466">
        <v>475494089</v>
      </c>
      <c r="M29" s="466">
        <v>475494090</v>
      </c>
      <c r="N29" s="466">
        <v>475494091</v>
      </c>
      <c r="O29" s="466">
        <v>475494092</v>
      </c>
      <c r="P29" s="466">
        <v>475494093</v>
      </c>
      <c r="Q29" s="108"/>
    </row>
    <row r="30" spans="1:17" ht="15" customHeight="1" x14ac:dyDescent="0.5">
      <c r="A30" s="112" t="s">
        <v>2547</v>
      </c>
      <c r="B30" s="461" t="s">
        <v>214</v>
      </c>
      <c r="C30" s="466">
        <v>653718793</v>
      </c>
      <c r="D30" s="466">
        <v>653718794</v>
      </c>
      <c r="E30" s="466">
        <v>653718791</v>
      </c>
      <c r="F30" s="466">
        <v>653718792</v>
      </c>
      <c r="G30" s="466">
        <v>653718793</v>
      </c>
      <c r="H30" s="466">
        <v>653718794</v>
      </c>
      <c r="I30" s="466">
        <v>653718795</v>
      </c>
      <c r="J30" s="466">
        <v>653718796</v>
      </c>
      <c r="K30" s="466">
        <v>653718797</v>
      </c>
      <c r="L30" s="466">
        <v>653718798</v>
      </c>
      <c r="M30" s="466">
        <v>653718799</v>
      </c>
      <c r="N30" s="466">
        <v>653718800</v>
      </c>
      <c r="O30" s="466">
        <v>653718801</v>
      </c>
      <c r="P30" s="466">
        <v>653718802</v>
      </c>
      <c r="Q30" s="108"/>
    </row>
    <row r="31" spans="1:17" s="77" customFormat="1" x14ac:dyDescent="0.35">
      <c r="A31" s="81"/>
      <c r="B31" s="110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</row>
    <row r="32" spans="1:17" ht="21" customHeight="1" x14ac:dyDescent="0.45">
      <c r="A32" s="77"/>
      <c r="B32" s="577" t="s">
        <v>299</v>
      </c>
      <c r="C32" s="578"/>
      <c r="D32" s="578"/>
      <c r="E32" s="578"/>
      <c r="F32" s="578"/>
      <c r="G32" s="578"/>
      <c r="H32" s="578"/>
      <c r="I32" s="578"/>
      <c r="J32" s="578"/>
      <c r="K32" s="578"/>
      <c r="L32" s="578"/>
      <c r="M32" s="578"/>
      <c r="N32" s="578"/>
      <c r="O32" s="77"/>
      <c r="P32" s="77"/>
    </row>
    <row r="33" spans="1:16" ht="15" customHeight="1" x14ac:dyDescent="0.35">
      <c r="B33" s="107" t="s">
        <v>300</v>
      </c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</row>
    <row r="34" spans="1:16" ht="15" customHeight="1" x14ac:dyDescent="0.35">
      <c r="B34" s="108" t="s">
        <v>301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</row>
    <row r="35" spans="1:16" ht="15" customHeight="1" x14ac:dyDescent="0.35">
      <c r="B35" s="108" t="s">
        <v>302</v>
      </c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</row>
    <row r="36" spans="1:16" ht="15" customHeight="1" x14ac:dyDescent="0.35">
      <c r="B36" s="108" t="s">
        <v>303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</row>
    <row r="37" spans="1:16" ht="15" customHeight="1" x14ac:dyDescent="0.35">
      <c r="B37" s="108" t="s">
        <v>304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</row>
    <row r="38" spans="1:16" ht="15" customHeight="1" x14ac:dyDescent="0.35">
      <c r="B38" s="112" t="s">
        <v>305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</row>
    <row r="39" spans="1:16" ht="15" customHeight="1" x14ac:dyDescent="0.35">
      <c r="B39" s="108" t="s">
        <v>306</v>
      </c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</row>
    <row r="40" spans="1:16" ht="15" customHeight="1" x14ac:dyDescent="0.35">
      <c r="B40" s="112" t="s">
        <v>307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</row>
    <row r="41" spans="1:16" ht="15" customHeight="1" x14ac:dyDescent="0.35">
      <c r="B41" s="112" t="s">
        <v>308</v>
      </c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</row>
    <row r="42" spans="1:16" ht="15" customHeight="1" x14ac:dyDescent="0.35">
      <c r="B42" s="109" t="s">
        <v>309</v>
      </c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</row>
    <row r="43" spans="1:16" ht="15" customHeight="1" x14ac:dyDescent="0.35">
      <c r="B43" s="107" t="s">
        <v>310</v>
      </c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</row>
    <row r="44" spans="1:16" s="82" customFormat="1" ht="15" customHeight="1" x14ac:dyDescent="0.35">
      <c r="A44" s="80"/>
      <c r="B44" s="112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</row>
    <row r="45" spans="1:16" s="82" customFormat="1" ht="15" customHeight="1" thickBot="1" x14ac:dyDescent="0.5">
      <c r="B45" s="467" t="s">
        <v>311</v>
      </c>
      <c r="C45" s="108"/>
      <c r="D45" s="455"/>
      <c r="E45" s="455"/>
      <c r="F45" s="455"/>
    </row>
    <row r="46" spans="1:16" s="82" customFormat="1" ht="15" customHeight="1" x14ac:dyDescent="0.45">
      <c r="B46" s="446" t="s">
        <v>136</v>
      </c>
      <c r="C46" s="447" t="s">
        <v>212</v>
      </c>
      <c r="D46" s="447" t="s">
        <v>213</v>
      </c>
      <c r="E46" s="447" t="s">
        <v>214</v>
      </c>
      <c r="F46" s="448" t="s">
        <v>215</v>
      </c>
    </row>
    <row r="47" spans="1:16" s="82" customFormat="1" ht="15" customHeight="1" thickBot="1" x14ac:dyDescent="0.5">
      <c r="B47" s="449" t="s">
        <v>196</v>
      </c>
      <c r="C47" s="450">
        <f ca="1">VLOOKUP($B$47,$B$53:$J$66,7,0)</f>
        <v>78</v>
      </c>
      <c r="D47" s="451" t="str">
        <f>VLOOKUP($B$47,$B$53:$J$66,5,0)</f>
        <v>Baexem</v>
      </c>
      <c r="E47" s="452">
        <f>VLOOKUP($B$47,$B$53:$J$66,9,0)</f>
        <v>653718793</v>
      </c>
      <c r="F47" s="453">
        <f>VLOOKUP($B$47,$B$53:$J$66,3,0)</f>
        <v>6</v>
      </c>
    </row>
    <row r="48" spans="1:16" s="82" customFormat="1" ht="15" customHeight="1" thickBot="1" x14ac:dyDescent="0.5">
      <c r="B48" s="454" t="s">
        <v>60</v>
      </c>
      <c r="C48" s="108"/>
      <c r="D48" s="455"/>
      <c r="E48" s="455"/>
      <c r="F48" s="455"/>
    </row>
    <row r="49" spans="1:16" s="82" customFormat="1" ht="15" customHeight="1" x14ac:dyDescent="0.45">
      <c r="B49" s="446" t="s">
        <v>136</v>
      </c>
      <c r="C49" s="447" t="s">
        <v>212</v>
      </c>
      <c r="D49" s="447" t="s">
        <v>213</v>
      </c>
      <c r="E49" s="447" t="s">
        <v>214</v>
      </c>
      <c r="F49" s="448" t="s">
        <v>215</v>
      </c>
    </row>
    <row r="50" spans="1:16" s="82" customFormat="1" ht="15" customHeight="1" thickBot="1" x14ac:dyDescent="0.5">
      <c r="B50" s="456"/>
      <c r="C50" s="457"/>
      <c r="D50" s="459"/>
      <c r="E50" s="459"/>
      <c r="F50" s="460"/>
    </row>
    <row r="51" spans="1:16" s="81" customFormat="1" ht="15" customHeight="1" x14ac:dyDescent="0.45">
      <c r="A51" s="82"/>
      <c r="B51" s="112" t="s">
        <v>312</v>
      </c>
      <c r="C51" s="108"/>
      <c r="D51" s="455"/>
      <c r="E51" s="455"/>
      <c r="F51" s="455"/>
      <c r="G51" s="82"/>
      <c r="H51" s="82"/>
      <c r="I51" s="82"/>
      <c r="J51" s="82"/>
      <c r="K51" s="82"/>
      <c r="L51" s="82"/>
      <c r="M51" s="82"/>
      <c r="N51" s="82"/>
      <c r="O51" s="82"/>
      <c r="P51" s="82"/>
    </row>
    <row r="52" spans="1:16" s="84" customFormat="1" ht="15" customHeight="1" x14ac:dyDescent="0.45">
      <c r="A52" s="81"/>
      <c r="B52" s="822" t="s">
        <v>2649</v>
      </c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</row>
    <row r="53" spans="1:16" s="84" customFormat="1" ht="15" customHeight="1" x14ac:dyDescent="0.45">
      <c r="B53" s="461" t="s">
        <v>136</v>
      </c>
      <c r="C53" s="461" t="s">
        <v>216</v>
      </c>
      <c r="D53" s="461" t="s">
        <v>298</v>
      </c>
      <c r="E53" s="461" t="s">
        <v>217</v>
      </c>
      <c r="F53" s="461" t="s">
        <v>213</v>
      </c>
      <c r="G53" s="461" t="s">
        <v>218</v>
      </c>
      <c r="H53" s="461" t="s">
        <v>212</v>
      </c>
      <c r="I53" s="461" t="s">
        <v>219</v>
      </c>
      <c r="J53" s="461" t="s">
        <v>214</v>
      </c>
    </row>
    <row r="54" spans="1:16" s="84" customFormat="1" ht="15" customHeight="1" x14ac:dyDescent="0.5">
      <c r="B54" s="823" t="s">
        <v>196</v>
      </c>
      <c r="C54" s="825" t="s">
        <v>221</v>
      </c>
      <c r="D54" s="463">
        <v>6</v>
      </c>
      <c r="E54" s="463" t="s">
        <v>222</v>
      </c>
      <c r="F54" s="463" t="s">
        <v>223</v>
      </c>
      <c r="G54" s="464">
        <v>15489</v>
      </c>
      <c r="H54" s="465">
        <f t="shared" ref="H54:H67" ca="1" si="1">_xlfn.DAYS(TODAY(),G54)/365</f>
        <v>78</v>
      </c>
      <c r="I54" s="466">
        <v>475494084</v>
      </c>
      <c r="J54" s="466">
        <v>653718793</v>
      </c>
    </row>
    <row r="55" spans="1:16" s="84" customFormat="1" ht="15" customHeight="1" x14ac:dyDescent="0.5">
      <c r="B55" s="823" t="s">
        <v>224</v>
      </c>
      <c r="C55" s="825" t="s">
        <v>225</v>
      </c>
      <c r="D55" s="463">
        <v>12</v>
      </c>
      <c r="E55" s="463" t="s">
        <v>226</v>
      </c>
      <c r="F55" s="463" t="s">
        <v>223</v>
      </c>
      <c r="G55" s="464">
        <v>21339</v>
      </c>
      <c r="H55" s="465">
        <f t="shared" ca="1" si="1"/>
        <v>61.972602739726028</v>
      </c>
      <c r="I55" s="466">
        <v>475494085</v>
      </c>
      <c r="J55" s="466">
        <v>653718794</v>
      </c>
    </row>
    <row r="56" spans="1:16" s="84" customFormat="1" ht="15" customHeight="1" x14ac:dyDescent="0.5">
      <c r="B56" s="823" t="s">
        <v>292</v>
      </c>
      <c r="C56" s="825" t="s">
        <v>227</v>
      </c>
      <c r="D56" s="463">
        <v>23</v>
      </c>
      <c r="E56" s="463" t="s">
        <v>228</v>
      </c>
      <c r="F56" s="463" t="s">
        <v>229</v>
      </c>
      <c r="G56" s="464">
        <v>19524</v>
      </c>
      <c r="H56" s="465">
        <f t="shared" ca="1" si="1"/>
        <v>66.945205479452056</v>
      </c>
      <c r="I56" s="466">
        <v>475494082</v>
      </c>
      <c r="J56" s="466">
        <v>653718791</v>
      </c>
    </row>
    <row r="57" spans="1:16" s="84" customFormat="1" ht="15" customHeight="1" x14ac:dyDescent="0.5">
      <c r="B57" s="823" t="s">
        <v>230</v>
      </c>
      <c r="C57" s="825" t="s">
        <v>231</v>
      </c>
      <c r="D57" s="463">
        <v>29</v>
      </c>
      <c r="E57" s="463" t="s">
        <v>232</v>
      </c>
      <c r="F57" s="463" t="s">
        <v>229</v>
      </c>
      <c r="G57" s="464">
        <v>21356</v>
      </c>
      <c r="H57" s="465">
        <f t="shared" ca="1" si="1"/>
        <v>61.926027397260277</v>
      </c>
      <c r="I57" s="466">
        <v>475494083</v>
      </c>
      <c r="J57" s="466">
        <v>653718792</v>
      </c>
    </row>
    <row r="58" spans="1:16" s="84" customFormat="1" ht="15" customHeight="1" x14ac:dyDescent="0.5">
      <c r="B58" s="823" t="s">
        <v>220</v>
      </c>
      <c r="C58" s="825" t="s">
        <v>233</v>
      </c>
      <c r="D58" s="463">
        <v>6</v>
      </c>
      <c r="E58" s="463" t="s">
        <v>222</v>
      </c>
      <c r="F58" s="463" t="s">
        <v>223</v>
      </c>
      <c r="G58" s="464">
        <v>8184</v>
      </c>
      <c r="H58" s="465">
        <f t="shared" ca="1" si="1"/>
        <v>98.013698630136986</v>
      </c>
      <c r="I58" s="466">
        <v>475494084</v>
      </c>
      <c r="J58" s="466">
        <v>653718793</v>
      </c>
    </row>
    <row r="59" spans="1:16" s="84" customFormat="1" ht="15" customHeight="1" x14ac:dyDescent="0.5">
      <c r="B59" s="823" t="s">
        <v>293</v>
      </c>
      <c r="C59" s="825" t="s">
        <v>235</v>
      </c>
      <c r="D59" s="463">
        <v>12</v>
      </c>
      <c r="E59" s="463" t="s">
        <v>226</v>
      </c>
      <c r="F59" s="463" t="s">
        <v>223</v>
      </c>
      <c r="G59" s="464">
        <v>21339</v>
      </c>
      <c r="H59" s="465">
        <f t="shared" ca="1" si="1"/>
        <v>61.972602739726028</v>
      </c>
      <c r="I59" s="466">
        <v>475494085</v>
      </c>
      <c r="J59" s="466">
        <v>653718794</v>
      </c>
    </row>
    <row r="60" spans="1:16" s="84" customFormat="1" ht="15" customHeight="1" x14ac:dyDescent="0.5">
      <c r="B60" s="823" t="s">
        <v>236</v>
      </c>
      <c r="C60" s="825" t="s">
        <v>237</v>
      </c>
      <c r="D60" s="463">
        <v>18</v>
      </c>
      <c r="E60" s="463" t="s">
        <v>238</v>
      </c>
      <c r="F60" s="463" t="s">
        <v>234</v>
      </c>
      <c r="G60" s="464">
        <v>18788</v>
      </c>
      <c r="H60" s="465">
        <f t="shared" ca="1" si="1"/>
        <v>68.961643835616442</v>
      </c>
      <c r="I60" s="466">
        <v>475494086</v>
      </c>
      <c r="J60" s="466">
        <v>653718795</v>
      </c>
    </row>
    <row r="61" spans="1:16" s="84" customFormat="1" ht="13.05" customHeight="1" x14ac:dyDescent="0.5">
      <c r="B61" s="823" t="s">
        <v>239</v>
      </c>
      <c r="C61" s="825" t="s">
        <v>240</v>
      </c>
      <c r="D61" s="463">
        <v>24</v>
      </c>
      <c r="E61" s="463" t="s">
        <v>241</v>
      </c>
      <c r="F61" s="463" t="s">
        <v>229</v>
      </c>
      <c r="G61" s="464">
        <v>21351</v>
      </c>
      <c r="H61" s="465">
        <f t="shared" ca="1" si="1"/>
        <v>61.939726027397263</v>
      </c>
      <c r="I61" s="466">
        <v>475494087</v>
      </c>
      <c r="J61" s="466">
        <v>653718796</v>
      </c>
    </row>
    <row r="62" spans="1:16" s="84" customFormat="1" ht="13.05" customHeight="1" x14ac:dyDescent="0.5">
      <c r="B62" s="823" t="s">
        <v>294</v>
      </c>
      <c r="C62" s="825" t="s">
        <v>242</v>
      </c>
      <c r="D62" s="463">
        <v>30</v>
      </c>
      <c r="E62" s="463" t="s">
        <v>243</v>
      </c>
      <c r="F62" s="463" t="s">
        <v>229</v>
      </c>
      <c r="G62" s="464">
        <v>21357</v>
      </c>
      <c r="H62" s="465">
        <f t="shared" ca="1" si="1"/>
        <v>61.923287671232877</v>
      </c>
      <c r="I62" s="466">
        <v>475494088</v>
      </c>
      <c r="J62" s="466">
        <v>653718797</v>
      </c>
    </row>
    <row r="63" spans="1:16" s="84" customFormat="1" ht="13.05" customHeight="1" x14ac:dyDescent="0.5">
      <c r="B63" s="823" t="s">
        <v>230</v>
      </c>
      <c r="C63" s="825" t="s">
        <v>244</v>
      </c>
      <c r="D63" s="463">
        <v>3</v>
      </c>
      <c r="E63" s="463" t="s">
        <v>245</v>
      </c>
      <c r="F63" s="463" t="s">
        <v>229</v>
      </c>
      <c r="G63" s="464">
        <v>21330</v>
      </c>
      <c r="H63" s="465">
        <f t="shared" ca="1" si="1"/>
        <v>61.9972602739726</v>
      </c>
      <c r="I63" s="466">
        <v>475494089</v>
      </c>
      <c r="J63" s="466">
        <v>653718798</v>
      </c>
    </row>
    <row r="64" spans="1:16" s="84" customFormat="1" ht="13.05" customHeight="1" x14ac:dyDescent="0.5">
      <c r="B64" s="823" t="s">
        <v>295</v>
      </c>
      <c r="C64" s="825" t="s">
        <v>246</v>
      </c>
      <c r="D64" s="463">
        <v>9</v>
      </c>
      <c r="E64" s="463" t="s">
        <v>247</v>
      </c>
      <c r="F64" s="463" t="s">
        <v>248</v>
      </c>
      <c r="G64" s="464">
        <v>9283</v>
      </c>
      <c r="H64" s="465">
        <f t="shared" ca="1" si="1"/>
        <v>95.0027397260274</v>
      </c>
      <c r="I64" s="466">
        <v>475494090</v>
      </c>
      <c r="J64" s="466">
        <v>653718799</v>
      </c>
    </row>
    <row r="65" spans="1:16" s="84" customFormat="1" ht="13.05" customHeight="1" x14ac:dyDescent="0.5">
      <c r="B65" s="823" t="s">
        <v>296</v>
      </c>
      <c r="C65" s="825" t="s">
        <v>249</v>
      </c>
      <c r="D65" s="463">
        <v>15</v>
      </c>
      <c r="E65" s="463" t="s">
        <v>250</v>
      </c>
      <c r="F65" s="463" t="s">
        <v>223</v>
      </c>
      <c r="G65" s="464">
        <v>21342</v>
      </c>
      <c r="H65" s="465">
        <f t="shared" ca="1" si="1"/>
        <v>61.964383561643835</v>
      </c>
      <c r="I65" s="466">
        <v>475494091</v>
      </c>
      <c r="J65" s="466">
        <v>653718800</v>
      </c>
    </row>
    <row r="66" spans="1:16" ht="15.75" x14ac:dyDescent="0.5">
      <c r="A66" s="84"/>
      <c r="B66" s="823" t="s">
        <v>251</v>
      </c>
      <c r="C66" s="825" t="s">
        <v>252</v>
      </c>
      <c r="D66" s="463">
        <v>21</v>
      </c>
      <c r="E66" s="463" t="s">
        <v>253</v>
      </c>
      <c r="F66" s="463" t="s">
        <v>223</v>
      </c>
      <c r="G66" s="464">
        <v>17696</v>
      </c>
      <c r="H66" s="465">
        <f t="shared" ca="1" si="1"/>
        <v>71.953424657534242</v>
      </c>
      <c r="I66" s="466">
        <v>475494092</v>
      </c>
      <c r="J66" s="466">
        <v>653718801</v>
      </c>
      <c r="K66" s="84"/>
      <c r="L66" s="84"/>
      <c r="M66" s="84"/>
      <c r="N66" s="84"/>
      <c r="O66" s="84"/>
      <c r="P66" s="84"/>
    </row>
    <row r="67" spans="1:16" ht="15.75" x14ac:dyDescent="0.5">
      <c r="B67" s="823" t="s">
        <v>297</v>
      </c>
      <c r="C67" s="825" t="s">
        <v>254</v>
      </c>
      <c r="D67" s="463">
        <v>27</v>
      </c>
      <c r="E67" s="463" t="s">
        <v>255</v>
      </c>
      <c r="F67" s="463" t="s">
        <v>256</v>
      </c>
      <c r="G67" s="464">
        <v>21354</v>
      </c>
      <c r="H67" s="465">
        <f t="shared" ca="1" si="1"/>
        <v>61.93150684931507</v>
      </c>
      <c r="I67" s="466">
        <v>475494093</v>
      </c>
      <c r="J67" s="466">
        <v>653718802</v>
      </c>
    </row>
    <row r="68" spans="1:16" x14ac:dyDescent="0.45">
      <c r="B68" s="824"/>
    </row>
    <row r="69" spans="1:16" x14ac:dyDescent="0.45">
      <c r="B69" s="824"/>
    </row>
    <row r="70" spans="1:16" x14ac:dyDescent="0.45">
      <c r="B70" s="824"/>
    </row>
    <row r="71" spans="1:16" x14ac:dyDescent="0.45">
      <c r="B71" s="824"/>
    </row>
    <row r="72" spans="1:16" x14ac:dyDescent="0.45">
      <c r="B72" s="824"/>
    </row>
    <row r="73" spans="1:16" x14ac:dyDescent="0.45">
      <c r="B73" s="824"/>
    </row>
    <row r="74" spans="1:16" x14ac:dyDescent="0.45">
      <c r="B74" s="824"/>
    </row>
    <row r="75" spans="1:16" x14ac:dyDescent="0.45">
      <c r="B75" s="824"/>
    </row>
    <row r="76" spans="1:16" x14ac:dyDescent="0.45">
      <c r="B76" s="824"/>
    </row>
    <row r="77" spans="1:16" x14ac:dyDescent="0.45">
      <c r="B77" s="824"/>
    </row>
    <row r="78" spans="1:16" x14ac:dyDescent="0.45">
      <c r="B78" s="824"/>
    </row>
    <row r="79" spans="1:16" x14ac:dyDescent="0.45">
      <c r="B79" s="824"/>
    </row>
    <row r="80" spans="1:16" x14ac:dyDescent="0.45">
      <c r="B80" s="824"/>
    </row>
    <row r="81" spans="2:2" x14ac:dyDescent="0.45">
      <c r="B81" s="824"/>
    </row>
    <row r="82" spans="2:2" x14ac:dyDescent="0.45">
      <c r="B82" s="824"/>
    </row>
    <row r="83" spans="2:2" x14ac:dyDescent="0.45">
      <c r="B83" s="824"/>
    </row>
  </sheetData>
  <mergeCells count="2">
    <mergeCell ref="B1:L1"/>
    <mergeCell ref="B2:L2"/>
  </mergeCells>
  <dataValidations count="3">
    <dataValidation type="list" errorStyle="information" allowBlank="1" showInputMessage="1" showErrorMessage="1" sqref="D22 B55" xr:uid="{00000000-0002-0000-0B00-000000000000}">
      <formula1>$B$58:$B$63</formula1>
    </dataValidation>
    <dataValidation type="list" allowBlank="1" showInputMessage="1" showErrorMessage="1" error="Alleen namen in de lijst kiezen" sqref="B47" xr:uid="{00000000-0002-0000-0B00-000001000000}">
      <formula1>$B$53:$B$66</formula1>
    </dataValidation>
    <dataValidation type="list" errorStyle="information" allowBlank="1" showInputMessage="1" showErrorMessage="1" sqref="B16" xr:uid="{00000000-0002-0000-0B00-000002000000}">
      <formula1>$C$22:$P$22</formula1>
    </dataValidation>
  </dataValidations>
  <printOptions horizontalCentered="1" gridLinesSet="0"/>
  <pageMargins left="0.23622047244094491" right="0.23622047244094491" top="0.74803149606299213" bottom="0.74803149606299213" header="0.31496062992125984" footer="0.31496062992125984"/>
  <pageSetup paperSize="9" scale="69" orientation="portrait" horizontalDpi="4294967293" verticalDpi="4294967293" r:id="rId1"/>
  <headerFooter alignWithMargins="0"/>
  <colBreaks count="1" manualBreakCount="1">
    <brk id="12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/>
  <dimension ref="A1:O34"/>
  <sheetViews>
    <sheetView showGridLines="0" zoomScaleNormal="100" workbookViewId="0">
      <selection activeCell="D20" sqref="D20"/>
    </sheetView>
  </sheetViews>
  <sheetFormatPr defaultColWidth="8.796875" defaultRowHeight="14.25" x14ac:dyDescent="0.45"/>
  <cols>
    <col min="1" max="1" width="20.19921875" customWidth="1"/>
    <col min="2" max="2" width="14.46484375" customWidth="1"/>
    <col min="3" max="3" width="9.796875" customWidth="1"/>
    <col min="10" max="10" width="9.19921875" customWidth="1"/>
    <col min="11" max="11" width="11.53125" customWidth="1"/>
    <col min="14" max="14" width="19.53125" customWidth="1"/>
  </cols>
  <sheetData>
    <row r="1" spans="1:15" s="76" customFormat="1" ht="49.5" customHeight="1" thickBot="1" x14ac:dyDescent="0.5">
      <c r="A1" s="913" t="s">
        <v>64</v>
      </c>
      <c r="B1" s="913"/>
      <c r="C1" s="913"/>
      <c r="D1" s="913"/>
      <c r="E1" s="913"/>
      <c r="F1" s="913"/>
      <c r="G1" s="913"/>
      <c r="H1" s="913"/>
      <c r="I1" s="913"/>
      <c r="J1" s="913"/>
      <c r="K1" s="913"/>
      <c r="L1" s="913"/>
      <c r="M1" s="913"/>
      <c r="N1" s="913"/>
      <c r="O1" s="113"/>
    </row>
    <row r="2" spans="1:15" s="77" customFormat="1" ht="30" customHeight="1" thickTop="1" x14ac:dyDescent="0.45">
      <c r="A2" s="914" t="s">
        <v>2598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114"/>
    </row>
    <row r="3" spans="1:15" s="80" customFormat="1" ht="18" x14ac:dyDescent="0.45">
      <c r="A3" s="915" t="s">
        <v>313</v>
      </c>
      <c r="B3" s="915"/>
      <c r="C3" s="915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</row>
    <row r="4" spans="1:15" s="82" customFormat="1" ht="13.5" customHeight="1" x14ac:dyDescent="0.45">
      <c r="A4" s="107" t="s">
        <v>314</v>
      </c>
      <c r="C4" s="83"/>
      <c r="D4" s="83"/>
      <c r="E4" s="83"/>
    </row>
    <row r="5" spans="1:15" s="82" customFormat="1" ht="13.5" customHeight="1" x14ac:dyDescent="0.45">
      <c r="A5" s="107" t="s">
        <v>2595</v>
      </c>
      <c r="C5" s="83"/>
      <c r="D5" s="83"/>
      <c r="E5" s="83"/>
    </row>
    <row r="6" spans="1:15" s="82" customFormat="1" ht="13.5" customHeight="1" x14ac:dyDescent="0.45">
      <c r="A6" s="108" t="s">
        <v>2596</v>
      </c>
      <c r="C6" s="83"/>
      <c r="D6" s="83"/>
      <c r="E6" s="83"/>
    </row>
    <row r="7" spans="1:15" s="82" customFormat="1" ht="13.5" customHeight="1" x14ac:dyDescent="0.45">
      <c r="A7" s="107" t="s">
        <v>211</v>
      </c>
      <c r="C7" s="83"/>
      <c r="D7" s="83"/>
      <c r="E7" s="83"/>
    </row>
    <row r="8" spans="1:15" s="82" customFormat="1" ht="13.5" customHeight="1" x14ac:dyDescent="0.45">
      <c r="A8" s="108" t="s">
        <v>315</v>
      </c>
      <c r="C8" s="83"/>
      <c r="D8" s="83"/>
      <c r="E8" s="83"/>
    </row>
    <row r="9" spans="1:15" s="82" customFormat="1" ht="13.5" customHeight="1" x14ac:dyDescent="0.45">
      <c r="A9" s="108" t="s">
        <v>2650</v>
      </c>
      <c r="C9" s="83"/>
      <c r="D9" s="83"/>
      <c r="E9" s="83"/>
    </row>
    <row r="10" spans="1:15" s="82" customFormat="1" ht="13.5" customHeight="1" x14ac:dyDescent="0.45">
      <c r="A10" s="108" t="s">
        <v>316</v>
      </c>
      <c r="C10" s="83"/>
      <c r="D10" s="83"/>
      <c r="E10" s="83"/>
    </row>
    <row r="11" spans="1:15" s="82" customFormat="1" ht="13.5" customHeight="1" x14ac:dyDescent="0.45">
      <c r="A11" s="108" t="s">
        <v>317</v>
      </c>
      <c r="C11" s="83"/>
      <c r="D11" s="83"/>
      <c r="E11" s="83"/>
    </row>
    <row r="12" spans="1:15" s="82" customFormat="1" ht="13.5" customHeight="1" x14ac:dyDescent="0.45">
      <c r="A12" s="108" t="s">
        <v>2651</v>
      </c>
      <c r="C12" s="83"/>
      <c r="D12" s="83"/>
      <c r="E12" s="83"/>
    </row>
    <row r="13" spans="1:15" s="82" customFormat="1" ht="13.5" customHeight="1" x14ac:dyDescent="0.45">
      <c r="A13" s="108"/>
      <c r="C13" s="83"/>
      <c r="D13" s="83"/>
      <c r="E13" s="83"/>
    </row>
    <row r="14" spans="1:15" s="82" customFormat="1" ht="13.5" customHeight="1" x14ac:dyDescent="0.45">
      <c r="A14" s="107" t="s">
        <v>2653</v>
      </c>
      <c r="C14" s="83"/>
      <c r="D14" s="83"/>
      <c r="E14" s="83"/>
    </row>
    <row r="15" spans="1:15" s="82" customFormat="1" ht="13.5" customHeight="1" x14ac:dyDescent="0.45">
      <c r="A15" s="108" t="s">
        <v>2652</v>
      </c>
      <c r="C15" s="83"/>
      <c r="D15" s="83"/>
      <c r="E15" s="83"/>
    </row>
    <row r="16" spans="1:15" s="82" customFormat="1" ht="13.5" customHeight="1" x14ac:dyDescent="0.45">
      <c r="A16" s="617" t="s">
        <v>63</v>
      </c>
      <c r="B16" s="618" t="s">
        <v>136</v>
      </c>
      <c r="C16" s="455"/>
      <c r="D16" s="455"/>
      <c r="E16" s="83"/>
    </row>
    <row r="17" spans="1:15" s="82" customFormat="1" ht="13.5" customHeight="1" x14ac:dyDescent="0.45">
      <c r="A17" s="108" t="s">
        <v>318</v>
      </c>
      <c r="B17" s="455" t="s">
        <v>239</v>
      </c>
      <c r="C17" s="280"/>
      <c r="D17" s="455"/>
      <c r="E17" s="83"/>
    </row>
    <row r="18" spans="1:15" s="82" customFormat="1" ht="13.5" customHeight="1" x14ac:dyDescent="0.45">
      <c r="A18" s="115" t="s">
        <v>319</v>
      </c>
      <c r="B18" s="468">
        <f>VLOOKUP(A18,A27:J34,L26,0)</f>
        <v>4.3</v>
      </c>
      <c r="C18" s="280" t="s">
        <v>2654</v>
      </c>
      <c r="D18" s="280" t="str">
        <f>A18</f>
        <v>Engels</v>
      </c>
      <c r="E18" s="83"/>
    </row>
    <row r="19" spans="1:15" s="82" customFormat="1" ht="13.5" customHeight="1" x14ac:dyDescent="0.5">
      <c r="A19" s="10"/>
      <c r="B19" s="455"/>
      <c r="C19" s="455"/>
      <c r="D19" s="455"/>
      <c r="E19" s="83"/>
    </row>
    <row r="20" spans="1:15" s="82" customFormat="1" ht="13.5" customHeight="1" x14ac:dyDescent="0.45">
      <c r="A20" s="619" t="s">
        <v>60</v>
      </c>
      <c r="C20" s="455"/>
      <c r="D20" s="455"/>
      <c r="E20" s="83"/>
    </row>
    <row r="21" spans="1:15" s="82" customFormat="1" ht="13.5" customHeight="1" x14ac:dyDescent="0.45">
      <c r="A21" s="108" t="s">
        <v>318</v>
      </c>
      <c r="B21" s="455" t="s">
        <v>236</v>
      </c>
      <c r="C21" s="455"/>
      <c r="D21" s="455"/>
      <c r="E21" s="83"/>
    </row>
    <row r="22" spans="1:15" s="82" customFormat="1" ht="13.5" customHeight="1" x14ac:dyDescent="0.45">
      <c r="A22" s="469" t="s">
        <v>320</v>
      </c>
      <c r="B22" s="470"/>
      <c r="C22" s="455"/>
      <c r="D22" s="455"/>
      <c r="E22" s="83"/>
    </row>
    <row r="23" spans="1:15" s="82" customFormat="1" ht="13.5" customHeight="1" x14ac:dyDescent="0.5">
      <c r="A23" s="10"/>
      <c r="B23" s="83"/>
      <c r="C23" s="83"/>
      <c r="D23" s="83"/>
      <c r="E23" s="83"/>
    </row>
    <row r="24" spans="1:15" s="82" customFormat="1" ht="13.05" customHeight="1" x14ac:dyDescent="0.45">
      <c r="A24"/>
      <c r="B24" s="83"/>
      <c r="C24" s="83"/>
      <c r="D24" s="83"/>
      <c r="E24" s="83"/>
      <c r="K24" s="80" t="s">
        <v>2655</v>
      </c>
      <c r="L24" s="108"/>
      <c r="M24" s="108"/>
      <c r="N24" s="108"/>
      <c r="O24" s="108"/>
    </row>
    <row r="25" spans="1:15" ht="15.75" x14ac:dyDescent="0.5">
      <c r="A25" s="10"/>
      <c r="B25" s="473" t="s">
        <v>236</v>
      </c>
      <c r="C25" s="473" t="s">
        <v>239</v>
      </c>
      <c r="D25" s="473" t="s">
        <v>196</v>
      </c>
      <c r="E25" s="473" t="s">
        <v>321</v>
      </c>
      <c r="F25" s="473" t="s">
        <v>295</v>
      </c>
      <c r="G25" s="473" t="s">
        <v>296</v>
      </c>
      <c r="H25" s="473" t="s">
        <v>322</v>
      </c>
      <c r="I25" s="473" t="s">
        <v>297</v>
      </c>
      <c r="J25" s="473" t="s">
        <v>224</v>
      </c>
      <c r="K25" s="620" t="s">
        <v>2597</v>
      </c>
      <c r="L25" s="10"/>
      <c r="M25" s="10"/>
      <c r="N25" s="10"/>
      <c r="O25" s="10"/>
    </row>
    <row r="26" spans="1:15" ht="15.75" x14ac:dyDescent="0.5">
      <c r="A26" s="474" t="s">
        <v>323</v>
      </c>
      <c r="B26" s="475">
        <v>2</v>
      </c>
      <c r="C26" s="475">
        <v>3</v>
      </c>
      <c r="D26" s="475">
        <v>4</v>
      </c>
      <c r="E26" s="475">
        <v>5</v>
      </c>
      <c r="F26" s="475">
        <v>6</v>
      </c>
      <c r="G26" s="475">
        <v>7</v>
      </c>
      <c r="H26" s="475">
        <v>8</v>
      </c>
      <c r="I26" s="475">
        <v>9</v>
      </c>
      <c r="J26" s="475">
        <v>10</v>
      </c>
      <c r="K26" s="621" t="s">
        <v>63</v>
      </c>
      <c r="L26" s="471">
        <f>HLOOKUP(B17,B25:J26,2,0)</f>
        <v>3</v>
      </c>
      <c r="M26" s="10" t="s">
        <v>324</v>
      </c>
      <c r="N26" s="10"/>
      <c r="O26" s="10"/>
    </row>
    <row r="27" spans="1:15" ht="15.75" x14ac:dyDescent="0.5">
      <c r="A27" s="10" t="s">
        <v>325</v>
      </c>
      <c r="B27" s="476">
        <v>7.7</v>
      </c>
      <c r="C27" s="476">
        <v>7.5</v>
      </c>
      <c r="D27" s="476">
        <v>6.6</v>
      </c>
      <c r="E27" s="476">
        <v>7.2666666666666657</v>
      </c>
      <c r="F27" s="476">
        <v>4</v>
      </c>
      <c r="G27" s="476">
        <v>4.8</v>
      </c>
      <c r="H27" s="476">
        <v>4.3</v>
      </c>
      <c r="I27" s="476">
        <v>4.9000000000000004</v>
      </c>
      <c r="J27" s="476">
        <v>4.3</v>
      </c>
      <c r="K27" s="616" t="s">
        <v>60</v>
      </c>
      <c r="L27" s="472"/>
      <c r="M27" s="10"/>
      <c r="N27" s="10"/>
      <c r="O27" s="10"/>
    </row>
    <row r="28" spans="1:15" ht="15.75" x14ac:dyDescent="0.5">
      <c r="A28" s="10" t="s">
        <v>319</v>
      </c>
      <c r="B28" s="476">
        <v>4.9000000000000004</v>
      </c>
      <c r="C28" s="476">
        <v>4.3</v>
      </c>
      <c r="D28" s="476">
        <v>3.6</v>
      </c>
      <c r="E28" s="476">
        <v>8.4</v>
      </c>
      <c r="F28" s="476">
        <v>7.2</v>
      </c>
      <c r="G28" s="476">
        <v>8.1999999999999993</v>
      </c>
      <c r="H28" s="476">
        <v>6.4</v>
      </c>
      <c r="I28" s="476">
        <v>6.2</v>
      </c>
      <c r="J28" s="476">
        <v>8.4</v>
      </c>
      <c r="K28" s="117"/>
      <c r="L28" s="117"/>
    </row>
    <row r="29" spans="1:15" ht="15.75" x14ac:dyDescent="0.5">
      <c r="A29" s="10" t="s">
        <v>326</v>
      </c>
      <c r="B29" s="476">
        <v>6.2</v>
      </c>
      <c r="C29" s="476">
        <v>8.4</v>
      </c>
      <c r="D29" s="476">
        <v>5</v>
      </c>
      <c r="E29" s="476">
        <v>6.4</v>
      </c>
      <c r="F29" s="476">
        <v>4.9000000000000004</v>
      </c>
      <c r="G29" s="476">
        <v>4.3</v>
      </c>
      <c r="H29" s="476">
        <v>7.2</v>
      </c>
      <c r="I29" s="476">
        <v>4.3</v>
      </c>
      <c r="J29" s="476">
        <v>6.4</v>
      </c>
      <c r="K29" s="117"/>
      <c r="L29" s="117"/>
    </row>
    <row r="30" spans="1:15" ht="15.75" x14ac:dyDescent="0.5">
      <c r="A30" s="10" t="s">
        <v>320</v>
      </c>
      <c r="B30" s="476">
        <v>4.3</v>
      </c>
      <c r="C30" s="476">
        <v>6.4</v>
      </c>
      <c r="D30" s="476">
        <v>4</v>
      </c>
      <c r="E30" s="476">
        <v>7.44</v>
      </c>
      <c r="F30" s="476">
        <v>6.2</v>
      </c>
      <c r="G30" s="476">
        <v>8.4</v>
      </c>
      <c r="H30" s="476">
        <v>6.8</v>
      </c>
      <c r="I30" s="476">
        <v>6.4</v>
      </c>
      <c r="J30" s="476">
        <v>6.2</v>
      </c>
      <c r="K30" s="117"/>
      <c r="L30" s="117"/>
    </row>
    <row r="31" spans="1:15" ht="15.75" x14ac:dyDescent="0.5">
      <c r="A31" s="10" t="s">
        <v>327</v>
      </c>
      <c r="B31" s="476">
        <v>5.3</v>
      </c>
      <c r="C31" s="476">
        <v>4.9000000000000004</v>
      </c>
      <c r="D31" s="476">
        <v>8</v>
      </c>
      <c r="E31" s="476">
        <v>6.0666666666666664</v>
      </c>
      <c r="F31" s="476">
        <v>4.3</v>
      </c>
      <c r="G31" s="476">
        <v>6.4</v>
      </c>
      <c r="H31" s="476">
        <v>4.9000000000000004</v>
      </c>
      <c r="I31" s="476">
        <v>7.2</v>
      </c>
      <c r="J31" s="476">
        <v>4.3</v>
      </c>
      <c r="K31" s="117"/>
      <c r="L31" s="117"/>
    </row>
    <row r="32" spans="1:15" ht="15.75" x14ac:dyDescent="0.5">
      <c r="A32" s="10" t="s">
        <v>328</v>
      </c>
      <c r="B32" s="476">
        <v>4.9000000000000004</v>
      </c>
      <c r="C32" s="476">
        <v>4.3</v>
      </c>
      <c r="D32" s="476">
        <v>6.2</v>
      </c>
      <c r="E32" s="476">
        <v>4.9000000000000004</v>
      </c>
      <c r="F32" s="476">
        <v>4.3</v>
      </c>
      <c r="G32" s="476">
        <v>7.44</v>
      </c>
      <c r="H32" s="476">
        <v>6.2</v>
      </c>
      <c r="I32" s="476">
        <v>6.8</v>
      </c>
      <c r="J32" s="476">
        <v>7.1333333333333337</v>
      </c>
      <c r="K32" s="117"/>
      <c r="L32" s="117"/>
    </row>
    <row r="33" spans="1:12" ht="15.75" x14ac:dyDescent="0.5">
      <c r="A33" s="10" t="s">
        <v>329</v>
      </c>
      <c r="B33" s="476">
        <v>6.2</v>
      </c>
      <c r="C33" s="476">
        <v>8.4</v>
      </c>
      <c r="D33" s="476">
        <v>7.5</v>
      </c>
      <c r="E33" s="476">
        <v>6.2</v>
      </c>
      <c r="F33" s="476">
        <v>8.4</v>
      </c>
      <c r="G33" s="476">
        <v>7.78</v>
      </c>
      <c r="H33" s="476">
        <v>4.3</v>
      </c>
      <c r="I33" s="476">
        <v>4.9000000000000004</v>
      </c>
      <c r="J33" s="476">
        <v>4.3</v>
      </c>
      <c r="K33" s="117"/>
      <c r="L33" s="117"/>
    </row>
    <row r="34" spans="1:12" ht="15.75" x14ac:dyDescent="0.5">
      <c r="A34" s="10" t="s">
        <v>330</v>
      </c>
      <c r="B34" s="476">
        <v>4.3</v>
      </c>
      <c r="C34" s="476">
        <v>6.4</v>
      </c>
      <c r="D34" s="476">
        <v>8.1999999999999993</v>
      </c>
      <c r="E34" s="476">
        <v>4.3</v>
      </c>
      <c r="F34" s="476">
        <v>6.4</v>
      </c>
      <c r="G34" s="476">
        <v>8.1199999999999992</v>
      </c>
      <c r="H34" s="476">
        <v>7</v>
      </c>
      <c r="I34" s="476">
        <v>6.2</v>
      </c>
      <c r="J34" s="476">
        <v>8.4</v>
      </c>
      <c r="K34" s="117"/>
      <c r="L34" s="117"/>
    </row>
  </sheetData>
  <mergeCells count="3">
    <mergeCell ref="A1:N1"/>
    <mergeCell ref="A2:N2"/>
    <mergeCell ref="A3:N3"/>
  </mergeCells>
  <dataValidations count="2">
    <dataValidation type="list" allowBlank="1" showInputMessage="1" showErrorMessage="1" sqref="B17 B21" xr:uid="{00000000-0002-0000-0C00-000000000000}">
      <formula1>$B$25:$J$25</formula1>
    </dataValidation>
    <dataValidation type="list" allowBlank="1" showInputMessage="1" showErrorMessage="1" sqref="A18 A22" xr:uid="{00000000-0002-0000-0C00-000001000000}">
      <formula1>$A$27:$A$34</formula1>
    </dataValidation>
  </dataValidations>
  <pageMargins left="0.7" right="0.7" top="0.75" bottom="0.75" header="0.3" footer="0.3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3312-EED6-4075-ACF8-46917C7D122D}">
  <sheetPr codeName="Blad30"/>
  <dimension ref="A1:N33"/>
  <sheetViews>
    <sheetView showGridLines="0" zoomScaleNormal="100" zoomScaleSheetLayoutView="100" workbookViewId="0">
      <selection activeCell="N1" sqref="N1"/>
    </sheetView>
  </sheetViews>
  <sheetFormatPr defaultColWidth="8.796875" defaultRowHeight="14.25" x14ac:dyDescent="0.45"/>
  <cols>
    <col min="1" max="1" width="20.19921875" customWidth="1"/>
    <col min="2" max="2" width="14.46484375" customWidth="1"/>
    <col min="3" max="3" width="9.796875" customWidth="1"/>
    <col min="4" max="4" width="13.19921875" customWidth="1"/>
    <col min="10" max="10" width="9.19921875" customWidth="1"/>
  </cols>
  <sheetData>
    <row r="1" spans="1:14" s="76" customFormat="1" ht="49.5" customHeight="1" thickBot="1" x14ac:dyDescent="0.5">
      <c r="A1" s="913" t="s">
        <v>64</v>
      </c>
      <c r="B1" s="913"/>
      <c r="C1" s="913"/>
      <c r="D1" s="913"/>
      <c r="E1" s="913"/>
      <c r="F1" s="913"/>
      <c r="G1" s="913"/>
      <c r="H1" s="913"/>
      <c r="I1" s="913"/>
      <c r="J1" s="913"/>
      <c r="K1" s="913"/>
      <c r="L1" s="913"/>
      <c r="M1" s="913"/>
    </row>
    <row r="2" spans="1:14" s="77" customFormat="1" ht="30" customHeight="1" thickTop="1" x14ac:dyDescent="0.45">
      <c r="A2" s="914" t="s">
        <v>2539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114"/>
    </row>
    <row r="3" spans="1:14" s="80" customFormat="1" ht="18" x14ac:dyDescent="0.45">
      <c r="A3" s="622" t="s">
        <v>2383</v>
      </c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</row>
    <row r="4" spans="1:14" s="82" customFormat="1" ht="13.5" customHeight="1" x14ac:dyDescent="0.45">
      <c r="A4" s="107" t="s">
        <v>2704</v>
      </c>
      <c r="C4" s="83"/>
      <c r="D4" s="83"/>
      <c r="E4" s="83"/>
    </row>
    <row r="5" spans="1:14" s="82" customFormat="1" ht="13.5" customHeight="1" x14ac:dyDescent="0.45">
      <c r="A5" s="107" t="s">
        <v>2705</v>
      </c>
      <c r="C5" s="83"/>
      <c r="D5" s="83"/>
      <c r="E5" s="83"/>
    </row>
    <row r="6" spans="1:14" s="82" customFormat="1" ht="13.5" customHeight="1" x14ac:dyDescent="0.45">
      <c r="A6" s="112" t="s">
        <v>2376</v>
      </c>
      <c r="C6" s="83"/>
      <c r="D6" s="83"/>
      <c r="E6" s="83"/>
    </row>
    <row r="7" spans="1:14" s="82" customFormat="1" ht="13.5" customHeight="1" x14ac:dyDescent="0.45">
      <c r="A7" s="107" t="s">
        <v>211</v>
      </c>
      <c r="C7" s="83"/>
      <c r="D7" s="83"/>
      <c r="E7" s="83"/>
    </row>
    <row r="8" spans="1:14" s="82" customFormat="1" ht="13.5" customHeight="1" x14ac:dyDescent="0.45">
      <c r="C8" s="83"/>
      <c r="D8" s="83"/>
      <c r="E8" s="83"/>
    </row>
    <row r="9" spans="1:14" s="281" customFormat="1" ht="18.75" customHeight="1" x14ac:dyDescent="0.45">
      <c r="A9" s="280" t="s">
        <v>2870</v>
      </c>
    </row>
    <row r="10" spans="1:14" s="281" customFormat="1" ht="18.75" customHeight="1" x14ac:dyDescent="0.45">
      <c r="A10" s="280" t="s">
        <v>2377</v>
      </c>
    </row>
    <row r="11" spans="1:14" s="281" customFormat="1" ht="18.75" customHeight="1" x14ac:dyDescent="0.45">
      <c r="A11" s="280" t="s">
        <v>2656</v>
      </c>
    </row>
    <row r="12" spans="1:14" s="281" customFormat="1" ht="18.75" customHeight="1" x14ac:dyDescent="0.45">
      <c r="A12" s="280" t="s">
        <v>2871</v>
      </c>
    </row>
    <row r="13" spans="1:14" s="281" customFormat="1" ht="18.75" customHeight="1" x14ac:dyDescent="0.45">
      <c r="A13" s="280" t="s">
        <v>2872</v>
      </c>
    </row>
    <row r="14" spans="1:14" s="281" customFormat="1" ht="18.75" customHeight="1" x14ac:dyDescent="0.45">
      <c r="A14" s="282" t="s">
        <v>2873</v>
      </c>
    </row>
    <row r="15" spans="1:14" s="82" customFormat="1" ht="13.5" customHeight="1" x14ac:dyDescent="0.45">
      <c r="C15" s="83"/>
      <c r="D15" s="83"/>
      <c r="E15" s="83"/>
    </row>
    <row r="16" spans="1:14" s="82" customFormat="1" ht="13.5" customHeight="1" x14ac:dyDescent="0.45">
      <c r="A16" s="623" t="s">
        <v>63</v>
      </c>
      <c r="B16" s="623"/>
      <c r="C16" s="623"/>
      <c r="D16" s="624" t="s">
        <v>2378</v>
      </c>
      <c r="E16" s="625" t="s">
        <v>2378</v>
      </c>
    </row>
    <row r="17" spans="1:10" s="82" customFormat="1" ht="13.5" customHeight="1" x14ac:dyDescent="0.45">
      <c r="A17" s="626" t="s">
        <v>196</v>
      </c>
      <c r="B17" s="627">
        <f>MATCH(A17,B25:Q25,0)</f>
        <v>3</v>
      </c>
      <c r="C17" s="628" t="s">
        <v>2379</v>
      </c>
      <c r="D17" s="629">
        <f>INDEX(B26:J33,MATCH(A18,A26:A33,0),MATCH(A17,B25:Q25,0))</f>
        <v>4</v>
      </c>
      <c r="E17" s="630">
        <f>INDEX(B26:J33,B18,B17)</f>
        <v>4</v>
      </c>
    </row>
    <row r="18" spans="1:10" s="82" customFormat="1" ht="13.5" customHeight="1" x14ac:dyDescent="0.45">
      <c r="A18" s="626" t="s">
        <v>320</v>
      </c>
      <c r="B18" s="631">
        <f>MATCH(A18,A26:A33,0)</f>
        <v>4</v>
      </c>
      <c r="C18" s="628" t="s">
        <v>2380</v>
      </c>
      <c r="D18" s="632" t="s">
        <v>2381</v>
      </c>
      <c r="E18" s="628" t="s">
        <v>2657</v>
      </c>
    </row>
    <row r="19" spans="1:10" s="82" customFormat="1" ht="13.5" customHeight="1" x14ac:dyDescent="0.5">
      <c r="A19" s="10"/>
      <c r="B19" s="633" t="s">
        <v>2382</v>
      </c>
      <c r="C19" s="83"/>
      <c r="E19" s="83"/>
    </row>
    <row r="20" spans="1:10" s="82" customFormat="1" ht="13.5" customHeight="1" x14ac:dyDescent="0.45">
      <c r="A20" s="634" t="s">
        <v>60</v>
      </c>
      <c r="C20" s="83"/>
      <c r="D20" s="635" t="s">
        <v>2378</v>
      </c>
      <c r="E20" s="635" t="s">
        <v>2378</v>
      </c>
    </row>
    <row r="21" spans="1:10" s="82" customFormat="1" ht="13.5" customHeight="1" x14ac:dyDescent="0.45">
      <c r="A21" s="626" t="s">
        <v>236</v>
      </c>
      <c r="B21" s="636"/>
      <c r="C21" s="83"/>
      <c r="D21" s="637"/>
      <c r="E21" s="638"/>
    </row>
    <row r="22" spans="1:10" s="82" customFormat="1" ht="13.5" customHeight="1" x14ac:dyDescent="0.45">
      <c r="A22" s="639" t="s">
        <v>325</v>
      </c>
      <c r="B22" s="636"/>
      <c r="C22" s="83"/>
      <c r="D22" s="632" t="s">
        <v>2658</v>
      </c>
      <c r="E22" s="628" t="s">
        <v>2659</v>
      </c>
    </row>
    <row r="23" spans="1:10" s="82" customFormat="1" ht="13.5" customHeight="1" x14ac:dyDescent="0.5">
      <c r="A23" s="10"/>
      <c r="B23" s="628" t="s">
        <v>2660</v>
      </c>
      <c r="C23" s="83"/>
      <c r="D23" s="83"/>
      <c r="E23" s="83"/>
    </row>
    <row r="24" spans="1:10" s="82" customFormat="1" ht="13.05" customHeight="1" x14ac:dyDescent="0.45">
      <c r="A24"/>
      <c r="B24" s="83"/>
      <c r="C24" s="83"/>
      <c r="D24" s="83"/>
      <c r="E24" s="83"/>
    </row>
    <row r="25" spans="1:10" x14ac:dyDescent="0.45">
      <c r="B25" s="640" t="s">
        <v>236</v>
      </c>
      <c r="C25" s="640" t="s">
        <v>239</v>
      </c>
      <c r="D25" s="640" t="s">
        <v>196</v>
      </c>
      <c r="E25" s="640" t="s">
        <v>321</v>
      </c>
      <c r="F25" s="640" t="s">
        <v>295</v>
      </c>
      <c r="G25" s="640" t="s">
        <v>296</v>
      </c>
      <c r="H25" s="640" t="s">
        <v>322</v>
      </c>
      <c r="I25" s="640" t="s">
        <v>297</v>
      </c>
      <c r="J25" s="640" t="s">
        <v>224</v>
      </c>
    </row>
    <row r="26" spans="1:10" x14ac:dyDescent="0.45">
      <c r="A26" s="183" t="s">
        <v>325</v>
      </c>
      <c r="B26" s="641">
        <v>7.7</v>
      </c>
      <c r="C26" s="641">
        <v>7.5</v>
      </c>
      <c r="D26" s="641">
        <v>6.6</v>
      </c>
      <c r="E26" s="641">
        <v>7.2666666666666657</v>
      </c>
      <c r="F26" s="641">
        <v>4</v>
      </c>
      <c r="G26" s="641">
        <v>4.8</v>
      </c>
      <c r="H26" s="641">
        <v>4.3</v>
      </c>
      <c r="I26" s="641">
        <v>4.9000000000000004</v>
      </c>
      <c r="J26" s="641">
        <v>4.3</v>
      </c>
    </row>
    <row r="27" spans="1:10" x14ac:dyDescent="0.45">
      <c r="A27" s="183" t="s">
        <v>319</v>
      </c>
      <c r="B27" s="641">
        <v>4.9000000000000004</v>
      </c>
      <c r="C27" s="641">
        <v>4.3</v>
      </c>
      <c r="D27" s="641">
        <v>3.6</v>
      </c>
      <c r="E27" s="641">
        <v>8.4</v>
      </c>
      <c r="F27" s="641">
        <v>7.2</v>
      </c>
      <c r="G27" s="641">
        <v>8.1999999999999993</v>
      </c>
      <c r="H27" s="641">
        <v>6.4</v>
      </c>
      <c r="I27" s="641">
        <v>6.2</v>
      </c>
      <c r="J27" s="641">
        <v>8.4</v>
      </c>
    </row>
    <row r="28" spans="1:10" x14ac:dyDescent="0.45">
      <c r="A28" s="183" t="s">
        <v>326</v>
      </c>
      <c r="B28" s="641">
        <v>6.2</v>
      </c>
      <c r="C28" s="641">
        <v>8.4</v>
      </c>
      <c r="D28" s="641">
        <v>5</v>
      </c>
      <c r="E28" s="641">
        <v>6.4</v>
      </c>
      <c r="F28" s="641">
        <v>4.9000000000000004</v>
      </c>
      <c r="G28" s="641">
        <v>4.3</v>
      </c>
      <c r="H28" s="641">
        <v>7.2</v>
      </c>
      <c r="I28" s="641">
        <v>4.3</v>
      </c>
      <c r="J28" s="641">
        <v>6.4</v>
      </c>
    </row>
    <row r="29" spans="1:10" x14ac:dyDescent="0.45">
      <c r="A29" s="183" t="s">
        <v>320</v>
      </c>
      <c r="B29" s="641">
        <v>4.3</v>
      </c>
      <c r="C29" s="641">
        <v>6.4</v>
      </c>
      <c r="D29" s="641">
        <v>4</v>
      </c>
      <c r="E29" s="641">
        <v>7.44</v>
      </c>
      <c r="F29" s="641">
        <v>6.2</v>
      </c>
      <c r="G29" s="641">
        <v>8.4</v>
      </c>
      <c r="H29" s="641">
        <v>6.8</v>
      </c>
      <c r="I29" s="641">
        <v>6.4</v>
      </c>
      <c r="J29" s="641">
        <v>6.2</v>
      </c>
    </row>
    <row r="30" spans="1:10" x14ac:dyDescent="0.45">
      <c r="A30" s="183" t="s">
        <v>327</v>
      </c>
      <c r="B30" s="641">
        <v>5.3</v>
      </c>
      <c r="C30" s="641">
        <v>4.9000000000000004</v>
      </c>
      <c r="D30" s="641">
        <v>8</v>
      </c>
      <c r="E30" s="641">
        <v>6.0666666666666664</v>
      </c>
      <c r="F30" s="641">
        <v>4.3</v>
      </c>
      <c r="G30" s="641">
        <v>6.4</v>
      </c>
      <c r="H30" s="641">
        <v>4.9000000000000004</v>
      </c>
      <c r="I30" s="641">
        <v>7.2</v>
      </c>
      <c r="J30" s="641">
        <v>4.3</v>
      </c>
    </row>
    <row r="31" spans="1:10" x14ac:dyDescent="0.45">
      <c r="A31" s="183" t="s">
        <v>328</v>
      </c>
      <c r="B31" s="641">
        <v>4.9000000000000004</v>
      </c>
      <c r="C31" s="641">
        <v>4.3</v>
      </c>
      <c r="D31" s="641">
        <v>6.2</v>
      </c>
      <c r="E31" s="641">
        <v>4.9000000000000004</v>
      </c>
      <c r="F31" s="641">
        <v>4.3</v>
      </c>
      <c r="G31" s="641">
        <v>7.44</v>
      </c>
      <c r="H31" s="641">
        <v>6.2</v>
      </c>
      <c r="I31" s="641">
        <v>6.8</v>
      </c>
      <c r="J31" s="641">
        <v>7.1333333333333337</v>
      </c>
    </row>
    <row r="32" spans="1:10" x14ac:dyDescent="0.45">
      <c r="A32" s="183" t="s">
        <v>329</v>
      </c>
      <c r="B32" s="641">
        <v>6.2</v>
      </c>
      <c r="C32" s="641">
        <v>8.4</v>
      </c>
      <c r="D32" s="641">
        <v>7.5</v>
      </c>
      <c r="E32" s="641">
        <v>6.2</v>
      </c>
      <c r="F32" s="641">
        <v>8.4</v>
      </c>
      <c r="G32" s="641">
        <v>7.78</v>
      </c>
      <c r="H32" s="641">
        <v>4.3</v>
      </c>
      <c r="I32" s="641">
        <v>4.9000000000000004</v>
      </c>
      <c r="J32" s="641">
        <v>4.3</v>
      </c>
    </row>
    <row r="33" spans="1:10" x14ac:dyDescent="0.45">
      <c r="A33" s="183" t="s">
        <v>330</v>
      </c>
      <c r="B33" s="641">
        <v>4.3</v>
      </c>
      <c r="C33" s="641">
        <v>6.4</v>
      </c>
      <c r="D33" s="641">
        <v>8.1999999999999993</v>
      </c>
      <c r="E33" s="641">
        <v>4.3</v>
      </c>
      <c r="F33" s="641">
        <v>6.4</v>
      </c>
      <c r="G33" s="641">
        <v>8.1199999999999992</v>
      </c>
      <c r="H33" s="641">
        <v>7</v>
      </c>
      <c r="I33" s="641">
        <v>6.2</v>
      </c>
      <c r="J33" s="641">
        <v>8.4</v>
      </c>
    </row>
  </sheetData>
  <mergeCells count="2">
    <mergeCell ref="A1:M1"/>
    <mergeCell ref="A2:M2"/>
  </mergeCells>
  <dataValidations count="2">
    <dataValidation type="list" allowBlank="1" showInputMessage="1" showErrorMessage="1" sqref="A17 A21" xr:uid="{9D14BDE1-8A6E-4F7C-A4A7-71F5A751A27B}">
      <formula1>$B$25:$J$25</formula1>
    </dataValidation>
    <dataValidation type="list" allowBlank="1" showInputMessage="1" showErrorMessage="1" sqref="A18 A22" xr:uid="{813D643C-9EAE-46FA-97FF-608A2D44CBD0}">
      <formula1>$A$26:$A$33</formula1>
    </dataValidation>
  </dataValidations>
  <printOptions horizontalCentered="1"/>
  <pageMargins left="0.70866141732283472" right="0.70866141732283472" top="1.1417322834645669" bottom="0.74803149606299213" header="0.51181102362204722" footer="0.51181102362204722"/>
  <pageSetup paperSize="9" scale="85" orientation="landscape" r:id="rId1"/>
  <headerFooter>
    <oddHeader>&amp;C&amp;20Cursus Formules en Functies gevorderd</oddHeader>
    <oddFooter>&amp;L®Computraining&amp;R&amp;D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1873F-9AE2-4E2D-8E06-EDDC078D54A6}">
  <sheetPr codeName="Blad31"/>
  <dimension ref="A1:O32"/>
  <sheetViews>
    <sheetView showGridLines="0" zoomScaleNormal="100" workbookViewId="0">
      <selection activeCell="K18" sqref="K18"/>
    </sheetView>
  </sheetViews>
  <sheetFormatPr defaultColWidth="9.19921875" defaultRowHeight="14.25" x14ac:dyDescent="0.45"/>
  <cols>
    <col min="1" max="1" width="4" customWidth="1"/>
    <col min="2" max="2" width="15.19921875" customWidth="1"/>
    <col min="5" max="5" width="14" customWidth="1"/>
    <col min="10" max="10" width="11.796875" customWidth="1"/>
    <col min="11" max="13" width="11.19921875" customWidth="1"/>
    <col min="14" max="14" width="13" customWidth="1"/>
    <col min="15" max="15" width="11.796875" customWidth="1"/>
  </cols>
  <sheetData>
    <row r="1" spans="1:15" s="76" customFormat="1" ht="49.5" customHeight="1" thickBot="1" x14ac:dyDescent="0.5">
      <c r="A1" s="913" t="s">
        <v>64</v>
      </c>
      <c r="B1" s="913"/>
      <c r="C1" s="913"/>
      <c r="D1" s="913"/>
      <c r="E1" s="913"/>
      <c r="F1" s="913"/>
      <c r="G1" s="913"/>
      <c r="H1" s="913"/>
      <c r="I1" s="913"/>
      <c r="J1" s="913"/>
      <c r="K1" s="913"/>
      <c r="L1" s="913"/>
      <c r="M1" s="913"/>
      <c r="N1" s="913"/>
      <c r="O1" s="913"/>
    </row>
    <row r="2" spans="1:15" s="76" customFormat="1" ht="30" customHeight="1" thickTop="1" x14ac:dyDescent="0.45">
      <c r="A2" s="914" t="s">
        <v>2661</v>
      </c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</row>
    <row r="3" spans="1:15" s="80" customFormat="1" ht="20.25" customHeight="1" x14ac:dyDescent="0.45">
      <c r="A3" s="622" t="s">
        <v>2662</v>
      </c>
      <c r="B3" s="622"/>
      <c r="C3" s="622"/>
      <c r="D3" s="622"/>
      <c r="E3" s="622"/>
      <c r="F3" s="622"/>
      <c r="G3" s="622"/>
      <c r="H3" s="622"/>
      <c r="I3" s="622"/>
      <c r="J3" s="622"/>
      <c r="K3" s="622"/>
      <c r="L3" s="622"/>
      <c r="M3" s="622"/>
      <c r="N3" s="622"/>
      <c r="O3" s="622"/>
    </row>
    <row r="4" spans="1:15" ht="15.75" x14ac:dyDescent="0.45">
      <c r="A4" s="112" t="s">
        <v>2874</v>
      </c>
    </row>
    <row r="5" spans="1:15" ht="15.75" x14ac:dyDescent="0.45">
      <c r="A5" s="2" t="s">
        <v>2527</v>
      </c>
      <c r="B5" s="108" t="s">
        <v>2875</v>
      </c>
    </row>
    <row r="6" spans="1:15" ht="15.75" x14ac:dyDescent="0.5">
      <c r="A6" s="455" t="s">
        <v>2528</v>
      </c>
      <c r="B6" s="10" t="s">
        <v>2876</v>
      </c>
    </row>
    <row r="7" spans="1:15" ht="15.75" x14ac:dyDescent="0.5">
      <c r="A7" s="455"/>
      <c r="B7" s="329" t="s">
        <v>2877</v>
      </c>
    </row>
    <row r="8" spans="1:15" ht="15.75" x14ac:dyDescent="0.45">
      <c r="A8" s="455" t="s">
        <v>2529</v>
      </c>
      <c r="B8" s="108" t="s">
        <v>2878</v>
      </c>
    </row>
    <row r="9" spans="1:15" x14ac:dyDescent="0.45">
      <c r="A9" s="2"/>
      <c r="B9" s="826" t="s">
        <v>2879</v>
      </c>
    </row>
    <row r="10" spans="1:15" ht="15.75" x14ac:dyDescent="0.45">
      <c r="A10" s="455" t="s">
        <v>2530</v>
      </c>
      <c r="B10" s="108" t="s">
        <v>2880</v>
      </c>
    </row>
    <row r="11" spans="1:15" ht="15.75" x14ac:dyDescent="0.45">
      <c r="A11" s="455"/>
      <c r="B11" s="37" t="s">
        <v>2881</v>
      </c>
    </row>
    <row r="12" spans="1:15" ht="15.75" x14ac:dyDescent="0.5">
      <c r="A12" s="455" t="s">
        <v>2531</v>
      </c>
      <c r="B12" s="10" t="s">
        <v>2882</v>
      </c>
    </row>
    <row r="13" spans="1:15" ht="15.75" x14ac:dyDescent="0.45">
      <c r="A13" s="107" t="s">
        <v>2883</v>
      </c>
    </row>
    <row r="14" spans="1:15" x14ac:dyDescent="0.45">
      <c r="B14" s="37" t="s">
        <v>2884</v>
      </c>
    </row>
    <row r="15" spans="1:15" ht="15.75" x14ac:dyDescent="0.5">
      <c r="A15" s="455" t="s">
        <v>2885</v>
      </c>
      <c r="B15" s="10" t="s">
        <v>2886</v>
      </c>
    </row>
    <row r="16" spans="1:15" ht="15.75" x14ac:dyDescent="0.5">
      <c r="A16" s="455" t="s">
        <v>2545</v>
      </c>
      <c r="B16" s="10" t="s">
        <v>2887</v>
      </c>
    </row>
    <row r="17" spans="1:15" x14ac:dyDescent="0.45">
      <c r="L17" s="268"/>
    </row>
    <row r="18" spans="1:15" ht="15.4" x14ac:dyDescent="0.45">
      <c r="A18" s="270" t="s">
        <v>2384</v>
      </c>
      <c r="B18" s="588"/>
      <c r="C18" s="588"/>
      <c r="D18" s="588"/>
      <c r="E18" s="588"/>
      <c r="F18" s="588"/>
      <c r="G18" s="588"/>
      <c r="H18" s="588"/>
      <c r="J18" s="273" t="s">
        <v>2517</v>
      </c>
      <c r="K18" s="275" t="s">
        <v>2415</v>
      </c>
      <c r="L18" s="275"/>
      <c r="M18" s="275"/>
      <c r="N18" s="587"/>
    </row>
    <row r="19" spans="1:15" ht="26.65" x14ac:dyDescent="0.45">
      <c r="A19" s="260" t="s">
        <v>2179</v>
      </c>
      <c r="B19" s="260" t="s">
        <v>2385</v>
      </c>
      <c r="C19" s="260" t="s">
        <v>2386</v>
      </c>
      <c r="D19" s="261" t="s">
        <v>2387</v>
      </c>
      <c r="E19" s="260" t="s">
        <v>2388</v>
      </c>
      <c r="F19" s="262" t="s">
        <v>212</v>
      </c>
      <c r="G19" s="260" t="s">
        <v>2389</v>
      </c>
      <c r="H19" s="263" t="s">
        <v>2390</v>
      </c>
      <c r="J19" s="273" t="s">
        <v>2518</v>
      </c>
      <c r="K19" s="267" t="str">
        <f>VLOOKUP(K18,B20:H35,2,0)</f>
        <v>Thriller</v>
      </c>
      <c r="L19" s="271"/>
      <c r="M19" s="259"/>
    </row>
    <row r="20" spans="1:15" x14ac:dyDescent="0.45">
      <c r="A20" s="264">
        <v>1</v>
      </c>
      <c r="B20" t="s">
        <v>2391</v>
      </c>
      <c r="C20" s="264" t="s">
        <v>2392</v>
      </c>
      <c r="D20" s="259" t="s">
        <v>2393</v>
      </c>
      <c r="E20" s="259" t="s">
        <v>2394</v>
      </c>
      <c r="F20" s="264">
        <v>12</v>
      </c>
      <c r="G20" s="264">
        <v>35</v>
      </c>
      <c r="H20" s="259">
        <v>870</v>
      </c>
      <c r="J20" s="274"/>
      <c r="K20" s="259"/>
      <c r="L20" s="259"/>
      <c r="M20" s="279" t="s">
        <v>2538</v>
      </c>
      <c r="O20" s="259"/>
    </row>
    <row r="21" spans="1:15" x14ac:dyDescent="0.45">
      <c r="A21" s="264">
        <v>2</v>
      </c>
      <c r="B21" t="s">
        <v>2395</v>
      </c>
      <c r="C21" s="264" t="s">
        <v>2392</v>
      </c>
      <c r="D21" s="259" t="s">
        <v>2396</v>
      </c>
      <c r="E21" s="259" t="s">
        <v>2397</v>
      </c>
      <c r="F21" s="264">
        <v>12</v>
      </c>
      <c r="G21" s="264">
        <v>33</v>
      </c>
      <c r="H21" s="259">
        <v>869</v>
      </c>
      <c r="J21" s="273" t="s">
        <v>212</v>
      </c>
      <c r="K21" s="267">
        <f>INDEX(F20:F32,M22)</f>
        <v>12</v>
      </c>
      <c r="L21" s="271"/>
      <c r="M21" s="587" t="s">
        <v>2524</v>
      </c>
      <c r="N21" s="587"/>
    </row>
    <row r="22" spans="1:15" x14ac:dyDescent="0.45">
      <c r="A22" s="264">
        <v>3</v>
      </c>
      <c r="B22" s="259" t="s">
        <v>2398</v>
      </c>
      <c r="C22" s="264" t="s">
        <v>2392</v>
      </c>
      <c r="D22" s="259" t="s">
        <v>2399</v>
      </c>
      <c r="E22" s="259" t="s">
        <v>2400</v>
      </c>
      <c r="F22" s="264">
        <v>12</v>
      </c>
      <c r="G22" s="264">
        <v>29</v>
      </c>
      <c r="H22" s="259">
        <v>859</v>
      </c>
      <c r="J22" s="273" t="s">
        <v>2519</v>
      </c>
      <c r="K22" s="267">
        <f>INDEX(G20:G32,MATCH(K18,B20:B32,0))</f>
        <v>34</v>
      </c>
      <c r="L22" s="271"/>
      <c r="M22" s="267">
        <f>MATCH(K18,B20:B32,0)</f>
        <v>9</v>
      </c>
      <c r="N22" s="272"/>
      <c r="O22" s="259"/>
    </row>
    <row r="23" spans="1:15" x14ac:dyDescent="0.45">
      <c r="A23" s="264">
        <v>4</v>
      </c>
      <c r="B23" s="259" t="s">
        <v>2401</v>
      </c>
      <c r="C23" s="264" t="s">
        <v>2392</v>
      </c>
      <c r="D23" s="259" t="s">
        <v>2396</v>
      </c>
      <c r="E23" s="259" t="s">
        <v>2402</v>
      </c>
      <c r="F23" s="264">
        <v>12</v>
      </c>
      <c r="G23" s="264">
        <v>30</v>
      </c>
      <c r="H23" s="259">
        <v>843</v>
      </c>
      <c r="J23" s="274"/>
      <c r="L23" s="259"/>
      <c r="M23" s="276" t="s">
        <v>2535</v>
      </c>
      <c r="O23" s="259"/>
    </row>
    <row r="24" spans="1:15" x14ac:dyDescent="0.45">
      <c r="A24" s="264">
        <v>5</v>
      </c>
      <c r="B24" s="259" t="s">
        <v>2403</v>
      </c>
      <c r="C24" s="264" t="s">
        <v>2392</v>
      </c>
      <c r="D24" s="259" t="s">
        <v>2404</v>
      </c>
      <c r="E24" s="259" t="s">
        <v>2405</v>
      </c>
      <c r="F24" s="264">
        <v>16</v>
      </c>
      <c r="G24" s="264">
        <v>35</v>
      </c>
      <c r="H24" s="259">
        <v>833</v>
      </c>
      <c r="N24" s="259"/>
      <c r="O24" s="259"/>
    </row>
    <row r="25" spans="1:15" x14ac:dyDescent="0.45">
      <c r="A25" s="264">
        <v>6</v>
      </c>
      <c r="B25" s="259" t="s">
        <v>2406</v>
      </c>
      <c r="C25" s="264" t="s">
        <v>2392</v>
      </c>
      <c r="D25" s="259" t="s">
        <v>2396</v>
      </c>
      <c r="E25" s="259" t="s">
        <v>2407</v>
      </c>
      <c r="F25" s="264">
        <v>12</v>
      </c>
      <c r="G25" s="264">
        <v>34</v>
      </c>
      <c r="H25" s="259">
        <v>832</v>
      </c>
      <c r="K25" t="s">
        <v>2166</v>
      </c>
      <c r="M25" s="116" t="s">
        <v>2663</v>
      </c>
    </row>
    <row r="26" spans="1:15" x14ac:dyDescent="0.45">
      <c r="A26" s="264">
        <v>7</v>
      </c>
      <c r="B26" s="259" t="s">
        <v>2408</v>
      </c>
      <c r="C26" s="264" t="s">
        <v>2409</v>
      </c>
      <c r="D26" s="259" t="s">
        <v>2399</v>
      </c>
      <c r="E26" s="259" t="s">
        <v>2410</v>
      </c>
      <c r="F26" s="264" t="s">
        <v>2411</v>
      </c>
      <c r="G26" s="264">
        <v>33</v>
      </c>
      <c r="H26" s="259">
        <v>820</v>
      </c>
      <c r="J26" s="273" t="s">
        <v>2536</v>
      </c>
      <c r="K26" s="277" t="s">
        <v>212</v>
      </c>
      <c r="L26" t="s">
        <v>2389</v>
      </c>
      <c r="M26" s="642">
        <f>MATCH(K18,B20:B32,0)</f>
        <v>9</v>
      </c>
      <c r="N26" s="642">
        <f>MATCH(K26,F19:G19,0)</f>
        <v>1</v>
      </c>
    </row>
    <row r="27" spans="1:15" x14ac:dyDescent="0.45">
      <c r="A27" s="264">
        <v>8</v>
      </c>
      <c r="B27" s="259" t="s">
        <v>2412</v>
      </c>
      <c r="C27" s="264" t="s">
        <v>2409</v>
      </c>
      <c r="D27" s="259" t="s">
        <v>2413</v>
      </c>
      <c r="E27" s="259" t="s">
        <v>2414</v>
      </c>
      <c r="F27" s="264" t="s">
        <v>2411</v>
      </c>
      <c r="G27" s="264">
        <v>28</v>
      </c>
      <c r="H27" s="259">
        <v>804</v>
      </c>
      <c r="K27" s="278">
        <f>INDEX(F20:G32,M26,N26)</f>
        <v>12</v>
      </c>
      <c r="L27" s="643"/>
      <c r="M27" s="272"/>
      <c r="N27" s="272"/>
    </row>
    <row r="28" spans="1:15" x14ac:dyDescent="0.45">
      <c r="A28" s="264">
        <v>9</v>
      </c>
      <c r="B28" s="259" t="s">
        <v>2415</v>
      </c>
      <c r="C28" s="264" t="s">
        <v>2416</v>
      </c>
      <c r="D28" s="259" t="s">
        <v>1010</v>
      </c>
      <c r="E28" s="259" t="s">
        <v>2417</v>
      </c>
      <c r="F28" s="264">
        <v>12</v>
      </c>
      <c r="G28" s="264">
        <v>34</v>
      </c>
      <c r="H28" s="259">
        <v>799</v>
      </c>
      <c r="J28" s="644" t="s">
        <v>2664</v>
      </c>
      <c r="K28" t="s">
        <v>2889</v>
      </c>
    </row>
    <row r="29" spans="1:15" x14ac:dyDescent="0.45">
      <c r="A29" s="264">
        <v>10</v>
      </c>
      <c r="B29" s="259" t="s">
        <v>2418</v>
      </c>
      <c r="C29" s="264" t="s">
        <v>2419</v>
      </c>
      <c r="D29" s="259" t="s">
        <v>2396</v>
      </c>
      <c r="E29" s="259" t="s">
        <v>2420</v>
      </c>
      <c r="F29" s="264">
        <v>12</v>
      </c>
      <c r="G29" s="264">
        <v>32</v>
      </c>
      <c r="H29" s="259">
        <v>795</v>
      </c>
      <c r="J29" s="222" t="s">
        <v>2888</v>
      </c>
      <c r="K29" t="s">
        <v>2537</v>
      </c>
    </row>
    <row r="30" spans="1:15" x14ac:dyDescent="0.45">
      <c r="A30" s="264">
        <v>11</v>
      </c>
      <c r="B30" s="259" t="s">
        <v>2421</v>
      </c>
      <c r="C30" s="264" t="s">
        <v>2419</v>
      </c>
      <c r="D30" s="259" t="s">
        <v>2422</v>
      </c>
      <c r="E30" s="259" t="s">
        <v>2423</v>
      </c>
      <c r="F30" s="264">
        <v>12</v>
      </c>
      <c r="G30" s="264">
        <v>26</v>
      </c>
      <c r="H30" s="259">
        <v>787</v>
      </c>
    </row>
    <row r="31" spans="1:15" x14ac:dyDescent="0.45">
      <c r="A31" s="264">
        <v>12</v>
      </c>
      <c r="B31" s="259" t="s">
        <v>2424</v>
      </c>
      <c r="C31" s="264" t="s">
        <v>2419</v>
      </c>
      <c r="D31" s="259" t="s">
        <v>2425</v>
      </c>
      <c r="E31" s="259" t="s">
        <v>2426</v>
      </c>
      <c r="F31" s="264">
        <v>16</v>
      </c>
      <c r="G31" s="264">
        <v>30</v>
      </c>
      <c r="H31" s="259">
        <v>777</v>
      </c>
    </row>
    <row r="32" spans="1:15" x14ac:dyDescent="0.45">
      <c r="A32" s="264">
        <v>13</v>
      </c>
      <c r="B32" s="259" t="s">
        <v>2427</v>
      </c>
      <c r="C32" s="264" t="s">
        <v>2416</v>
      </c>
      <c r="D32" s="259" t="s">
        <v>2396</v>
      </c>
      <c r="E32" s="259" t="s">
        <v>2428</v>
      </c>
      <c r="F32" s="264">
        <v>12</v>
      </c>
      <c r="G32" s="264">
        <v>28</v>
      </c>
      <c r="H32" s="259">
        <v>774</v>
      </c>
    </row>
  </sheetData>
  <mergeCells count="3">
    <mergeCell ref="A1:M1"/>
    <mergeCell ref="N1:O1"/>
    <mergeCell ref="A2:O2"/>
  </mergeCells>
  <dataValidations count="2">
    <dataValidation type="list" allowBlank="1" showInputMessage="1" showErrorMessage="1" sqref="K18" xr:uid="{B526BDB5-2A23-4024-B664-25C3ADBBA491}">
      <formula1>$B$20:$B$35</formula1>
    </dataValidation>
    <dataValidation type="list" allowBlank="1" showInputMessage="1" showErrorMessage="1" sqref="K26:L26" xr:uid="{A056A288-6557-490D-A20A-6758AA9E40DD}">
      <formula1>$F$19:$G$19</formula1>
    </dataValidation>
  </dataValidations>
  <printOptions horizontalCentered="1"/>
  <pageMargins left="0.11811023622047245" right="0.11811023622047245" top="0.15748031496062992" bottom="0.15748031496062992" header="0.31496062992125984" footer="0.31496062992125984"/>
  <pageSetup paperSize="9" scale="83" orientation="landscape" r:id="rId1"/>
  <colBreaks count="1" manualBreakCount="1">
    <brk id="15" min="1" max="3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FDFBF-5FBC-4A4C-A99F-DA156BA5AE20}">
  <dimension ref="A1:I55"/>
  <sheetViews>
    <sheetView showGridLines="0" zoomScaleNormal="100" zoomScaleSheetLayoutView="80" zoomScalePageLayoutView="90" workbookViewId="0">
      <selection activeCell="I1" sqref="I1"/>
    </sheetView>
  </sheetViews>
  <sheetFormatPr defaultColWidth="8.86328125" defaultRowHeight="14.25" x14ac:dyDescent="0.45"/>
  <cols>
    <col min="1" max="1" width="17" style="9" customWidth="1"/>
    <col min="2" max="2" width="13.86328125" style="9" customWidth="1"/>
    <col min="3" max="3" width="16.6640625" style="9" customWidth="1"/>
    <col min="4" max="4" width="6.33203125" style="9" customWidth="1"/>
    <col min="5" max="5" width="16.46484375" style="9" customWidth="1"/>
    <col min="6" max="6" width="14.1328125" style="9" customWidth="1"/>
    <col min="7" max="7" width="16.86328125" style="9" customWidth="1"/>
    <col min="8" max="8" width="16.53125" style="9" customWidth="1"/>
    <col min="9" max="16384" width="8.86328125" style="9"/>
  </cols>
  <sheetData>
    <row r="1" spans="1:8" s="7" customFormat="1" ht="50.25" customHeight="1" thickBot="1" x14ac:dyDescent="0.5">
      <c r="A1" s="843" t="s">
        <v>24</v>
      </c>
      <c r="B1" s="843"/>
      <c r="C1" s="843"/>
      <c r="D1" s="843"/>
      <c r="E1" s="843"/>
      <c r="F1" s="843"/>
      <c r="G1" s="843"/>
      <c r="H1" s="843"/>
    </row>
    <row r="2" spans="1:8" s="7" customFormat="1" ht="29.25" customHeight="1" thickTop="1" x14ac:dyDescent="0.45">
      <c r="A2" s="844" t="s">
        <v>2676</v>
      </c>
      <c r="B2" s="844"/>
      <c r="C2" s="844"/>
      <c r="D2" s="844"/>
      <c r="E2" s="844"/>
      <c r="F2" s="844"/>
      <c r="G2" s="844"/>
      <c r="H2" s="844"/>
    </row>
    <row r="3" spans="1:8" s="666" customFormat="1" ht="21" x14ac:dyDescent="0.45">
      <c r="A3" s="663" t="s">
        <v>2677</v>
      </c>
      <c r="B3" s="664"/>
      <c r="C3" s="665"/>
      <c r="D3" s="664"/>
      <c r="E3" s="664"/>
      <c r="F3" s="664"/>
      <c r="G3" s="664"/>
      <c r="H3" s="664"/>
    </row>
    <row r="4" spans="1:8" s="666" customFormat="1" ht="15" customHeight="1" x14ac:dyDescent="0.5">
      <c r="A4" s="8" t="s">
        <v>2678</v>
      </c>
      <c r="G4" s="9"/>
      <c r="H4" s="9"/>
    </row>
    <row r="5" spans="1:8" s="666" customFormat="1" ht="15" customHeight="1" x14ac:dyDescent="0.45">
      <c r="A5" s="478" t="s">
        <v>2679</v>
      </c>
      <c r="B5" s="667"/>
      <c r="C5" s="667"/>
      <c r="G5" s="9"/>
      <c r="H5" s="9"/>
    </row>
    <row r="6" spans="1:8" s="666" customFormat="1" ht="15" customHeight="1" x14ac:dyDescent="0.5">
      <c r="A6" s="10" t="s">
        <v>2680</v>
      </c>
      <c r="B6" s="667"/>
      <c r="C6" s="667"/>
      <c r="G6" s="9"/>
      <c r="H6" s="9"/>
    </row>
    <row r="7" spans="1:8" s="666" customFormat="1" ht="15" customHeight="1" x14ac:dyDescent="0.5">
      <c r="A7" s="10" t="s">
        <v>2681</v>
      </c>
      <c r="B7" s="667"/>
      <c r="C7" s="667"/>
      <c r="G7" s="9"/>
      <c r="H7" s="9"/>
    </row>
    <row r="8" spans="1:8" s="666" customFormat="1" ht="15" customHeight="1" x14ac:dyDescent="0.5">
      <c r="A8" s="10" t="s">
        <v>2682</v>
      </c>
      <c r="B8" s="667"/>
      <c r="C8" s="667"/>
      <c r="G8" s="9"/>
      <c r="H8" s="9"/>
    </row>
    <row r="9" spans="1:8" s="666" customFormat="1" ht="15" customHeight="1" x14ac:dyDescent="0.5">
      <c r="A9" s="10" t="s">
        <v>2683</v>
      </c>
      <c r="G9" s="9"/>
      <c r="H9" s="9"/>
    </row>
    <row r="10" spans="1:8" s="666" customFormat="1" ht="21" x14ac:dyDescent="0.45">
      <c r="B10" s="668" t="s">
        <v>2684</v>
      </c>
      <c r="C10" s="669"/>
      <c r="D10" s="670"/>
      <c r="E10" s="9"/>
      <c r="F10" s="668" t="s">
        <v>2</v>
      </c>
      <c r="G10" s="669"/>
    </row>
    <row r="11" spans="1:8" s="478" customFormat="1" ht="21" x14ac:dyDescent="0.45">
      <c r="A11" s="671" t="s">
        <v>2685</v>
      </c>
      <c r="B11" s="672" t="s">
        <v>2686</v>
      </c>
      <c r="E11" s="671" t="s">
        <v>2685</v>
      </c>
      <c r="F11" s="673" t="s">
        <v>2686</v>
      </c>
    </row>
    <row r="12" spans="1:8" s="478" customFormat="1" ht="15.75" x14ac:dyDescent="0.45">
      <c r="A12" s="674" t="s">
        <v>2687</v>
      </c>
      <c r="B12" s="675">
        <f>SUBTOTAL(9,B18:B27)</f>
        <v>724</v>
      </c>
      <c r="E12" s="676" t="s">
        <v>2687</v>
      </c>
      <c r="F12" s="676"/>
    </row>
    <row r="13" spans="1:8" x14ac:dyDescent="0.45">
      <c r="A13" s="674" t="s">
        <v>2688</v>
      </c>
      <c r="B13" s="675">
        <f>SUBTOTAL(1,B18:B27)</f>
        <v>72.400000000000006</v>
      </c>
      <c r="E13" s="676" t="s">
        <v>2688</v>
      </c>
      <c r="F13" s="676"/>
    </row>
    <row r="15" spans="1:8" ht="21" x14ac:dyDescent="0.45">
      <c r="A15" s="845" t="s">
        <v>2689</v>
      </c>
      <c r="B15" s="845"/>
      <c r="C15" s="845"/>
      <c r="D15" s="845"/>
      <c r="E15" s="845"/>
      <c r="F15" s="845"/>
      <c r="G15" s="845"/>
    </row>
    <row r="16" spans="1:8" x14ac:dyDescent="0.45">
      <c r="A16" s="9" t="s">
        <v>2690</v>
      </c>
    </row>
    <row r="17" spans="1:8" ht="14.65" thickBot="1" x14ac:dyDescent="0.5">
      <c r="A17" s="677" t="s">
        <v>2691</v>
      </c>
      <c r="B17" s="678" t="s">
        <v>2686</v>
      </c>
    </row>
    <row r="18" spans="1:8" ht="14.65" thickTop="1" x14ac:dyDescent="0.45">
      <c r="A18" s="679" t="s">
        <v>2692</v>
      </c>
      <c r="B18" s="680">
        <v>80</v>
      </c>
    </row>
    <row r="19" spans="1:8" x14ac:dyDescent="0.45">
      <c r="A19" s="681" t="s">
        <v>2693</v>
      </c>
      <c r="B19" s="682">
        <v>68</v>
      </c>
    </row>
    <row r="20" spans="1:8" x14ac:dyDescent="0.45">
      <c r="A20" s="683" t="s">
        <v>2693</v>
      </c>
      <c r="B20" s="684">
        <v>70</v>
      </c>
    </row>
    <row r="21" spans="1:8" x14ac:dyDescent="0.45">
      <c r="A21" s="681" t="s">
        <v>2693</v>
      </c>
      <c r="B21" s="682">
        <v>105</v>
      </c>
    </row>
    <row r="22" spans="1:8" x14ac:dyDescent="0.45">
      <c r="A22" s="683" t="s">
        <v>2693</v>
      </c>
      <c r="B22" s="684">
        <v>90</v>
      </c>
    </row>
    <row r="23" spans="1:8" x14ac:dyDescent="0.45">
      <c r="A23" s="681" t="s">
        <v>2693</v>
      </c>
      <c r="B23" s="682">
        <v>73</v>
      </c>
    </row>
    <row r="24" spans="1:8" x14ac:dyDescent="0.45">
      <c r="A24" s="683" t="s">
        <v>2694</v>
      </c>
      <c r="B24" s="684">
        <v>56</v>
      </c>
    </row>
    <row r="25" spans="1:8" x14ac:dyDescent="0.45">
      <c r="A25" s="681" t="s">
        <v>2694</v>
      </c>
      <c r="B25" s="682">
        <v>58</v>
      </c>
    </row>
    <row r="26" spans="1:8" x14ac:dyDescent="0.45">
      <c r="A26" s="683" t="s">
        <v>2694</v>
      </c>
      <c r="B26" s="684">
        <v>63</v>
      </c>
    </row>
    <row r="27" spans="1:8" x14ac:dyDescent="0.45">
      <c r="A27" s="681" t="s">
        <v>2694</v>
      </c>
      <c r="B27" s="682">
        <v>61</v>
      </c>
    </row>
    <row r="28" spans="1:8" x14ac:dyDescent="0.45">
      <c r="A28" s="685" t="s">
        <v>25</v>
      </c>
      <c r="B28" s="686">
        <f>SUM(B18:B27)</f>
        <v>724</v>
      </c>
    </row>
    <row r="30" spans="1:8" s="666" customFormat="1" ht="21" x14ac:dyDescent="0.45">
      <c r="A30" s="664" t="s">
        <v>2695</v>
      </c>
      <c r="B30" s="664"/>
      <c r="C30" s="665"/>
      <c r="D30" s="664"/>
      <c r="E30" s="664"/>
      <c r="F30" s="664"/>
      <c r="G30" s="664"/>
      <c r="H30" s="9"/>
    </row>
    <row r="31" spans="1:8" x14ac:dyDescent="0.45">
      <c r="A31" s="3" t="s">
        <v>2696</v>
      </c>
    </row>
    <row r="32" spans="1:8" x14ac:dyDescent="0.45">
      <c r="A32" s="9" t="s">
        <v>2697</v>
      </c>
    </row>
    <row r="33" spans="1:9" x14ac:dyDescent="0.45">
      <c r="A33" t="s">
        <v>2698</v>
      </c>
    </row>
    <row r="34" spans="1:9" x14ac:dyDescent="0.45">
      <c r="A34" s="9" t="s">
        <v>2699</v>
      </c>
    </row>
    <row r="35" spans="1:9" x14ac:dyDescent="0.45">
      <c r="A35" s="9" t="s">
        <v>2700</v>
      </c>
      <c r="E35" s="846" t="s">
        <v>2701</v>
      </c>
      <c r="F35" s="846"/>
      <c r="G35" s="846"/>
      <c r="H35" s="846"/>
      <c r="I35" s="846"/>
    </row>
    <row r="36" spans="1:9" x14ac:dyDescent="0.45">
      <c r="E36" s="184"/>
      <c r="F36" s="184"/>
      <c r="G36" s="184"/>
      <c r="H36" s="184"/>
      <c r="I36" s="184"/>
    </row>
    <row r="37" spans="1:9" x14ac:dyDescent="0.45">
      <c r="A37" s="687" t="s">
        <v>2702</v>
      </c>
      <c r="B37" s="688" t="s">
        <v>26</v>
      </c>
      <c r="C37" s="689" t="s">
        <v>27</v>
      </c>
    </row>
    <row r="38" spans="1:9" x14ac:dyDescent="0.45">
      <c r="A38" s="690">
        <v>2</v>
      </c>
      <c r="B38" s="691" t="s">
        <v>28</v>
      </c>
      <c r="C38" s="692">
        <v>83333</v>
      </c>
    </row>
    <row r="39" spans="1:9" x14ac:dyDescent="0.45">
      <c r="A39" s="690">
        <v>3</v>
      </c>
      <c r="B39" s="691" t="s">
        <v>2703</v>
      </c>
      <c r="C39" s="692">
        <v>20000</v>
      </c>
    </row>
    <row r="40" spans="1:9" ht="14.25" customHeight="1" x14ac:dyDescent="0.45">
      <c r="A40" s="690">
        <v>3</v>
      </c>
      <c r="B40" s="691" t="s">
        <v>28</v>
      </c>
      <c r="C40" s="692">
        <v>83337</v>
      </c>
    </row>
    <row r="41" spans="1:9" ht="14.25" customHeight="1" x14ac:dyDescent="0.45">
      <c r="A41" s="690">
        <v>4</v>
      </c>
      <c r="B41" s="691" t="s">
        <v>29</v>
      </c>
      <c r="C41" s="692">
        <v>54167</v>
      </c>
    </row>
    <row r="42" spans="1:9" ht="14.25" customHeight="1" x14ac:dyDescent="0.45">
      <c r="A42" s="690">
        <v>4</v>
      </c>
      <c r="B42" s="691" t="s">
        <v>28</v>
      </c>
      <c r="C42" s="692">
        <v>83333</v>
      </c>
    </row>
    <row r="43" spans="1:9" ht="14.25" customHeight="1" x14ac:dyDescent="0.45">
      <c r="A43" s="690">
        <v>5</v>
      </c>
      <c r="B43" s="691" t="s">
        <v>30</v>
      </c>
      <c r="C43" s="692">
        <v>18750</v>
      </c>
    </row>
    <row r="44" spans="1:9" ht="14.25" customHeight="1" x14ac:dyDescent="0.45">
      <c r="A44" s="690">
        <v>5</v>
      </c>
      <c r="B44" s="691" t="s">
        <v>28</v>
      </c>
      <c r="C44" s="692">
        <v>83333</v>
      </c>
    </row>
    <row r="45" spans="1:9" x14ac:dyDescent="0.45">
      <c r="A45" s="690">
        <v>6</v>
      </c>
      <c r="B45" s="691" t="s">
        <v>28</v>
      </c>
      <c r="C45" s="692">
        <v>80000</v>
      </c>
    </row>
    <row r="46" spans="1:9" x14ac:dyDescent="0.45">
      <c r="A46" s="690">
        <v>7</v>
      </c>
      <c r="B46" s="691" t="s">
        <v>28</v>
      </c>
      <c r="C46" s="692">
        <v>125000</v>
      </c>
    </row>
    <row r="47" spans="1:9" x14ac:dyDescent="0.45">
      <c r="A47" s="690">
        <v>8</v>
      </c>
      <c r="B47" s="691" t="s">
        <v>29</v>
      </c>
      <c r="C47" s="692">
        <v>124999</v>
      </c>
    </row>
    <row r="48" spans="1:9" x14ac:dyDescent="0.45">
      <c r="A48" s="690">
        <v>9</v>
      </c>
      <c r="B48" s="691" t="s">
        <v>28</v>
      </c>
      <c r="C48" s="692">
        <v>83333</v>
      </c>
    </row>
    <row r="49" spans="1:3" x14ac:dyDescent="0.45">
      <c r="A49" s="690">
        <v>10</v>
      </c>
      <c r="B49" s="691" t="s">
        <v>2703</v>
      </c>
      <c r="C49" s="692">
        <v>10000</v>
      </c>
    </row>
    <row r="50" spans="1:3" x14ac:dyDescent="0.45">
      <c r="A50" s="690">
        <v>10</v>
      </c>
      <c r="B50" s="691" t="s">
        <v>28</v>
      </c>
      <c r="C50" s="692">
        <v>83333</v>
      </c>
    </row>
    <row r="51" spans="1:3" x14ac:dyDescent="0.45">
      <c r="A51" s="690">
        <v>11</v>
      </c>
      <c r="B51" s="691" t="s">
        <v>2703</v>
      </c>
      <c r="C51" s="692">
        <v>20833</v>
      </c>
    </row>
    <row r="52" spans="1:3" x14ac:dyDescent="0.45">
      <c r="A52" s="690">
        <v>11</v>
      </c>
      <c r="B52" s="691" t="s">
        <v>28</v>
      </c>
      <c r="C52" s="692">
        <v>62500</v>
      </c>
    </row>
    <row r="53" spans="1:3" x14ac:dyDescent="0.45">
      <c r="A53" s="690">
        <v>12</v>
      </c>
      <c r="B53" s="691" t="s">
        <v>28</v>
      </c>
      <c r="C53" s="692">
        <v>83333</v>
      </c>
    </row>
    <row r="54" spans="1:3" x14ac:dyDescent="0.45">
      <c r="A54" s="690">
        <v>13</v>
      </c>
      <c r="B54" s="691" t="s">
        <v>28</v>
      </c>
      <c r="C54" s="692">
        <v>100000</v>
      </c>
    </row>
    <row r="55" spans="1:3" x14ac:dyDescent="0.45">
      <c r="A55" s="693">
        <v>14</v>
      </c>
      <c r="B55" s="694" t="s">
        <v>30</v>
      </c>
      <c r="C55" s="695">
        <v>65000</v>
      </c>
    </row>
  </sheetData>
  <autoFilter ref="A17:B28" xr:uid="{00000000-0009-0000-0000-000000000000}"/>
  <mergeCells count="4">
    <mergeCell ref="A1:H1"/>
    <mergeCell ref="A2:H2"/>
    <mergeCell ref="A15:G15"/>
    <mergeCell ref="E35:I35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A57D-F090-40B0-9E24-006E5775BF0D}">
  <sheetPr codeName="Blad12"/>
  <dimension ref="A1:Q52"/>
  <sheetViews>
    <sheetView showGridLines="0" topLeftCell="B1" zoomScaleNormal="100" workbookViewId="0">
      <selection activeCell="T1" sqref="T1"/>
    </sheetView>
  </sheetViews>
  <sheetFormatPr defaultColWidth="9.19921875" defaultRowHeight="12.75" outlineLevelCol="1" x14ac:dyDescent="0.35"/>
  <cols>
    <col min="1" max="1" width="4.796875" style="264" customWidth="1"/>
    <col min="2" max="2" width="38.19921875" style="259" bestFit="1" customWidth="1"/>
    <col min="3" max="3" width="14" style="264" bestFit="1" customWidth="1"/>
    <col min="4" max="4" width="15.53125" style="259" customWidth="1"/>
    <col min="5" max="5" width="19.19921875" style="264" bestFit="1" customWidth="1"/>
    <col min="6" max="6" width="12.53125" style="264" customWidth="1"/>
    <col min="7" max="7" width="11.53125" style="264" customWidth="1"/>
    <col min="8" max="8" width="11.796875" style="259" customWidth="1"/>
    <col min="9" max="9" width="9.19921875" style="259" hidden="1" customWidth="1" outlineLevel="1"/>
    <col min="10" max="10" width="11.19921875" style="259" hidden="1" customWidth="1" outlineLevel="1"/>
    <col min="11" max="11" width="10.796875" style="259" hidden="1" customWidth="1" outlineLevel="1"/>
    <col min="12" max="13" width="9.19921875" style="259" hidden="1" customWidth="1" outlineLevel="1"/>
    <col min="14" max="14" width="5.796875" style="259" hidden="1" customWidth="1" outlineLevel="1"/>
    <col min="15" max="16" width="9.19921875" style="259" hidden="1" customWidth="1" outlineLevel="1"/>
    <col min="17" max="17" width="9.19921875" style="259" collapsed="1"/>
    <col min="18" max="16384" width="9.19921875" style="259"/>
  </cols>
  <sheetData>
    <row r="1" spans="1:15" ht="15" x14ac:dyDescent="0.4">
      <c r="A1" s="916" t="s">
        <v>2384</v>
      </c>
      <c r="B1" s="917"/>
      <c r="C1" s="917"/>
      <c r="D1" s="917"/>
      <c r="E1" s="917"/>
      <c r="F1" s="917"/>
      <c r="G1" s="917"/>
      <c r="H1" s="917"/>
    </row>
    <row r="2" spans="1:15" ht="56.25" customHeight="1" x14ac:dyDescent="0.4">
      <c r="A2" s="260" t="s">
        <v>2179</v>
      </c>
      <c r="B2" s="260" t="s">
        <v>2385</v>
      </c>
      <c r="C2" s="260" t="s">
        <v>2386</v>
      </c>
      <c r="D2" s="261" t="s">
        <v>2387</v>
      </c>
      <c r="E2" s="260" t="s">
        <v>2388</v>
      </c>
      <c r="F2" s="262" t="s">
        <v>212</v>
      </c>
      <c r="G2" s="260" t="s">
        <v>2389</v>
      </c>
      <c r="H2" s="263" t="s">
        <v>2390</v>
      </c>
    </row>
    <row r="3" spans="1:15" ht="14.25" x14ac:dyDescent="0.45">
      <c r="A3" s="264">
        <v>1</v>
      </c>
      <c r="B3" t="s">
        <v>2391</v>
      </c>
      <c r="C3" s="264" t="s">
        <v>2392</v>
      </c>
      <c r="D3" s="259" t="s">
        <v>2393</v>
      </c>
      <c r="E3" s="259" t="s">
        <v>2394</v>
      </c>
      <c r="F3" s="264">
        <v>12</v>
      </c>
      <c r="G3" s="264">
        <v>35</v>
      </c>
      <c r="H3" s="259">
        <v>870</v>
      </c>
    </row>
    <row r="4" spans="1:15" ht="14.25" x14ac:dyDescent="0.45">
      <c r="A4" s="264">
        <v>2</v>
      </c>
      <c r="B4" t="s">
        <v>2395</v>
      </c>
      <c r="C4" s="264" t="s">
        <v>2392</v>
      </c>
      <c r="D4" s="259" t="s">
        <v>2396</v>
      </c>
      <c r="E4" s="259" t="s">
        <v>2397</v>
      </c>
      <c r="F4" s="264">
        <v>12</v>
      </c>
      <c r="G4" s="264">
        <v>33</v>
      </c>
      <c r="H4" s="259">
        <v>869</v>
      </c>
      <c r="J4" s="259" t="s">
        <v>2522</v>
      </c>
      <c r="O4" s="269" t="s">
        <v>2521</v>
      </c>
    </row>
    <row r="5" spans="1:15" ht="13.9" x14ac:dyDescent="0.4">
      <c r="A5" s="264">
        <v>3</v>
      </c>
      <c r="B5" s="259" t="s">
        <v>2398</v>
      </c>
      <c r="C5" s="264" t="s">
        <v>2392</v>
      </c>
      <c r="D5" s="259" t="s">
        <v>2399</v>
      </c>
      <c r="E5" s="259" t="s">
        <v>2400</v>
      </c>
      <c r="F5" s="264">
        <v>12</v>
      </c>
      <c r="G5" s="264">
        <v>29</v>
      </c>
      <c r="H5" s="259">
        <v>859</v>
      </c>
      <c r="J5" s="268" t="s">
        <v>2520</v>
      </c>
    </row>
    <row r="6" spans="1:15" x14ac:dyDescent="0.35">
      <c r="A6" s="264">
        <v>4</v>
      </c>
      <c r="B6" s="259" t="s">
        <v>2401</v>
      </c>
      <c r="C6" s="264" t="s">
        <v>2392</v>
      </c>
      <c r="D6" s="259" t="s">
        <v>2396</v>
      </c>
      <c r="E6" s="259" t="s">
        <v>2402</v>
      </c>
      <c r="F6" s="264">
        <v>12</v>
      </c>
      <c r="G6" s="264">
        <v>30</v>
      </c>
      <c r="H6" s="259">
        <v>843</v>
      </c>
      <c r="J6" s="266" t="s">
        <v>2517</v>
      </c>
      <c r="K6" s="265" t="s">
        <v>2431</v>
      </c>
      <c r="L6" s="265"/>
      <c r="M6" s="265"/>
      <c r="N6" s="265"/>
      <c r="O6" s="265"/>
    </row>
    <row r="7" spans="1:15" x14ac:dyDescent="0.35">
      <c r="A7" s="264">
        <v>5</v>
      </c>
      <c r="B7" s="259" t="s">
        <v>2403</v>
      </c>
      <c r="C7" s="264" t="s">
        <v>2392</v>
      </c>
      <c r="D7" s="259" t="s">
        <v>2404</v>
      </c>
      <c r="E7" s="259" t="s">
        <v>2405</v>
      </c>
      <c r="F7" s="264">
        <v>16</v>
      </c>
      <c r="G7" s="264">
        <v>35</v>
      </c>
      <c r="H7" s="259">
        <v>833</v>
      </c>
      <c r="J7" s="266" t="s">
        <v>2518</v>
      </c>
      <c r="K7" s="267" t="str">
        <f>VLOOKUP(K6,B3:C52,2,0)</f>
        <v>Komedie</v>
      </c>
    </row>
    <row r="8" spans="1:15" x14ac:dyDescent="0.35">
      <c r="A8" s="264">
        <v>6</v>
      </c>
      <c r="B8" s="259" t="s">
        <v>2406</v>
      </c>
      <c r="C8" s="264" t="s">
        <v>2392</v>
      </c>
      <c r="D8" s="259" t="s">
        <v>2396</v>
      </c>
      <c r="E8" s="259" t="s">
        <v>2407</v>
      </c>
      <c r="F8" s="264">
        <v>12</v>
      </c>
      <c r="G8" s="264">
        <v>34</v>
      </c>
      <c r="H8" s="259">
        <v>832</v>
      </c>
      <c r="M8" s="259" t="s">
        <v>2525</v>
      </c>
    </row>
    <row r="9" spans="1:15" x14ac:dyDescent="0.35">
      <c r="A9" s="264">
        <v>7</v>
      </c>
      <c r="B9" s="259" t="s">
        <v>2408</v>
      </c>
      <c r="C9" s="264" t="s">
        <v>2409</v>
      </c>
      <c r="D9" s="259" t="s">
        <v>2399</v>
      </c>
      <c r="E9" s="259" t="s">
        <v>2410</v>
      </c>
      <c r="F9" s="264" t="s">
        <v>2411</v>
      </c>
      <c r="G9" s="264">
        <v>33</v>
      </c>
      <c r="H9" s="259">
        <v>820</v>
      </c>
      <c r="J9" s="266" t="s">
        <v>212</v>
      </c>
      <c r="K9" s="267" t="str">
        <f>INDEX(F3:F52,MATCH($K$6,B3:B52,0))</f>
        <v>AL</v>
      </c>
      <c r="M9" s="259" t="s">
        <v>2523</v>
      </c>
      <c r="N9" s="259" t="s">
        <v>2524</v>
      </c>
    </row>
    <row r="10" spans="1:15" x14ac:dyDescent="0.35">
      <c r="A10" s="264">
        <v>8</v>
      </c>
      <c r="B10" s="259" t="s">
        <v>2412</v>
      </c>
      <c r="C10" s="264" t="s">
        <v>2409</v>
      </c>
      <c r="D10" s="259" t="s">
        <v>2413</v>
      </c>
      <c r="E10" s="259" t="s">
        <v>2414</v>
      </c>
      <c r="F10" s="264" t="s">
        <v>2411</v>
      </c>
      <c r="G10" s="264">
        <v>28</v>
      </c>
      <c r="H10" s="259">
        <v>804</v>
      </c>
      <c r="J10" s="266" t="s">
        <v>2519</v>
      </c>
      <c r="K10" s="267">
        <f>INDEX(G3:G52,MATCH(K6,B3:B52,0))</f>
        <v>27</v>
      </c>
      <c r="M10" s="264" t="str">
        <f>INDEX(F3:F52,N10)</f>
        <v>AL</v>
      </c>
      <c r="N10" s="259">
        <f>MATCH(K6,B3:B52,0)</f>
        <v>15</v>
      </c>
    </row>
    <row r="11" spans="1:15" x14ac:dyDescent="0.35">
      <c r="A11" s="264">
        <v>9</v>
      </c>
      <c r="B11" s="259" t="s">
        <v>2415</v>
      </c>
      <c r="C11" s="264" t="s">
        <v>2416</v>
      </c>
      <c r="D11" s="259" t="s">
        <v>1010</v>
      </c>
      <c r="E11" s="259" t="s">
        <v>2417</v>
      </c>
      <c r="F11" s="264">
        <v>12</v>
      </c>
      <c r="G11" s="264">
        <v>34</v>
      </c>
      <c r="H11" s="259">
        <v>799</v>
      </c>
    </row>
    <row r="12" spans="1:15" x14ac:dyDescent="0.35">
      <c r="A12" s="264">
        <v>10</v>
      </c>
      <c r="B12" s="259" t="s">
        <v>2418</v>
      </c>
      <c r="C12" s="264" t="s">
        <v>2419</v>
      </c>
      <c r="D12" s="259" t="s">
        <v>2396</v>
      </c>
      <c r="E12" s="259" t="s">
        <v>2420</v>
      </c>
      <c r="F12" s="264">
        <v>12</v>
      </c>
      <c r="G12" s="264">
        <v>32</v>
      </c>
      <c r="H12" s="259">
        <v>795</v>
      </c>
      <c r="J12" s="266" t="s">
        <v>2526</v>
      </c>
      <c r="K12" s="264">
        <f>INDEX(H3:H52,N10,0)</f>
        <v>757</v>
      </c>
    </row>
    <row r="13" spans="1:15" x14ac:dyDescent="0.35">
      <c r="A13" s="264">
        <v>11</v>
      </c>
      <c r="B13" s="259" t="s">
        <v>2421</v>
      </c>
      <c r="C13" s="264" t="s">
        <v>2419</v>
      </c>
      <c r="D13" s="259" t="s">
        <v>2422</v>
      </c>
      <c r="E13" s="259" t="s">
        <v>2423</v>
      </c>
      <c r="F13" s="264">
        <v>12</v>
      </c>
      <c r="G13" s="264">
        <v>26</v>
      </c>
      <c r="H13" s="259">
        <v>787</v>
      </c>
    </row>
    <row r="14" spans="1:15" x14ac:dyDescent="0.35">
      <c r="A14" s="264">
        <v>12</v>
      </c>
      <c r="B14" s="259" t="s">
        <v>2424</v>
      </c>
      <c r="C14" s="264" t="s">
        <v>2419</v>
      </c>
      <c r="D14" s="259" t="s">
        <v>2425</v>
      </c>
      <c r="E14" s="259" t="s">
        <v>2426</v>
      </c>
      <c r="F14" s="264">
        <v>16</v>
      </c>
      <c r="G14" s="264">
        <v>30</v>
      </c>
      <c r="H14" s="259">
        <v>777</v>
      </c>
    </row>
    <row r="15" spans="1:15" x14ac:dyDescent="0.35">
      <c r="A15" s="264">
        <v>13</v>
      </c>
      <c r="B15" s="259" t="s">
        <v>2427</v>
      </c>
      <c r="C15" s="264" t="s">
        <v>2416</v>
      </c>
      <c r="D15" s="259" t="s">
        <v>2396</v>
      </c>
      <c r="E15" s="259" t="s">
        <v>2428</v>
      </c>
      <c r="F15" s="264">
        <v>12</v>
      </c>
      <c r="G15" s="264">
        <v>28</v>
      </c>
      <c r="H15" s="259">
        <v>774</v>
      </c>
    </row>
    <row r="16" spans="1:15" x14ac:dyDescent="0.35">
      <c r="A16" s="264">
        <v>14</v>
      </c>
      <c r="B16" s="259" t="s">
        <v>2429</v>
      </c>
      <c r="C16" s="264" t="s">
        <v>2419</v>
      </c>
      <c r="D16" s="259" t="s">
        <v>2404</v>
      </c>
      <c r="E16" s="259" t="s">
        <v>2430</v>
      </c>
      <c r="F16" s="264">
        <v>12</v>
      </c>
      <c r="G16" s="264">
        <v>29</v>
      </c>
      <c r="H16" s="259">
        <v>771</v>
      </c>
    </row>
    <row r="17" spans="1:8" x14ac:dyDescent="0.35">
      <c r="A17" s="264">
        <v>15</v>
      </c>
      <c r="B17" s="259" t="s">
        <v>2431</v>
      </c>
      <c r="C17" s="264" t="s">
        <v>2432</v>
      </c>
      <c r="D17" s="259" t="s">
        <v>2399</v>
      </c>
      <c r="E17" s="259" t="s">
        <v>2433</v>
      </c>
      <c r="F17" s="264" t="s">
        <v>2411</v>
      </c>
      <c r="G17" s="264">
        <v>27</v>
      </c>
      <c r="H17" s="259">
        <v>757</v>
      </c>
    </row>
    <row r="18" spans="1:8" x14ac:dyDescent="0.35">
      <c r="A18" s="264">
        <v>16</v>
      </c>
      <c r="B18" s="259" t="s">
        <v>2434</v>
      </c>
      <c r="C18" s="264" t="s">
        <v>2419</v>
      </c>
      <c r="D18" s="259" t="s">
        <v>2396</v>
      </c>
      <c r="E18" s="259" t="s">
        <v>2435</v>
      </c>
      <c r="F18" s="264" t="s">
        <v>2411</v>
      </c>
      <c r="G18" s="264">
        <v>24</v>
      </c>
      <c r="H18" s="259">
        <v>746</v>
      </c>
    </row>
    <row r="19" spans="1:8" x14ac:dyDescent="0.35">
      <c r="A19" s="264">
        <v>17</v>
      </c>
      <c r="B19" s="259" t="s">
        <v>2436</v>
      </c>
      <c r="C19" s="264" t="s">
        <v>2432</v>
      </c>
      <c r="D19" s="259" t="s">
        <v>2437</v>
      </c>
      <c r="E19" s="259" t="s">
        <v>2438</v>
      </c>
      <c r="F19" s="264" t="s">
        <v>2439</v>
      </c>
      <c r="G19" s="264">
        <v>29</v>
      </c>
      <c r="H19" s="259">
        <v>740</v>
      </c>
    </row>
    <row r="20" spans="1:8" x14ac:dyDescent="0.35">
      <c r="A20" s="264">
        <v>18</v>
      </c>
      <c r="B20" s="259" t="s">
        <v>2440</v>
      </c>
      <c r="C20" s="264" t="s">
        <v>2392</v>
      </c>
      <c r="D20" s="259" t="s">
        <v>2404</v>
      </c>
      <c r="E20" s="259" t="s">
        <v>2441</v>
      </c>
      <c r="F20" s="264">
        <v>12</v>
      </c>
      <c r="G20" s="264">
        <v>25</v>
      </c>
      <c r="H20" s="259">
        <v>730</v>
      </c>
    </row>
    <row r="21" spans="1:8" x14ac:dyDescent="0.35">
      <c r="A21" s="264">
        <v>19</v>
      </c>
      <c r="B21" s="259" t="s">
        <v>2442</v>
      </c>
      <c r="C21" s="264" t="s">
        <v>2416</v>
      </c>
      <c r="D21" s="259" t="s">
        <v>2443</v>
      </c>
      <c r="E21" s="259" t="s">
        <v>2444</v>
      </c>
      <c r="F21" s="264">
        <v>12</v>
      </c>
      <c r="G21" s="264">
        <v>21</v>
      </c>
      <c r="H21" s="259">
        <v>716</v>
      </c>
    </row>
    <row r="22" spans="1:8" x14ac:dyDescent="0.35">
      <c r="A22" s="264">
        <v>20</v>
      </c>
      <c r="B22" s="259" t="s">
        <v>2445</v>
      </c>
      <c r="C22" s="264" t="s">
        <v>2419</v>
      </c>
      <c r="D22" s="259" t="s">
        <v>2446</v>
      </c>
      <c r="E22" s="259" t="s">
        <v>2447</v>
      </c>
      <c r="F22" s="264">
        <v>12</v>
      </c>
      <c r="G22" s="264">
        <v>30</v>
      </c>
      <c r="H22" s="259">
        <v>710</v>
      </c>
    </row>
    <row r="23" spans="1:8" x14ac:dyDescent="0.35">
      <c r="A23" s="264">
        <v>21</v>
      </c>
      <c r="B23" s="259" t="s">
        <v>2448</v>
      </c>
      <c r="C23" s="264" t="s">
        <v>2392</v>
      </c>
      <c r="D23" s="259" t="s">
        <v>2396</v>
      </c>
      <c r="E23" s="259" t="s">
        <v>2449</v>
      </c>
      <c r="F23" s="264">
        <v>6</v>
      </c>
      <c r="G23" s="264">
        <v>26</v>
      </c>
      <c r="H23" s="259">
        <v>705</v>
      </c>
    </row>
    <row r="24" spans="1:8" x14ac:dyDescent="0.35">
      <c r="A24" s="264">
        <v>22</v>
      </c>
      <c r="B24" s="259" t="s">
        <v>2450</v>
      </c>
      <c r="C24" s="264" t="s">
        <v>2419</v>
      </c>
      <c r="D24" s="259" t="s">
        <v>2404</v>
      </c>
      <c r="E24" s="259" t="s">
        <v>2451</v>
      </c>
      <c r="F24" s="264">
        <v>16</v>
      </c>
      <c r="G24" s="264">
        <v>27</v>
      </c>
      <c r="H24" s="259">
        <v>700</v>
      </c>
    </row>
    <row r="25" spans="1:8" x14ac:dyDescent="0.35">
      <c r="A25" s="264">
        <v>23</v>
      </c>
      <c r="B25" s="259" t="s">
        <v>2452</v>
      </c>
      <c r="C25" s="264" t="s">
        <v>2432</v>
      </c>
      <c r="D25" s="259" t="s">
        <v>2404</v>
      </c>
      <c r="E25" s="259" t="s">
        <v>2453</v>
      </c>
      <c r="F25" s="264">
        <v>12</v>
      </c>
      <c r="G25" s="264">
        <v>20</v>
      </c>
      <c r="H25" s="259">
        <v>696</v>
      </c>
    </row>
    <row r="26" spans="1:8" x14ac:dyDescent="0.35">
      <c r="A26" s="264">
        <v>24</v>
      </c>
      <c r="B26" s="259" t="s">
        <v>2454</v>
      </c>
      <c r="C26" s="264" t="s">
        <v>2455</v>
      </c>
      <c r="D26" s="259" t="s">
        <v>2399</v>
      </c>
      <c r="E26" s="259" t="s">
        <v>2456</v>
      </c>
      <c r="F26" s="264">
        <v>16</v>
      </c>
      <c r="G26" s="264">
        <v>19</v>
      </c>
      <c r="H26" s="259">
        <v>691</v>
      </c>
    </row>
    <row r="27" spans="1:8" x14ac:dyDescent="0.35">
      <c r="A27" s="264">
        <v>25</v>
      </c>
      <c r="B27" s="259" t="s">
        <v>2457</v>
      </c>
      <c r="C27" s="264" t="s">
        <v>2419</v>
      </c>
      <c r="D27" s="259" t="s">
        <v>2458</v>
      </c>
      <c r="E27" s="259" t="s">
        <v>2459</v>
      </c>
      <c r="F27" s="264">
        <v>12</v>
      </c>
      <c r="G27" s="264">
        <v>19</v>
      </c>
      <c r="H27" s="259">
        <v>670</v>
      </c>
    </row>
    <row r="28" spans="1:8" x14ac:dyDescent="0.35">
      <c r="A28" s="264">
        <v>26</v>
      </c>
      <c r="B28" s="259" t="s">
        <v>2460</v>
      </c>
      <c r="C28" s="264" t="s">
        <v>2416</v>
      </c>
      <c r="D28" s="259" t="s">
        <v>2461</v>
      </c>
      <c r="E28" s="259" t="s">
        <v>2462</v>
      </c>
      <c r="F28" s="264">
        <v>16</v>
      </c>
      <c r="G28" s="264">
        <v>25</v>
      </c>
      <c r="H28" s="259">
        <v>673</v>
      </c>
    </row>
    <row r="29" spans="1:8" x14ac:dyDescent="0.35">
      <c r="A29" s="264">
        <v>27</v>
      </c>
      <c r="B29" s="259" t="s">
        <v>2463</v>
      </c>
      <c r="C29" s="264" t="s">
        <v>2432</v>
      </c>
      <c r="D29" s="259" t="s">
        <v>2464</v>
      </c>
      <c r="E29" s="259" t="s">
        <v>2465</v>
      </c>
      <c r="F29" s="264">
        <v>6</v>
      </c>
      <c r="G29" s="264">
        <v>18</v>
      </c>
      <c r="H29" s="259">
        <v>643</v>
      </c>
    </row>
    <row r="30" spans="1:8" x14ac:dyDescent="0.35">
      <c r="A30" s="264">
        <v>28</v>
      </c>
      <c r="B30" s="259" t="s">
        <v>2466</v>
      </c>
      <c r="C30" s="264" t="s">
        <v>2419</v>
      </c>
      <c r="D30" s="259" t="s">
        <v>2396</v>
      </c>
      <c r="E30" s="259" t="s">
        <v>2467</v>
      </c>
      <c r="F30" s="264">
        <v>16</v>
      </c>
      <c r="G30" s="264">
        <v>18</v>
      </c>
      <c r="H30" s="259">
        <v>630</v>
      </c>
    </row>
    <row r="31" spans="1:8" x14ac:dyDescent="0.35">
      <c r="A31" s="264">
        <v>29</v>
      </c>
      <c r="B31" s="259" t="s">
        <v>2468</v>
      </c>
      <c r="C31" s="264" t="s">
        <v>2416</v>
      </c>
      <c r="D31" s="259" t="s">
        <v>2396</v>
      </c>
      <c r="E31" s="259" t="s">
        <v>2469</v>
      </c>
      <c r="F31" s="264">
        <v>12</v>
      </c>
      <c r="G31" s="264">
        <v>19</v>
      </c>
      <c r="H31" s="259">
        <v>628</v>
      </c>
    </row>
    <row r="32" spans="1:8" x14ac:dyDescent="0.35">
      <c r="A32" s="264">
        <v>30</v>
      </c>
      <c r="B32" s="259" t="s">
        <v>2470</v>
      </c>
      <c r="C32" s="264" t="s">
        <v>2392</v>
      </c>
      <c r="D32" s="259" t="s">
        <v>2393</v>
      </c>
      <c r="E32" s="259" t="s">
        <v>2471</v>
      </c>
      <c r="F32" s="264">
        <v>16</v>
      </c>
      <c r="G32" s="264">
        <v>15</v>
      </c>
      <c r="H32" s="259">
        <v>624</v>
      </c>
    </row>
    <row r="33" spans="1:8" x14ac:dyDescent="0.35">
      <c r="A33" s="264">
        <v>31</v>
      </c>
      <c r="B33" s="259" t="s">
        <v>2472</v>
      </c>
      <c r="C33" s="264" t="s">
        <v>2416</v>
      </c>
      <c r="D33" s="259" t="s">
        <v>2464</v>
      </c>
      <c r="E33" s="259" t="s">
        <v>2473</v>
      </c>
      <c r="F33" s="264">
        <v>16</v>
      </c>
      <c r="G33" s="264">
        <v>20</v>
      </c>
      <c r="H33" s="259">
        <v>605</v>
      </c>
    </row>
    <row r="34" spans="1:8" x14ac:dyDescent="0.35">
      <c r="A34" s="264">
        <v>32</v>
      </c>
      <c r="B34" s="259" t="s">
        <v>2474</v>
      </c>
      <c r="C34" s="264" t="s">
        <v>2416</v>
      </c>
      <c r="D34" s="259" t="s">
        <v>2399</v>
      </c>
      <c r="E34" s="259" t="s">
        <v>2475</v>
      </c>
      <c r="F34" s="264">
        <v>12</v>
      </c>
      <c r="G34" s="264">
        <v>20</v>
      </c>
      <c r="H34" s="259">
        <v>589</v>
      </c>
    </row>
    <row r="35" spans="1:8" x14ac:dyDescent="0.35">
      <c r="A35" s="264">
        <v>33</v>
      </c>
      <c r="B35" s="259" t="s">
        <v>2476</v>
      </c>
      <c r="C35" s="264" t="s">
        <v>2477</v>
      </c>
      <c r="D35" s="259" t="s">
        <v>2399</v>
      </c>
      <c r="E35" s="259" t="s">
        <v>2478</v>
      </c>
      <c r="F35" s="264">
        <v>12</v>
      </c>
      <c r="G35" s="264">
        <v>14</v>
      </c>
      <c r="H35" s="259">
        <v>540</v>
      </c>
    </row>
    <row r="36" spans="1:8" x14ac:dyDescent="0.35">
      <c r="A36" s="264">
        <v>34</v>
      </c>
      <c r="B36" s="259" t="s">
        <v>2479</v>
      </c>
      <c r="C36" s="264" t="s">
        <v>2432</v>
      </c>
      <c r="D36" s="259" t="s">
        <v>1010</v>
      </c>
      <c r="E36" s="259" t="s">
        <v>2480</v>
      </c>
      <c r="F36" s="264">
        <v>6</v>
      </c>
      <c r="G36" s="264">
        <v>18</v>
      </c>
      <c r="H36" s="259">
        <v>539</v>
      </c>
    </row>
    <row r="37" spans="1:8" x14ac:dyDescent="0.35">
      <c r="A37" s="264">
        <v>35</v>
      </c>
      <c r="B37" s="259" t="s">
        <v>2481</v>
      </c>
      <c r="C37" s="264" t="s">
        <v>2477</v>
      </c>
      <c r="D37" s="259" t="s">
        <v>2482</v>
      </c>
      <c r="E37" s="259" t="s">
        <v>2483</v>
      </c>
      <c r="F37" s="264">
        <v>6</v>
      </c>
      <c r="G37" s="264">
        <v>21</v>
      </c>
      <c r="H37" s="259">
        <v>510</v>
      </c>
    </row>
    <row r="38" spans="1:8" x14ac:dyDescent="0.35">
      <c r="A38" s="264">
        <v>36</v>
      </c>
      <c r="B38" s="259" t="s">
        <v>2484</v>
      </c>
      <c r="C38" s="264" t="s">
        <v>2432</v>
      </c>
      <c r="D38" s="259" t="s">
        <v>2404</v>
      </c>
      <c r="E38" s="259" t="s">
        <v>2485</v>
      </c>
      <c r="F38" s="264">
        <v>6</v>
      </c>
      <c r="G38" s="264">
        <v>16</v>
      </c>
      <c r="H38" s="259">
        <v>505</v>
      </c>
    </row>
    <row r="39" spans="1:8" x14ac:dyDescent="0.35">
      <c r="A39" s="264">
        <v>37</v>
      </c>
      <c r="B39" s="259" t="s">
        <v>2486</v>
      </c>
      <c r="C39" s="264" t="s">
        <v>2392</v>
      </c>
      <c r="D39" s="259" t="s">
        <v>2464</v>
      </c>
      <c r="E39" s="259" t="s">
        <v>2487</v>
      </c>
      <c r="F39" s="264">
        <v>16</v>
      </c>
      <c r="G39" s="264">
        <v>16</v>
      </c>
      <c r="H39" s="259">
        <v>501</v>
      </c>
    </row>
    <row r="40" spans="1:8" x14ac:dyDescent="0.35">
      <c r="A40" s="264">
        <v>38</v>
      </c>
      <c r="B40" s="259" t="s">
        <v>2488</v>
      </c>
      <c r="C40" s="264" t="s">
        <v>2455</v>
      </c>
      <c r="D40" s="259" t="s">
        <v>2489</v>
      </c>
      <c r="E40" s="259" t="s">
        <v>2490</v>
      </c>
      <c r="F40" s="264">
        <v>16</v>
      </c>
      <c r="G40" s="264">
        <v>15</v>
      </c>
      <c r="H40" s="259">
        <v>489</v>
      </c>
    </row>
    <row r="41" spans="1:8" x14ac:dyDescent="0.35">
      <c r="A41" s="264">
        <v>39</v>
      </c>
      <c r="B41" s="259" t="s">
        <v>2491</v>
      </c>
      <c r="C41" s="264" t="s">
        <v>2432</v>
      </c>
      <c r="D41" s="259" t="s">
        <v>2404</v>
      </c>
      <c r="E41" s="259" t="s">
        <v>2492</v>
      </c>
      <c r="F41" s="264">
        <v>12</v>
      </c>
      <c r="G41" s="264">
        <v>18</v>
      </c>
      <c r="H41" s="259">
        <v>488</v>
      </c>
    </row>
    <row r="42" spans="1:8" x14ac:dyDescent="0.35">
      <c r="A42" s="264">
        <v>40</v>
      </c>
      <c r="B42" s="259" t="s">
        <v>2493</v>
      </c>
      <c r="C42" s="264" t="s">
        <v>2455</v>
      </c>
      <c r="D42" s="259" t="s">
        <v>1010</v>
      </c>
      <c r="E42" s="259" t="s">
        <v>2494</v>
      </c>
      <c r="F42" s="264">
        <v>16</v>
      </c>
      <c r="G42" s="264">
        <v>19</v>
      </c>
      <c r="H42" s="259">
        <v>475</v>
      </c>
    </row>
    <row r="43" spans="1:8" x14ac:dyDescent="0.35">
      <c r="A43" s="264">
        <v>41</v>
      </c>
      <c r="B43" s="259" t="s">
        <v>2495</v>
      </c>
      <c r="C43" s="264" t="s">
        <v>2432</v>
      </c>
      <c r="D43" s="259" t="s">
        <v>2393</v>
      </c>
      <c r="E43" s="259" t="s">
        <v>2496</v>
      </c>
      <c r="F43" s="264">
        <v>12</v>
      </c>
      <c r="G43" s="264">
        <v>12</v>
      </c>
      <c r="H43" s="259">
        <v>460</v>
      </c>
    </row>
    <row r="44" spans="1:8" x14ac:dyDescent="0.35">
      <c r="A44" s="264">
        <v>42</v>
      </c>
      <c r="B44" s="259" t="s">
        <v>2497</v>
      </c>
      <c r="C44" s="264" t="s">
        <v>2419</v>
      </c>
      <c r="D44" s="259" t="s">
        <v>2446</v>
      </c>
      <c r="E44" s="259" t="s">
        <v>2498</v>
      </c>
      <c r="F44" s="264">
        <v>12</v>
      </c>
      <c r="G44" s="264">
        <v>18</v>
      </c>
      <c r="H44" s="259">
        <v>459</v>
      </c>
    </row>
    <row r="45" spans="1:8" x14ac:dyDescent="0.35">
      <c r="A45" s="264">
        <v>43</v>
      </c>
      <c r="B45" s="259" t="s">
        <v>2499</v>
      </c>
      <c r="C45" s="264" t="s">
        <v>2392</v>
      </c>
      <c r="D45" s="259" t="s">
        <v>2396</v>
      </c>
      <c r="E45" s="259" t="s">
        <v>2500</v>
      </c>
      <c r="F45" s="264">
        <v>16</v>
      </c>
      <c r="G45" s="264">
        <v>16</v>
      </c>
      <c r="H45" s="259">
        <v>440</v>
      </c>
    </row>
    <row r="46" spans="1:8" x14ac:dyDescent="0.35">
      <c r="A46" s="264">
        <v>44</v>
      </c>
      <c r="B46" s="259" t="s">
        <v>2501</v>
      </c>
      <c r="C46" s="264" t="s">
        <v>2432</v>
      </c>
      <c r="D46" s="259" t="s">
        <v>2502</v>
      </c>
      <c r="E46" s="259" t="s">
        <v>2503</v>
      </c>
      <c r="F46" s="264">
        <v>12</v>
      </c>
      <c r="G46" s="264">
        <v>10</v>
      </c>
      <c r="H46" s="259">
        <v>439</v>
      </c>
    </row>
    <row r="47" spans="1:8" x14ac:dyDescent="0.35">
      <c r="A47" s="264">
        <v>45</v>
      </c>
      <c r="B47" s="259" t="s">
        <v>2504</v>
      </c>
      <c r="C47" s="264" t="s">
        <v>2419</v>
      </c>
      <c r="D47" s="259" t="s">
        <v>2505</v>
      </c>
      <c r="E47" s="259" t="s">
        <v>2506</v>
      </c>
      <c r="F47" s="264">
        <v>16</v>
      </c>
      <c r="G47" s="264">
        <v>11</v>
      </c>
      <c r="H47" s="259">
        <v>428</v>
      </c>
    </row>
    <row r="48" spans="1:8" x14ac:dyDescent="0.35">
      <c r="A48" s="264">
        <v>46</v>
      </c>
      <c r="B48" s="259" t="s">
        <v>2507</v>
      </c>
      <c r="C48" s="264" t="s">
        <v>2392</v>
      </c>
      <c r="D48" s="259" t="s">
        <v>2396</v>
      </c>
      <c r="E48" s="259" t="s">
        <v>2508</v>
      </c>
      <c r="F48" s="264">
        <v>12</v>
      </c>
      <c r="G48" s="264">
        <v>15</v>
      </c>
      <c r="H48" s="259">
        <v>419</v>
      </c>
    </row>
    <row r="49" spans="1:8" x14ac:dyDescent="0.35">
      <c r="A49" s="264">
        <v>47</v>
      </c>
      <c r="B49" s="259" t="s">
        <v>2509</v>
      </c>
      <c r="C49" s="264" t="s">
        <v>2419</v>
      </c>
      <c r="D49" s="259" t="s">
        <v>2404</v>
      </c>
      <c r="E49" s="259" t="s">
        <v>2510</v>
      </c>
      <c r="F49" s="264">
        <v>16</v>
      </c>
      <c r="G49" s="264">
        <v>14</v>
      </c>
      <c r="H49" s="259">
        <v>407</v>
      </c>
    </row>
    <row r="50" spans="1:8" x14ac:dyDescent="0.35">
      <c r="A50" s="264">
        <v>48</v>
      </c>
      <c r="B50" s="259" t="s">
        <v>2511</v>
      </c>
      <c r="C50" s="264" t="s">
        <v>2432</v>
      </c>
      <c r="D50" s="259" t="s">
        <v>2396</v>
      </c>
      <c r="E50" s="259" t="s">
        <v>2512</v>
      </c>
      <c r="F50" s="264" t="s">
        <v>2411</v>
      </c>
      <c r="G50" s="264">
        <v>14</v>
      </c>
      <c r="H50" s="259">
        <v>401</v>
      </c>
    </row>
    <row r="51" spans="1:8" x14ac:dyDescent="0.35">
      <c r="A51" s="264">
        <v>49</v>
      </c>
      <c r="B51" s="259" t="s">
        <v>2513</v>
      </c>
      <c r="C51" s="264" t="s">
        <v>2409</v>
      </c>
      <c r="D51" s="259" t="s">
        <v>2393</v>
      </c>
      <c r="E51" s="259" t="s">
        <v>2514</v>
      </c>
      <c r="F51" s="264">
        <v>12</v>
      </c>
      <c r="G51" s="264">
        <v>9</v>
      </c>
      <c r="H51" s="259">
        <v>399</v>
      </c>
    </row>
    <row r="52" spans="1:8" x14ac:dyDescent="0.35">
      <c r="A52" s="264">
        <v>50</v>
      </c>
      <c r="B52" s="259" t="s">
        <v>2515</v>
      </c>
      <c r="C52" s="264" t="s">
        <v>2516</v>
      </c>
      <c r="D52" s="259" t="s">
        <v>2443</v>
      </c>
      <c r="E52" s="259" t="s">
        <v>2451</v>
      </c>
      <c r="F52" s="264">
        <v>12</v>
      </c>
      <c r="G52" s="264">
        <v>8</v>
      </c>
      <c r="H52" s="259">
        <v>397</v>
      </c>
    </row>
  </sheetData>
  <autoFilter ref="B2:H2" xr:uid="{3FD51EC6-0AF2-43F8-8EAD-EE03BA4BD996}"/>
  <mergeCells count="1">
    <mergeCell ref="A1:H1"/>
  </mergeCells>
  <dataValidations count="1">
    <dataValidation type="list" allowBlank="1" showInputMessage="1" showErrorMessage="1" sqref="K6" xr:uid="{86090BF3-0930-4417-921A-669F8443017D}">
      <formula1>$B$3:$B$52</formula1>
    </dataValidation>
  </dataValidations>
  <hyperlinks>
    <hyperlink ref="O4" r:id="rId1" xr:uid="{A487D21C-F31C-4F5D-8FCF-2EA0F7EC566F}"/>
  </hyperlinks>
  <pageMargins left="0.75" right="0.75" top="1" bottom="1" header="0.5" footer="0.5"/>
  <pageSetup paperSize="9" scale="67" orientation="portrait" r:id="rId2"/>
  <headerFooter alignWithMargins="0"/>
  <colBreaks count="1" manualBreakCount="1">
    <brk id="16" max="1048575" man="1"/>
  </col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45309-8EC3-4D38-B8CB-E8E133422BAB}">
  <dimension ref="A1:O103"/>
  <sheetViews>
    <sheetView showGridLines="0" zoomScaleNormal="100" workbookViewId="0">
      <selection activeCell="F48" sqref="F48"/>
    </sheetView>
  </sheetViews>
  <sheetFormatPr defaultColWidth="9" defaultRowHeight="12.75" outlineLevelRow="1" x14ac:dyDescent="0.45"/>
  <cols>
    <col min="1" max="1" width="2" style="126" customWidth="1"/>
    <col min="2" max="2" width="26" style="126" customWidth="1"/>
    <col min="3" max="3" width="12.6640625" style="126" customWidth="1"/>
    <col min="4" max="4" width="6.53125" style="126" customWidth="1"/>
    <col min="5" max="5" width="12.6640625" style="126" customWidth="1"/>
    <col min="6" max="6" width="6.46484375" style="126" customWidth="1"/>
    <col min="7" max="7" width="9" style="126"/>
    <col min="8" max="8" width="11" style="126" bestFit="1" customWidth="1"/>
    <col min="9" max="9" width="11" style="126" customWidth="1"/>
    <col min="10" max="10" width="8.53125" style="126" customWidth="1"/>
    <col min="11" max="11" width="7.46484375" style="126" customWidth="1"/>
    <col min="12" max="12" width="9.53125" style="126" bestFit="1" customWidth="1"/>
    <col min="13" max="14" width="5.53125" style="126" customWidth="1"/>
    <col min="15" max="15" width="19.46484375" style="157" customWidth="1"/>
    <col min="16" max="16384" width="9" style="126"/>
  </cols>
  <sheetData>
    <row r="1" spans="1:15" s="44" customFormat="1" ht="49.5" customHeight="1" thickBot="1" x14ac:dyDescent="0.5">
      <c r="A1" s="923" t="s">
        <v>64</v>
      </c>
      <c r="B1" s="923"/>
      <c r="C1" s="923"/>
      <c r="D1" s="923"/>
      <c r="E1" s="923"/>
      <c r="F1" s="923"/>
      <c r="G1" s="923"/>
      <c r="H1" s="923"/>
      <c r="I1" s="923"/>
      <c r="J1" s="923"/>
      <c r="K1" s="923"/>
      <c r="L1" s="923"/>
      <c r="M1" s="923"/>
      <c r="N1" s="827"/>
      <c r="O1" s="158"/>
    </row>
    <row r="2" spans="1:15" s="44" customFormat="1" ht="39.75" customHeight="1" thickTop="1" thickBot="1" x14ac:dyDescent="0.5">
      <c r="A2" s="828" t="s">
        <v>2890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158"/>
    </row>
    <row r="3" spans="1:15" s="61" customFormat="1" ht="30" customHeight="1" thickTop="1" x14ac:dyDescent="0.45">
      <c r="A3" s="924" t="s">
        <v>331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763"/>
      <c r="O3" s="118"/>
    </row>
    <row r="4" spans="1:15" s="29" customFormat="1" ht="22.5" customHeight="1" x14ac:dyDescent="0.55000000000000004">
      <c r="A4" s="645"/>
      <c r="B4" s="645" t="s">
        <v>332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763"/>
    </row>
    <row r="5" spans="1:15" s="120" customFormat="1" ht="14.1" customHeight="1" x14ac:dyDescent="0.45">
      <c r="B5" s="120" t="s">
        <v>333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2"/>
    </row>
    <row r="6" spans="1:15" s="120" customFormat="1" ht="14.1" customHeight="1" x14ac:dyDescent="0.45">
      <c r="A6" s="120">
        <v>1</v>
      </c>
      <c r="B6" s="120" t="s">
        <v>334</v>
      </c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2"/>
    </row>
    <row r="7" spans="1:15" s="120" customFormat="1" ht="14.1" customHeight="1" x14ac:dyDescent="0.45">
      <c r="A7" s="120">
        <v>2</v>
      </c>
      <c r="B7" s="120" t="s">
        <v>2891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2"/>
    </row>
    <row r="8" spans="1:15" s="120" customFormat="1" ht="14.1" customHeight="1" x14ac:dyDescent="0.45">
      <c r="A8" s="120">
        <v>3</v>
      </c>
      <c r="B8" s="120" t="s">
        <v>2892</v>
      </c>
      <c r="C8" s="124"/>
      <c r="O8" s="122"/>
    </row>
    <row r="9" spans="1:15" s="120" customFormat="1" ht="14.1" customHeight="1" x14ac:dyDescent="0.45">
      <c r="A9" s="120">
        <v>4</v>
      </c>
      <c r="B9" s="120" t="s">
        <v>335</v>
      </c>
      <c r="O9" s="122"/>
    </row>
    <row r="10" spans="1:15" s="120" customFormat="1" ht="14.1" customHeight="1" x14ac:dyDescent="0.45">
      <c r="A10" s="120">
        <v>5</v>
      </c>
      <c r="B10" s="120" t="s">
        <v>336</v>
      </c>
      <c r="O10" s="125" t="s">
        <v>337</v>
      </c>
    </row>
    <row r="11" spans="1:15" ht="15.75" customHeight="1" x14ac:dyDescent="0.45">
      <c r="B11" s="829" t="s">
        <v>130</v>
      </c>
      <c r="C11" s="830"/>
      <c r="D11" s="925" t="s">
        <v>338</v>
      </c>
      <c r="E11" s="926"/>
      <c r="O11" s="125" t="s">
        <v>339</v>
      </c>
    </row>
    <row r="12" spans="1:15" ht="35" customHeight="1" x14ac:dyDescent="0.45">
      <c r="B12" s="762" t="s">
        <v>340</v>
      </c>
      <c r="E12" s="762" t="s">
        <v>341</v>
      </c>
      <c r="F12" s="127" t="s">
        <v>342</v>
      </c>
      <c r="O12" s="128"/>
    </row>
    <row r="13" spans="1:15" s="29" customFormat="1" ht="22.5" customHeight="1" x14ac:dyDescent="0.55000000000000004">
      <c r="A13" s="645"/>
      <c r="B13" s="645" t="s">
        <v>343</v>
      </c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763"/>
    </row>
    <row r="14" spans="1:15" s="120" customFormat="1" ht="13.5" customHeight="1" x14ac:dyDescent="0.45">
      <c r="B14" s="120" t="s">
        <v>2893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</row>
    <row r="15" spans="1:15" s="120" customFormat="1" ht="13.5" customHeight="1" x14ac:dyDescent="0.45">
      <c r="A15" s="120">
        <v>1</v>
      </c>
      <c r="B15" s="120" t="s">
        <v>344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</row>
    <row r="16" spans="1:15" s="120" customFormat="1" ht="13.5" customHeight="1" x14ac:dyDescent="0.45">
      <c r="A16" s="120">
        <v>2</v>
      </c>
      <c r="B16" s="120" t="s">
        <v>345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</row>
    <row r="17" spans="1:15" s="120" customFormat="1" ht="13.5" customHeight="1" x14ac:dyDescent="0.45">
      <c r="A17" s="120">
        <v>3</v>
      </c>
      <c r="B17" s="120" t="s">
        <v>347</v>
      </c>
      <c r="C17" s="124"/>
      <c r="O17" s="122"/>
    </row>
    <row r="18" spans="1:15" s="120" customFormat="1" ht="13.5" customHeight="1" x14ac:dyDescent="0.45">
      <c r="A18" s="120">
        <v>4</v>
      </c>
      <c r="B18" s="120" t="s">
        <v>349</v>
      </c>
      <c r="O18" s="122"/>
    </row>
    <row r="19" spans="1:15" ht="20.25" x14ac:dyDescent="0.45">
      <c r="B19" s="129"/>
      <c r="D19" s="762"/>
      <c r="O19" s="128" t="s">
        <v>346</v>
      </c>
    </row>
    <row r="20" spans="1:15" ht="15.75" x14ac:dyDescent="0.45">
      <c r="B20" s="927" t="s">
        <v>351</v>
      </c>
      <c r="C20" s="928"/>
      <c r="D20" s="928"/>
      <c r="E20" s="928"/>
      <c r="F20" s="929"/>
      <c r="O20" s="128" t="s">
        <v>348</v>
      </c>
    </row>
    <row r="21" spans="1:15" ht="15" customHeight="1" x14ac:dyDescent="0.45">
      <c r="O21" s="128" t="s">
        <v>350</v>
      </c>
    </row>
    <row r="22" spans="1:15" ht="15" customHeight="1" x14ac:dyDescent="0.45">
      <c r="B22" s="831"/>
      <c r="C22" s="832" t="s">
        <v>130</v>
      </c>
      <c r="D22" s="830"/>
      <c r="E22" s="833" t="s">
        <v>338</v>
      </c>
      <c r="F22" s="834"/>
      <c r="G22" s="646"/>
      <c r="H22" s="646"/>
      <c r="L22" s="130"/>
      <c r="O22" s="128"/>
    </row>
    <row r="23" spans="1:15" ht="19.25" customHeight="1" x14ac:dyDescent="0.45">
      <c r="B23" s="647"/>
      <c r="C23" s="132"/>
      <c r="D23" s="764"/>
      <c r="E23" s="133"/>
      <c r="F23" s="764" t="s">
        <v>352</v>
      </c>
      <c r="O23" s="128"/>
    </row>
    <row r="24" spans="1:15" ht="12.75" customHeight="1" x14ac:dyDescent="0.45">
      <c r="B24" s="647"/>
      <c r="C24" s="134"/>
      <c r="D24" s="764"/>
      <c r="E24" s="764"/>
      <c r="F24" s="764"/>
      <c r="O24" s="128"/>
    </row>
    <row r="25" spans="1:15" ht="15" customHeight="1" x14ac:dyDescent="0.45">
      <c r="B25" s="764"/>
      <c r="C25" s="134"/>
      <c r="D25" s="930"/>
      <c r="E25" s="930"/>
      <c r="F25" s="930"/>
      <c r="O25" s="131"/>
    </row>
    <row r="26" spans="1:15" s="29" customFormat="1" ht="22.5" customHeight="1" x14ac:dyDescent="0.55000000000000004">
      <c r="A26" s="645"/>
      <c r="B26" s="645" t="s">
        <v>2665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763"/>
    </row>
    <row r="27" spans="1:15" s="135" customFormat="1" ht="13.5" customHeight="1" x14ac:dyDescent="0.5">
      <c r="B27" s="135" t="s">
        <v>333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7"/>
    </row>
    <row r="28" spans="1:15" s="135" customFormat="1" ht="13.5" customHeight="1" x14ac:dyDescent="0.5">
      <c r="A28" s="135">
        <v>1</v>
      </c>
      <c r="B28" s="135" t="s">
        <v>354</v>
      </c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7"/>
    </row>
    <row r="29" spans="1:15" s="135" customFormat="1" ht="13.5" customHeight="1" x14ac:dyDescent="0.5">
      <c r="A29" s="135">
        <v>2</v>
      </c>
      <c r="B29" s="135" t="s">
        <v>355</v>
      </c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648"/>
    </row>
    <row r="30" spans="1:15" s="135" customFormat="1" ht="13.5" customHeight="1" x14ac:dyDescent="0.5">
      <c r="A30" s="135">
        <v>3</v>
      </c>
      <c r="B30" s="135" t="s">
        <v>356</v>
      </c>
      <c r="C30" s="139"/>
      <c r="O30" s="648"/>
    </row>
    <row r="31" spans="1:15" s="135" customFormat="1" ht="13.5" customHeight="1" x14ac:dyDescent="0.5">
      <c r="A31" s="135">
        <v>4</v>
      </c>
      <c r="B31" s="135" t="s">
        <v>357</v>
      </c>
      <c r="O31" s="648"/>
    </row>
    <row r="32" spans="1:15" ht="15" customHeight="1" x14ac:dyDescent="0.45">
      <c r="B32" s="140"/>
      <c r="C32"/>
      <c r="D32"/>
      <c r="E32"/>
      <c r="F32" s="134"/>
      <c r="O32" s="128"/>
    </row>
    <row r="33" spans="2:15" ht="15" customHeight="1" x14ac:dyDescent="0.45">
      <c r="B33" s="126" t="s">
        <v>2666</v>
      </c>
      <c r="C33" s="762" t="s">
        <v>359</v>
      </c>
      <c r="E33" s="762" t="s">
        <v>358</v>
      </c>
      <c r="H33" s="931" t="s">
        <v>2894</v>
      </c>
      <c r="I33" s="931"/>
      <c r="O33" s="128">
        <v>10</v>
      </c>
    </row>
    <row r="34" spans="2:15" ht="15" customHeight="1" x14ac:dyDescent="0.45">
      <c r="B34" s="835" t="s">
        <v>130</v>
      </c>
      <c r="C34" s="836" t="s">
        <v>130</v>
      </c>
      <c r="D34" s="837"/>
      <c r="E34" s="838" t="s">
        <v>338</v>
      </c>
      <c r="G34" s="918" t="s">
        <v>360</v>
      </c>
      <c r="N34" s="839"/>
      <c r="O34" s="128">
        <v>15</v>
      </c>
    </row>
    <row r="35" spans="2:15" ht="15" customHeight="1" x14ac:dyDescent="0.45">
      <c r="B35" s="141"/>
      <c r="C35" s="142">
        <v>40</v>
      </c>
      <c r="E35" s="840"/>
      <c r="G35" s="919"/>
      <c r="O35" s="128">
        <v>20</v>
      </c>
    </row>
    <row r="36" spans="2:15" ht="15" customHeight="1" x14ac:dyDescent="0.45">
      <c r="B36" s="141"/>
      <c r="C36" s="762"/>
      <c r="E36" s="762"/>
      <c r="O36" s="128">
        <v>25</v>
      </c>
    </row>
    <row r="37" spans="2:15" ht="15" customHeight="1" x14ac:dyDescent="0.45">
      <c r="B37" s="141"/>
      <c r="C37" s="762"/>
      <c r="E37" s="762"/>
      <c r="O37" s="128">
        <v>30</v>
      </c>
    </row>
    <row r="38" spans="2:15" ht="15" customHeight="1" x14ac:dyDescent="0.45">
      <c r="B38" s="126" t="s">
        <v>361</v>
      </c>
      <c r="C38" s="762" t="s">
        <v>362</v>
      </c>
      <c r="E38" s="762" t="s">
        <v>363</v>
      </c>
      <c r="O38" s="128">
        <v>35</v>
      </c>
    </row>
    <row r="39" spans="2:15" ht="15" customHeight="1" x14ac:dyDescent="0.45">
      <c r="B39" s="835" t="s">
        <v>130</v>
      </c>
      <c r="C39" s="836" t="s">
        <v>130</v>
      </c>
      <c r="D39" s="830"/>
      <c r="E39" s="838" t="s">
        <v>338</v>
      </c>
      <c r="G39" s="920" t="s">
        <v>364</v>
      </c>
      <c r="O39" s="128">
        <v>40</v>
      </c>
    </row>
    <row r="40" spans="2:15" ht="15" customHeight="1" x14ac:dyDescent="0.45">
      <c r="B40" s="143"/>
      <c r="C40" s="144">
        <v>43</v>
      </c>
      <c r="E40" s="147"/>
      <c r="G40" s="921"/>
      <c r="O40" s="128">
        <v>45</v>
      </c>
    </row>
    <row r="41" spans="2:15" ht="15" customHeight="1" x14ac:dyDescent="0.45">
      <c r="B41" s="143"/>
      <c r="C41" s="649"/>
      <c r="D41" s="650"/>
      <c r="E41" s="762"/>
      <c r="O41" s="128">
        <v>50</v>
      </c>
    </row>
    <row r="42" spans="2:15" ht="15" customHeight="1" x14ac:dyDescent="0.45">
      <c r="C42" s="762"/>
      <c r="E42" s="762"/>
      <c r="O42" s="128">
        <v>55</v>
      </c>
    </row>
    <row r="43" spans="2:15" ht="15" customHeight="1" x14ac:dyDescent="0.45">
      <c r="B43" s="126" t="s">
        <v>365</v>
      </c>
      <c r="C43" s="762" t="s">
        <v>366</v>
      </c>
      <c r="E43" s="762" t="s">
        <v>366</v>
      </c>
      <c r="H43" s="922" t="s">
        <v>367</v>
      </c>
      <c r="I43" s="922"/>
      <c r="O43" s="128">
        <v>60</v>
      </c>
    </row>
    <row r="44" spans="2:15" ht="15" customHeight="1" x14ac:dyDescent="0.45">
      <c r="B44" s="143"/>
      <c r="C44" s="836" t="s">
        <v>130</v>
      </c>
      <c r="D44" s="830"/>
      <c r="E44" s="838" t="s">
        <v>338</v>
      </c>
      <c r="G44" s="918" t="s">
        <v>368</v>
      </c>
      <c r="O44" s="128">
        <v>65</v>
      </c>
    </row>
    <row r="45" spans="2:15" ht="15" customHeight="1" x14ac:dyDescent="0.45">
      <c r="B45" s="145"/>
      <c r="C45" s="146">
        <v>4</v>
      </c>
      <c r="E45" s="147"/>
      <c r="G45" s="919"/>
      <c r="O45" s="128">
        <v>70</v>
      </c>
    </row>
    <row r="46" spans="2:15" ht="15" customHeight="1" x14ac:dyDescent="0.45">
      <c r="C46" s="762"/>
      <c r="E46" s="762"/>
      <c r="O46" s="128">
        <v>75</v>
      </c>
    </row>
    <row r="47" spans="2:15" ht="13.25" customHeight="1" x14ac:dyDescent="0.45">
      <c r="O47" s="128">
        <v>80</v>
      </c>
    </row>
    <row r="48" spans="2:15" ht="13.25" customHeight="1" x14ac:dyDescent="0.45">
      <c r="B48" s="134" t="s">
        <v>2895</v>
      </c>
      <c r="O48" s="128">
        <v>85</v>
      </c>
    </row>
    <row r="49" spans="2:15" x14ac:dyDescent="0.45">
      <c r="B49" s="126" t="s">
        <v>2667</v>
      </c>
      <c r="O49" s="128">
        <v>90</v>
      </c>
    </row>
    <row r="50" spans="2:15" ht="13.15" outlineLevel="1" x14ac:dyDescent="0.45">
      <c r="B50" s="148" t="s">
        <v>369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O50" s="128">
        <v>95</v>
      </c>
    </row>
    <row r="51" spans="2:15" outlineLevel="1" x14ac:dyDescent="0.45">
      <c r="B51" s="841" t="s">
        <v>2896</v>
      </c>
      <c r="O51" s="128">
        <v>100</v>
      </c>
    </row>
    <row r="52" spans="2:15" outlineLevel="1" x14ac:dyDescent="0.45">
      <c r="B52" s="126" t="s">
        <v>2897</v>
      </c>
      <c r="O52" s="128">
        <v>105</v>
      </c>
    </row>
    <row r="53" spans="2:15" outlineLevel="1" x14ac:dyDescent="0.45">
      <c r="O53" s="128">
        <v>110</v>
      </c>
    </row>
    <row r="54" spans="2:15" outlineLevel="1" x14ac:dyDescent="0.45">
      <c r="B54" s="126" t="s">
        <v>2668</v>
      </c>
      <c r="O54" s="128">
        <v>115</v>
      </c>
    </row>
    <row r="55" spans="2:15" ht="13.15" outlineLevel="1" thickBot="1" x14ac:dyDescent="0.5">
      <c r="B55" s="149" t="s">
        <v>63</v>
      </c>
      <c r="C55" s="149"/>
      <c r="D55" s="149"/>
      <c r="E55" s="842" t="s">
        <v>2898</v>
      </c>
      <c r="F55" s="651"/>
      <c r="G55" s="651"/>
      <c r="H55" s="651"/>
      <c r="I55" s="651"/>
      <c r="J55" s="651"/>
      <c r="K55" s="651"/>
      <c r="L55" s="651" t="s">
        <v>60</v>
      </c>
      <c r="O55" s="128">
        <v>120</v>
      </c>
    </row>
    <row r="56" spans="2:15" ht="18" customHeight="1" outlineLevel="1" thickTop="1" thickBot="1" x14ac:dyDescent="0.5">
      <c r="D56" s="150">
        <v>54</v>
      </c>
      <c r="E56" s="762" t="str">
        <f>IF(D56&lt;25,"Verlies",IF(D56&lt;50,"Onvoldoende",IF(D56&lt;75,"Voldoende","Winst")))</f>
        <v>Voldoende</v>
      </c>
      <c r="F56" s="652"/>
      <c r="O56" s="128">
        <v>125</v>
      </c>
    </row>
    <row r="57" spans="2:15" ht="13.15" outlineLevel="1" thickTop="1" x14ac:dyDescent="0.45">
      <c r="D57" s="653"/>
      <c r="E57" s="654" t="s">
        <v>370</v>
      </c>
      <c r="O57" s="128">
        <v>130</v>
      </c>
    </row>
    <row r="58" spans="2:15" ht="15.75" customHeight="1" outlineLevel="1" x14ac:dyDescent="0.45">
      <c r="F58" s="151"/>
      <c r="G58" s="126" t="s">
        <v>2669</v>
      </c>
      <c r="O58" s="128">
        <v>135</v>
      </c>
    </row>
    <row r="59" spans="2:15" ht="13.15" outlineLevel="1" thickBot="1" x14ac:dyDescent="0.5">
      <c r="B59" s="126" t="s">
        <v>2670</v>
      </c>
      <c r="D59" s="655"/>
      <c r="F59" s="151"/>
      <c r="O59" s="128">
        <v>140</v>
      </c>
    </row>
    <row r="60" spans="2:15" ht="17.75" customHeight="1" outlineLevel="1" thickTop="1" thickBot="1" x14ac:dyDescent="0.5">
      <c r="D60" s="152">
        <v>5</v>
      </c>
      <c r="E60" s="656" t="s">
        <v>65</v>
      </c>
      <c r="F60" s="652"/>
      <c r="O60" s="128">
        <v>140</v>
      </c>
    </row>
    <row r="61" spans="2:15" ht="13.15" outlineLevel="1" thickTop="1" x14ac:dyDescent="0.45">
      <c r="B61" s="153"/>
      <c r="F61" s="151"/>
      <c r="O61" s="128"/>
    </row>
    <row r="62" spans="2:15" outlineLevel="1" x14ac:dyDescent="0.45">
      <c r="F62" s="151"/>
      <c r="G62" s="657" t="s">
        <v>2671</v>
      </c>
      <c r="H62" s="657" t="s">
        <v>372</v>
      </c>
      <c r="I62" s="657" t="s">
        <v>373</v>
      </c>
      <c r="J62" s="657"/>
      <c r="K62" s="658" t="s">
        <v>374</v>
      </c>
      <c r="O62" s="128">
        <v>1</v>
      </c>
    </row>
    <row r="63" spans="2:15" outlineLevel="1" x14ac:dyDescent="0.45">
      <c r="B63" s="153" t="s">
        <v>371</v>
      </c>
      <c r="E63" s="154"/>
      <c r="F63" s="151"/>
      <c r="G63" s="657" t="s">
        <v>375</v>
      </c>
      <c r="H63" s="657"/>
      <c r="I63" s="657"/>
      <c r="J63" s="657"/>
      <c r="K63" s="658" t="s">
        <v>376</v>
      </c>
      <c r="O63" s="128">
        <v>2</v>
      </c>
    </row>
    <row r="64" spans="2:15" ht="15" outlineLevel="1" x14ac:dyDescent="0.45">
      <c r="D64" s="659">
        <v>60</v>
      </c>
      <c r="G64" s="764">
        <v>100</v>
      </c>
      <c r="H64" s="155">
        <f>G64-$D$64</f>
        <v>40</v>
      </c>
      <c r="I64" s="762">
        <f>G64-H64</f>
        <v>60</v>
      </c>
      <c r="J64" s="156"/>
      <c r="K64" s="660">
        <f>H64/G64*100%</f>
        <v>0.4</v>
      </c>
      <c r="L64" s="126" t="s">
        <v>130</v>
      </c>
      <c r="O64" s="128">
        <v>3</v>
      </c>
    </row>
    <row r="65" spans="2:15" ht="15.5" customHeight="1" outlineLevel="1" x14ac:dyDescent="0.45">
      <c r="O65" s="128">
        <v>4</v>
      </c>
    </row>
    <row r="66" spans="2:15" ht="21" customHeight="1" outlineLevel="1" x14ac:dyDescent="0.45">
      <c r="G66" s="661" t="s">
        <v>2671</v>
      </c>
      <c r="H66" s="661" t="s">
        <v>372</v>
      </c>
      <c r="I66" s="661" t="s">
        <v>373</v>
      </c>
      <c r="J66" s="661"/>
      <c r="K66" s="651" t="s">
        <v>374</v>
      </c>
      <c r="L66" s="762"/>
      <c r="O66" s="128">
        <v>5</v>
      </c>
    </row>
    <row r="67" spans="2:15" x14ac:dyDescent="0.45">
      <c r="B67" s="153" t="s">
        <v>371</v>
      </c>
      <c r="G67" s="661" t="s">
        <v>375</v>
      </c>
      <c r="H67" s="661"/>
      <c r="I67" s="661"/>
      <c r="J67" s="661"/>
      <c r="K67" s="651" t="s">
        <v>376</v>
      </c>
      <c r="O67" s="128">
        <v>6</v>
      </c>
    </row>
    <row r="68" spans="2:15" x14ac:dyDescent="0.45">
      <c r="D68" s="651"/>
      <c r="G68" s="762">
        <v>100</v>
      </c>
      <c r="K68" s="151"/>
      <c r="L68" s="126" t="s">
        <v>2672</v>
      </c>
      <c r="O68" s="128">
        <v>7</v>
      </c>
    </row>
    <row r="69" spans="2:15" x14ac:dyDescent="0.45">
      <c r="O69" s="128">
        <v>8</v>
      </c>
    </row>
    <row r="70" spans="2:15" x14ac:dyDescent="0.45">
      <c r="O70" s="128">
        <v>9</v>
      </c>
    </row>
    <row r="71" spans="2:15" x14ac:dyDescent="0.45">
      <c r="O71" s="128">
        <v>10</v>
      </c>
    </row>
    <row r="72" spans="2:15" x14ac:dyDescent="0.45">
      <c r="O72" s="128">
        <v>11</v>
      </c>
    </row>
    <row r="73" spans="2:15" x14ac:dyDescent="0.45">
      <c r="O73" s="128">
        <v>12</v>
      </c>
    </row>
    <row r="74" spans="2:15" x14ac:dyDescent="0.45">
      <c r="O74" s="128">
        <v>13</v>
      </c>
    </row>
    <row r="75" spans="2:15" x14ac:dyDescent="0.45">
      <c r="O75" s="128">
        <v>14</v>
      </c>
    </row>
    <row r="76" spans="2:15" x14ac:dyDescent="0.45">
      <c r="O76" s="128">
        <v>15</v>
      </c>
    </row>
    <row r="77" spans="2:15" x14ac:dyDescent="0.45">
      <c r="O77" s="128">
        <v>16</v>
      </c>
    </row>
    <row r="78" spans="2:15" x14ac:dyDescent="0.45">
      <c r="O78" s="128">
        <v>17</v>
      </c>
    </row>
    <row r="79" spans="2:15" x14ac:dyDescent="0.45">
      <c r="O79" s="128">
        <v>18</v>
      </c>
    </row>
    <row r="80" spans="2:15" x14ac:dyDescent="0.45">
      <c r="O80" s="128">
        <v>19</v>
      </c>
    </row>
    <row r="81" spans="15:15" x14ac:dyDescent="0.45">
      <c r="O81" s="128">
        <v>20</v>
      </c>
    </row>
    <row r="82" spans="15:15" x14ac:dyDescent="0.45">
      <c r="O82" s="128">
        <v>21</v>
      </c>
    </row>
    <row r="83" spans="15:15" x14ac:dyDescent="0.45">
      <c r="O83" s="128">
        <v>22</v>
      </c>
    </row>
    <row r="84" spans="15:15" x14ac:dyDescent="0.45">
      <c r="O84" s="128">
        <v>23</v>
      </c>
    </row>
    <row r="85" spans="15:15" x14ac:dyDescent="0.45">
      <c r="O85" s="128">
        <v>24</v>
      </c>
    </row>
    <row r="86" spans="15:15" x14ac:dyDescent="0.45">
      <c r="O86" s="128">
        <v>25</v>
      </c>
    </row>
    <row r="87" spans="15:15" x14ac:dyDescent="0.45">
      <c r="O87" s="128">
        <v>26</v>
      </c>
    </row>
    <row r="88" spans="15:15" x14ac:dyDescent="0.45">
      <c r="O88" s="128">
        <v>27</v>
      </c>
    </row>
    <row r="89" spans="15:15" x14ac:dyDescent="0.45">
      <c r="O89" s="128">
        <v>28</v>
      </c>
    </row>
    <row r="90" spans="15:15" x14ac:dyDescent="0.45">
      <c r="O90" s="128">
        <v>29</v>
      </c>
    </row>
    <row r="91" spans="15:15" x14ac:dyDescent="0.45">
      <c r="O91" s="128">
        <v>30</v>
      </c>
    </row>
    <row r="92" spans="15:15" x14ac:dyDescent="0.45">
      <c r="O92" s="128">
        <v>31</v>
      </c>
    </row>
    <row r="93" spans="15:15" x14ac:dyDescent="0.45">
      <c r="O93" s="128">
        <v>32</v>
      </c>
    </row>
    <row r="94" spans="15:15" x14ac:dyDescent="0.45">
      <c r="O94" s="128">
        <v>33</v>
      </c>
    </row>
    <row r="95" spans="15:15" x14ac:dyDescent="0.45">
      <c r="O95" s="128">
        <v>34</v>
      </c>
    </row>
    <row r="96" spans="15:15" x14ac:dyDescent="0.45">
      <c r="O96" s="128">
        <v>35</v>
      </c>
    </row>
    <row r="97" spans="15:15" x14ac:dyDescent="0.45">
      <c r="O97" s="128">
        <v>36</v>
      </c>
    </row>
    <row r="98" spans="15:15" x14ac:dyDescent="0.45">
      <c r="O98" s="128">
        <v>37</v>
      </c>
    </row>
    <row r="99" spans="15:15" x14ac:dyDescent="0.45">
      <c r="O99" s="128">
        <v>38</v>
      </c>
    </row>
    <row r="100" spans="15:15" x14ac:dyDescent="0.45">
      <c r="O100" s="128">
        <v>39</v>
      </c>
    </row>
    <row r="101" spans="15:15" x14ac:dyDescent="0.45">
      <c r="O101" s="128">
        <v>40</v>
      </c>
    </row>
    <row r="102" spans="15:15" ht="13.15" x14ac:dyDescent="0.45">
      <c r="O102" s="131"/>
    </row>
    <row r="103" spans="15:15" ht="13.15" x14ac:dyDescent="0.45">
      <c r="O103" s="131"/>
    </row>
  </sheetData>
  <mergeCells count="10">
    <mergeCell ref="G34:G35"/>
    <mergeCell ref="G39:G40"/>
    <mergeCell ref="H43:I43"/>
    <mergeCell ref="G44:G45"/>
    <mergeCell ref="A1:M1"/>
    <mergeCell ref="A3:M3"/>
    <mergeCell ref="D11:E11"/>
    <mergeCell ref="B20:F20"/>
    <mergeCell ref="D25:F25"/>
    <mergeCell ref="H33:I33"/>
  </mergeCells>
  <conditionalFormatting sqref="E56">
    <cfRule type="cellIs" dxfId="6" priority="4" operator="equal">
      <formula>"Winst"</formula>
    </cfRule>
    <cfRule type="cellIs" dxfId="5" priority="5" operator="equal">
      <formula>"Voldoende"</formula>
    </cfRule>
    <cfRule type="cellIs" dxfId="4" priority="6" operator="equal">
      <formula>"Onvoldoende"</formula>
    </cfRule>
    <cfRule type="cellIs" dxfId="3" priority="7" operator="equal">
      <formula>"Verlies"</formula>
    </cfRule>
    <cfRule type="iconSet" priority="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D60">
    <cfRule type="colorScale" priority="3">
      <colorScale>
        <cfvo type="num" val="0"/>
        <cfvo type="num" val="10"/>
        <color rgb="FFFF7128"/>
        <color rgb="FF00B050"/>
      </colorScale>
    </cfRule>
  </conditionalFormatting>
  <conditionalFormatting sqref="K64">
    <cfRule type="cellIs" dxfId="2" priority="2" operator="greaterThan">
      <formula>0.89</formula>
    </cfRule>
  </conditionalFormatting>
  <conditionalFormatting sqref="E55">
    <cfRule type="expression" dxfId="1" priority="1">
      <formula>D56&lt;50</formula>
    </cfRule>
  </conditionalFormatting>
  <dataValidations count="1">
    <dataValidation allowBlank="1" showInputMessage="1" showErrorMessage="1" prompt="Vergeet niet de tekst goed te lezen" sqref="B45" xr:uid="{925EB456-D7D5-4838-A619-9CCF50343951}"/>
  </dataValidations>
  <printOptions horizontalCentered="1"/>
  <pageMargins left="0.15748031496062992" right="0.15748031496062992" top="0.19685039370078741" bottom="0.19685039370078741" header="0.51181102362204722" footer="0.51181102362204722"/>
  <pageSetup paperSize="9" scale="67" orientation="portrait" horizontalDpi="4294967293" verticalDpi="4294967293" r:id="rId1"/>
  <headerFooter alignWithMargins="0"/>
  <colBreaks count="1" manualBreakCount="1">
    <brk id="1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1</xdr:col>
                    <xdr:colOff>76200</xdr:colOff>
                    <xdr:row>11</xdr:row>
                    <xdr:rowOff>114300</xdr:rowOff>
                  </from>
                  <to>
                    <xdr:col>1</xdr:col>
                    <xdr:colOff>900113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Option Button 2">
              <controlPr defaultSize="0" autoFill="0" autoLine="0" autoPict="0" altText="Man">
                <anchor moveWithCells="1">
                  <from>
                    <xdr:col>2</xdr:col>
                    <xdr:colOff>190500</xdr:colOff>
                    <xdr:row>22</xdr:row>
                    <xdr:rowOff>0</xdr:rowOff>
                  </from>
                  <to>
                    <xdr:col>2</xdr:col>
                    <xdr:colOff>823913</xdr:colOff>
                    <xdr:row>23</xdr:row>
                    <xdr:rowOff>61913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Spinner 3">
              <controlPr defaultSize="0" autoPict="0">
                <anchor moveWithCells="1" sizeWithCells="1">
                  <from>
                    <xdr:col>1</xdr:col>
                    <xdr:colOff>252413</xdr:colOff>
                    <xdr:row>34</xdr:row>
                    <xdr:rowOff>100013</xdr:rowOff>
                  </from>
                  <to>
                    <xdr:col>1</xdr:col>
                    <xdr:colOff>571500</xdr:colOff>
                    <xdr:row>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Scroll Bar 4">
              <controlPr defaultSize="0" autoPict="0">
                <anchor moveWithCells="1">
                  <from>
                    <xdr:col>1</xdr:col>
                    <xdr:colOff>176213</xdr:colOff>
                    <xdr:row>39</xdr:row>
                    <xdr:rowOff>61913</xdr:rowOff>
                  </from>
                  <to>
                    <xdr:col>1</xdr:col>
                    <xdr:colOff>1357313</xdr:colOff>
                    <xdr:row>40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9" r:id="rId8" name="Drop Down 5">
              <controlPr defaultSize="0" autoLine="0" autoPict="0">
                <anchor moveWithCells="1">
                  <from>
                    <xdr:col>1</xdr:col>
                    <xdr:colOff>266700</xdr:colOff>
                    <xdr:row>43</xdr:row>
                    <xdr:rowOff>100013</xdr:rowOff>
                  </from>
                  <to>
                    <xdr:col>1</xdr:col>
                    <xdr:colOff>1052513</xdr:colOff>
                    <xdr:row>44</xdr:row>
                    <xdr:rowOff>138113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0" r:id="rId9" name="Scroll Bar 7">
              <controlPr defaultSize="0" autoPict="0" altText="Percentage winst">
                <anchor moveWithCells="1">
                  <from>
                    <xdr:col>1</xdr:col>
                    <xdr:colOff>38100</xdr:colOff>
                    <xdr:row>55</xdr:row>
                    <xdr:rowOff>28575</xdr:rowOff>
                  </from>
                  <to>
                    <xdr:col>2</xdr:col>
                    <xdr:colOff>519113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1" r:id="rId10" name="Scroll Bar 8">
              <controlPr defaultSize="0" autoPict="0" altText="Kortingspercentage">
                <anchor moveWithCells="1">
                  <from>
                    <xdr:col>1</xdr:col>
                    <xdr:colOff>138113</xdr:colOff>
                    <xdr:row>63</xdr:row>
                    <xdr:rowOff>23813</xdr:rowOff>
                  </from>
                  <to>
                    <xdr:col>2</xdr:col>
                    <xdr:colOff>481013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2" r:id="rId11" name="Scroll Bar 9">
              <controlPr locked="0" defaultSize="0" autoPict="0" altText="Beoordeling">
                <anchor moveWithCells="1">
                  <from>
                    <xdr:col>1</xdr:col>
                    <xdr:colOff>38100</xdr:colOff>
                    <xdr:row>59</xdr:row>
                    <xdr:rowOff>28575</xdr:rowOff>
                  </from>
                  <to>
                    <xdr:col>2</xdr:col>
                    <xdr:colOff>533400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3" r:id="rId12" name="Scroll Bar 10">
              <controlPr defaultSize="0" autoPict="0">
                <anchor moveWithCells="1">
                  <from>
                    <xdr:col>7</xdr:col>
                    <xdr:colOff>290513</xdr:colOff>
                    <xdr:row>38</xdr:row>
                    <xdr:rowOff>28575</xdr:rowOff>
                  </from>
                  <to>
                    <xdr:col>9</xdr:col>
                    <xdr:colOff>38100</xdr:colOff>
                    <xdr:row>39</xdr:row>
                    <xdr:rowOff>176213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4" r:id="rId13" name="Spinner 11">
              <controlPr defaultSize="0" autoPict="0">
                <anchor moveWithCells="1" sizeWithCells="1">
                  <from>
                    <xdr:col>7</xdr:col>
                    <xdr:colOff>290513</xdr:colOff>
                    <xdr:row>33</xdr:row>
                    <xdr:rowOff>0</xdr:rowOff>
                  </from>
                  <to>
                    <xdr:col>7</xdr:col>
                    <xdr:colOff>709613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15" r:id="rId14" name="List Box 12">
              <controlPr defaultSize="0" autoLine="0" autoPict="0">
                <anchor moveWithCells="1">
                  <from>
                    <xdr:col>7</xdr:col>
                    <xdr:colOff>295275</xdr:colOff>
                    <xdr:row>43</xdr:row>
                    <xdr:rowOff>61913</xdr:rowOff>
                  </from>
                  <to>
                    <xdr:col>8</xdr:col>
                    <xdr:colOff>609600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6"/>
  <dimension ref="A1:V93"/>
  <sheetViews>
    <sheetView showGridLines="0" zoomScaleNormal="100" zoomScaleSheetLayoutView="100" workbookViewId="0">
      <selection activeCell="J1" sqref="J1"/>
    </sheetView>
  </sheetViews>
  <sheetFormatPr defaultColWidth="9" defaultRowHeight="14.25" x14ac:dyDescent="0.45"/>
  <cols>
    <col min="1" max="1" width="4" style="30" customWidth="1"/>
    <col min="2" max="2" width="15" style="30" bestFit="1" customWidth="1"/>
    <col min="3" max="3" width="19.19921875" style="30" customWidth="1"/>
    <col min="4" max="4" width="9" style="30"/>
    <col min="5" max="5" width="6.19921875" style="30" customWidth="1"/>
    <col min="6" max="6" width="9" style="30"/>
    <col min="7" max="7" width="14.19921875" style="30" customWidth="1"/>
    <col min="8" max="8" width="17.19921875" style="30" customWidth="1"/>
    <col min="9" max="9" width="23.796875" style="30" customWidth="1"/>
    <col min="10" max="11" width="22.46484375" style="30" customWidth="1"/>
    <col min="12" max="12" width="22.46484375" style="30" bestFit="1" customWidth="1"/>
    <col min="13" max="14" width="22.46484375" style="30" customWidth="1"/>
    <col min="15" max="15" width="22.46484375" style="30" bestFit="1" customWidth="1"/>
    <col min="16" max="18" width="22.46484375" style="30" customWidth="1"/>
    <col min="19" max="21" width="22.46484375" style="30" bestFit="1" customWidth="1"/>
    <col min="22" max="22" width="10" style="30" bestFit="1" customWidth="1"/>
    <col min="23" max="16384" width="9" style="30"/>
  </cols>
  <sheetData>
    <row r="1" spans="1:12" s="11" customFormat="1" ht="50.25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 s="857"/>
      <c r="I1" s="857"/>
      <c r="J1"/>
      <c r="K1"/>
    </row>
    <row r="2" spans="1:12" s="11" customFormat="1" ht="30" customHeight="1" thickTop="1" x14ac:dyDescent="0.45">
      <c r="A2" s="932" t="s">
        <v>377</v>
      </c>
      <c r="B2" s="932"/>
      <c r="C2" s="932"/>
      <c r="D2" s="932"/>
      <c r="E2" s="932"/>
      <c r="F2" s="932"/>
      <c r="G2" s="932"/>
      <c r="H2" s="932"/>
      <c r="I2" s="932"/>
      <c r="K2" s="158"/>
      <c r="L2" s="158"/>
    </row>
    <row r="3" spans="1:12" s="162" customFormat="1" ht="21" x14ac:dyDescent="0.45">
      <c r="A3" s="477" t="s">
        <v>378</v>
      </c>
      <c r="B3" s="159"/>
      <c r="C3" s="160"/>
      <c r="D3" s="159"/>
      <c r="E3" s="159"/>
      <c r="F3" s="159"/>
      <c r="G3" s="159"/>
      <c r="H3" s="159"/>
      <c r="I3" s="159"/>
      <c r="J3"/>
      <c r="K3"/>
      <c r="L3" s="161"/>
    </row>
    <row r="4" spans="1:12" s="164" customFormat="1" ht="15.75" x14ac:dyDescent="0.45">
      <c r="A4" s="163" t="s">
        <v>2354</v>
      </c>
      <c r="B4" s="162"/>
      <c r="C4" s="162"/>
      <c r="D4" s="162"/>
      <c r="E4" s="162"/>
      <c r="F4" s="162"/>
    </row>
    <row r="5" spans="1:12" s="164" customFormat="1" ht="15.75" x14ac:dyDescent="0.45">
      <c r="A5" s="165" t="s">
        <v>379</v>
      </c>
      <c r="B5" s="165"/>
      <c r="C5" s="165"/>
      <c r="F5" s="30"/>
      <c r="G5" s="30"/>
    </row>
    <row r="6" spans="1:12" s="164" customFormat="1" ht="15.75" x14ac:dyDescent="0.45">
      <c r="A6" s="165" t="s">
        <v>380</v>
      </c>
      <c r="B6" s="165"/>
      <c r="C6" s="165"/>
      <c r="F6" s="30"/>
      <c r="G6" s="30"/>
    </row>
    <row r="7" spans="1:12" s="164" customFormat="1" ht="15.75" x14ac:dyDescent="0.45">
      <c r="A7" s="163" t="s">
        <v>381</v>
      </c>
      <c r="B7" s="165"/>
      <c r="C7" s="165"/>
      <c r="F7" s="30"/>
      <c r="G7" s="30"/>
    </row>
    <row r="8" spans="1:12" s="164" customFormat="1" ht="15.75" x14ac:dyDescent="0.45">
      <c r="A8" s="165" t="s">
        <v>2600</v>
      </c>
      <c r="B8" s="165"/>
      <c r="C8" s="165"/>
      <c r="F8" s="30"/>
      <c r="G8" s="30"/>
    </row>
    <row r="9" spans="1:12" s="164" customFormat="1" ht="15.75" x14ac:dyDescent="0.45">
      <c r="A9" s="163" t="s">
        <v>2601</v>
      </c>
      <c r="B9" s="165"/>
      <c r="C9" s="165"/>
      <c r="F9" s="30"/>
      <c r="G9" s="30"/>
    </row>
    <row r="10" spans="1:12" s="164" customFormat="1" ht="15.75" x14ac:dyDescent="0.45">
      <c r="A10" s="30"/>
      <c r="B10" s="165"/>
      <c r="C10" s="165"/>
      <c r="F10" s="30"/>
      <c r="G10" s="30"/>
    </row>
    <row r="11" spans="1:12" s="164" customFormat="1" ht="15.75" x14ac:dyDescent="0.45">
      <c r="A11" s="479" t="s">
        <v>382</v>
      </c>
      <c r="B11" s="478"/>
      <c r="C11" s="478"/>
      <c r="D11" s="478"/>
      <c r="E11" s="478"/>
      <c r="F11" s="480"/>
      <c r="G11" s="480"/>
      <c r="H11" s="478"/>
      <c r="I11" s="478"/>
    </row>
    <row r="12" spans="1:12" s="164" customFormat="1" ht="15.75" x14ac:dyDescent="0.45">
      <c r="A12" s="481" t="s">
        <v>383</v>
      </c>
      <c r="B12" s="478"/>
      <c r="C12" s="478"/>
      <c r="D12" s="478"/>
      <c r="E12" s="478"/>
      <c r="F12" s="480"/>
      <c r="G12" s="480"/>
      <c r="H12" s="478"/>
      <c r="I12" s="478"/>
    </row>
    <row r="13" spans="1:12" s="164" customFormat="1" ht="15.75" x14ac:dyDescent="0.45">
      <c r="A13" s="478" t="s">
        <v>2602</v>
      </c>
      <c r="B13" s="478"/>
      <c r="C13" s="478"/>
      <c r="D13" s="478"/>
      <c r="E13" s="478"/>
      <c r="F13" s="480"/>
      <c r="G13" s="480"/>
      <c r="H13" s="478"/>
      <c r="I13" s="478"/>
    </row>
    <row r="14" spans="1:12" s="164" customFormat="1" ht="15.75" x14ac:dyDescent="0.45">
      <c r="A14" s="481" t="s">
        <v>1466</v>
      </c>
      <c r="B14" s="478"/>
      <c r="C14" s="478"/>
      <c r="D14" s="478"/>
      <c r="E14" s="478"/>
      <c r="F14" s="480"/>
      <c r="G14" s="480"/>
      <c r="H14" s="478"/>
      <c r="I14" s="478"/>
    </row>
    <row r="15" spans="1:12" s="164" customFormat="1" ht="15.75" x14ac:dyDescent="0.45">
      <c r="A15" s="481" t="s">
        <v>384</v>
      </c>
      <c r="B15" s="478"/>
      <c r="C15" s="478"/>
      <c r="D15" s="478"/>
      <c r="E15" s="478"/>
      <c r="F15" s="480"/>
      <c r="G15" s="480"/>
      <c r="H15" s="478"/>
      <c r="I15" s="478"/>
    </row>
    <row r="16" spans="1:12" s="164" customFormat="1" ht="15.75" x14ac:dyDescent="0.45">
      <c r="A16" s="478" t="s">
        <v>2603</v>
      </c>
      <c r="B16" s="478"/>
      <c r="C16" s="478"/>
      <c r="D16" s="478"/>
      <c r="E16" s="478"/>
      <c r="F16" s="478"/>
      <c r="G16" s="478"/>
      <c r="H16" s="478"/>
      <c r="I16" s="478"/>
    </row>
    <row r="17" spans="1:22" s="164" customFormat="1" ht="15.75" x14ac:dyDescent="0.5">
      <c r="A17" s="478" t="s">
        <v>2604</v>
      </c>
      <c r="B17" s="478"/>
      <c r="C17" s="478"/>
      <c r="D17" s="478"/>
      <c r="E17" s="478"/>
      <c r="F17" s="478"/>
      <c r="G17" s="10"/>
      <c r="H17" s="10"/>
      <c r="I17" s="478"/>
    </row>
    <row r="18" spans="1:22" s="164" customFormat="1" ht="15.75" x14ac:dyDescent="0.45">
      <c r="A18" s="162"/>
      <c r="B18" s="165"/>
      <c r="C18" s="165"/>
      <c r="G18"/>
      <c r="H18"/>
    </row>
    <row r="19" spans="1:22" ht="15.75" x14ac:dyDescent="0.45">
      <c r="A19" s="167"/>
    </row>
    <row r="20" spans="1:22" ht="15.75" x14ac:dyDescent="0.5">
      <c r="A20"/>
      <c r="B20" s="482" t="s">
        <v>385</v>
      </c>
      <c r="C20" s="10" t="s">
        <v>386</v>
      </c>
      <c r="D20"/>
      <c r="E20"/>
      <c r="G20" s="484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spans="1:22" ht="15.75" x14ac:dyDescent="0.45">
      <c r="A21"/>
      <c r="B21" s="480"/>
      <c r="C21" s="480"/>
      <c r="D21"/>
      <c r="E21"/>
      <c r="G21" s="5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spans="1:22" ht="15.75" x14ac:dyDescent="0.5">
      <c r="A22"/>
      <c r="B22" s="482" t="s">
        <v>387</v>
      </c>
      <c r="C22" s="10" t="s">
        <v>388</v>
      </c>
      <c r="D22"/>
      <c r="E22"/>
      <c r="G22" s="168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spans="1:22" ht="15.75" x14ac:dyDescent="0.5">
      <c r="A23"/>
      <c r="B23" s="285" t="s">
        <v>389</v>
      </c>
      <c r="C23" s="10">
        <v>22331.969999999998</v>
      </c>
      <c r="D23"/>
      <c r="E23"/>
      <c r="G23" s="168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spans="1:22" ht="15.75" x14ac:dyDescent="0.5">
      <c r="A24"/>
      <c r="B24" s="483" t="s">
        <v>390</v>
      </c>
      <c r="C24" s="10">
        <v>4726</v>
      </c>
      <c r="D24"/>
      <c r="E24"/>
      <c r="G24" s="168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spans="1:22" ht="15.75" x14ac:dyDescent="0.5">
      <c r="A25"/>
      <c r="B25" s="483" t="s">
        <v>391</v>
      </c>
      <c r="C25" s="10">
        <v>7148.99</v>
      </c>
      <c r="D25"/>
      <c r="E25"/>
      <c r="G25" s="168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spans="1:22" ht="15.75" x14ac:dyDescent="0.5">
      <c r="A26"/>
      <c r="B26" s="483" t="s">
        <v>392</v>
      </c>
      <c r="C26" s="10">
        <v>8045</v>
      </c>
      <c r="D26"/>
      <c r="E26"/>
      <c r="G26" s="168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spans="1:22" ht="15.75" x14ac:dyDescent="0.5">
      <c r="A27"/>
      <c r="B27" s="483" t="s">
        <v>393</v>
      </c>
      <c r="C27" s="10">
        <v>2376.9899999999998</v>
      </c>
      <c r="D27"/>
      <c r="E27"/>
      <c r="G27" s="5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spans="1:22" ht="15.75" x14ac:dyDescent="0.5">
      <c r="A28"/>
      <c r="B28" s="483" t="s">
        <v>394</v>
      </c>
      <c r="C28" s="10">
        <v>34.99</v>
      </c>
      <c r="D28"/>
      <c r="E28"/>
      <c r="G28" s="16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spans="1:22" ht="15.75" x14ac:dyDescent="0.5">
      <c r="A29"/>
      <c r="B29" s="285" t="s">
        <v>395</v>
      </c>
      <c r="C29" s="10">
        <v>21741.919999999998</v>
      </c>
      <c r="D29"/>
      <c r="E29"/>
      <c r="G29" s="168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spans="1:22" ht="15.75" x14ac:dyDescent="0.5">
      <c r="A30"/>
      <c r="B30" s="483" t="s">
        <v>390</v>
      </c>
      <c r="C30" s="10">
        <v>10043.92</v>
      </c>
      <c r="D30"/>
      <c r="E30"/>
      <c r="G30" s="168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spans="1:22" ht="15.75" x14ac:dyDescent="0.5">
      <c r="A31"/>
      <c r="B31" s="483" t="s">
        <v>391</v>
      </c>
      <c r="C31" s="10">
        <v>2742</v>
      </c>
      <c r="D31"/>
      <c r="E31"/>
      <c r="G31" s="168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spans="1:22" ht="15.75" x14ac:dyDescent="0.5">
      <c r="A32"/>
      <c r="B32" s="483" t="s">
        <v>396</v>
      </c>
      <c r="C32" s="10">
        <v>1408</v>
      </c>
      <c r="D32"/>
      <c r="E32"/>
      <c r="G32" s="168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spans="1:22" ht="15.75" x14ac:dyDescent="0.5">
      <c r="A33"/>
      <c r="B33" s="483" t="s">
        <v>392</v>
      </c>
      <c r="C33" s="10">
        <v>6675</v>
      </c>
      <c r="D33"/>
      <c r="E33"/>
      <c r="G33" s="168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</row>
    <row r="34" spans="1:22" ht="15.75" x14ac:dyDescent="0.5">
      <c r="A34"/>
      <c r="B34" s="483" t="s">
        <v>393</v>
      </c>
      <c r="C34" s="10">
        <v>435</v>
      </c>
      <c r="D34"/>
      <c r="E34"/>
      <c r="G34" s="5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</row>
    <row r="35" spans="1:22" ht="15.75" x14ac:dyDescent="0.5">
      <c r="A35"/>
      <c r="B35" s="483" t="s">
        <v>394</v>
      </c>
      <c r="C35" s="10">
        <v>438</v>
      </c>
      <c r="D35"/>
      <c r="E35"/>
      <c r="G35" s="168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spans="1:22" ht="15.75" x14ac:dyDescent="0.5">
      <c r="A36"/>
      <c r="B36" s="285" t="s">
        <v>397</v>
      </c>
      <c r="C36" s="10">
        <v>25298.25</v>
      </c>
      <c r="D36"/>
      <c r="E36"/>
      <c r="G36" s="168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 ht="15.75" x14ac:dyDescent="0.5">
      <c r="A37"/>
      <c r="B37" s="483" t="s">
        <v>390</v>
      </c>
      <c r="C37" s="10">
        <v>15720.310000000001</v>
      </c>
      <c r="D37"/>
      <c r="E37"/>
      <c r="G37" s="168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</row>
    <row r="38" spans="1:22" ht="15.75" x14ac:dyDescent="0.5">
      <c r="A38"/>
      <c r="B38" s="483" t="s">
        <v>391</v>
      </c>
      <c r="C38" s="10">
        <v>5592</v>
      </c>
      <c r="D38"/>
      <c r="E38"/>
      <c r="G38" s="168"/>
      <c r="H38"/>
      <c r="I38" s="169"/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 ht="15.75" x14ac:dyDescent="0.5">
      <c r="A39"/>
      <c r="B39" s="483" t="s">
        <v>396</v>
      </c>
      <c r="C39" s="10">
        <v>2511.94</v>
      </c>
      <c r="D39"/>
      <c r="E39"/>
      <c r="G39" s="168"/>
      <c r="H39"/>
      <c r="I39" s="169"/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 ht="16.5" customHeight="1" x14ac:dyDescent="0.5">
      <c r="A40"/>
      <c r="B40" s="483" t="s">
        <v>393</v>
      </c>
      <c r="C40" s="10">
        <v>717</v>
      </c>
      <c r="D40"/>
      <c r="E40"/>
      <c r="G40" s="5"/>
      <c r="H40"/>
      <c r="I40" s="169"/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 ht="15.75" x14ac:dyDescent="0.5">
      <c r="A41" s="166"/>
      <c r="B41" s="483" t="s">
        <v>394</v>
      </c>
      <c r="C41" s="10">
        <v>757</v>
      </c>
      <c r="D41" s="162"/>
      <c r="E41" s="162"/>
      <c r="G41" s="168"/>
      <c r="H41"/>
      <c r="I41" s="169"/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 ht="15.75" x14ac:dyDescent="0.5">
      <c r="B42" s="285" t="s">
        <v>398</v>
      </c>
      <c r="C42" s="10">
        <v>31103.58</v>
      </c>
      <c r="D42" s="162"/>
      <c r="E42" s="162"/>
      <c r="G42" s="168"/>
      <c r="H42"/>
      <c r="I42" s="169"/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 ht="15.75" x14ac:dyDescent="0.5">
      <c r="B43" s="483" t="s">
        <v>390</v>
      </c>
      <c r="C43" s="10">
        <v>13331.58</v>
      </c>
      <c r="D43" s="162"/>
      <c r="E43" s="162"/>
      <c r="G43" s="168"/>
      <c r="H43"/>
      <c r="I43" s="169"/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 ht="15.75" x14ac:dyDescent="0.5">
      <c r="B44" s="483" t="s">
        <v>391</v>
      </c>
      <c r="C44" s="10">
        <v>6276</v>
      </c>
      <c r="D44" s="162"/>
      <c r="E44" s="162"/>
      <c r="G44" s="168"/>
      <c r="H44"/>
      <c r="I44" s="169"/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 ht="15.75" x14ac:dyDescent="0.5">
      <c r="B45" s="483" t="s">
        <v>396</v>
      </c>
      <c r="C45" s="10">
        <v>8447</v>
      </c>
      <c r="G45" s="168"/>
      <c r="H45"/>
      <c r="I45" s="169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 ht="15.75" x14ac:dyDescent="0.5">
      <c r="B46" s="483" t="s">
        <v>392</v>
      </c>
      <c r="C46" s="10">
        <v>369</v>
      </c>
      <c r="G46" s="168"/>
      <c r="H46"/>
      <c r="I46" s="169"/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 ht="15.75" x14ac:dyDescent="0.5">
      <c r="B47" s="483" t="s">
        <v>393</v>
      </c>
      <c r="C47" s="10">
        <v>2268</v>
      </c>
      <c r="G47" s="5"/>
      <c r="H47"/>
      <c r="I47" s="169"/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 ht="15.75" x14ac:dyDescent="0.5">
      <c r="B48" s="483" t="s">
        <v>394</v>
      </c>
      <c r="C48" s="10">
        <v>412</v>
      </c>
      <c r="G48" s="168"/>
      <c r="H48"/>
      <c r="I48" s="169"/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2:22" ht="15.75" x14ac:dyDescent="0.5">
      <c r="B49" s="285" t="s">
        <v>399</v>
      </c>
      <c r="C49" s="10">
        <v>23663.98</v>
      </c>
      <c r="G49" s="168"/>
      <c r="H49"/>
      <c r="I49" s="169"/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2:22" ht="15.75" x14ac:dyDescent="0.5">
      <c r="B50" s="483" t="s">
        <v>390</v>
      </c>
      <c r="C50" s="10">
        <v>10243</v>
      </c>
      <c r="G50" s="168"/>
      <c r="H50"/>
      <c r="I50" s="169"/>
      <c r="J50"/>
      <c r="K50"/>
      <c r="L50"/>
      <c r="M50"/>
      <c r="N50"/>
      <c r="O50"/>
      <c r="P50"/>
      <c r="Q50"/>
      <c r="R50"/>
      <c r="S50"/>
      <c r="T50"/>
      <c r="U50"/>
      <c r="V50"/>
    </row>
    <row r="51" spans="2:22" ht="15.75" x14ac:dyDescent="0.5">
      <c r="B51" s="483" t="s">
        <v>391</v>
      </c>
      <c r="C51" s="10">
        <v>4315</v>
      </c>
      <c r="G51" s="168"/>
      <c r="H51"/>
      <c r="I51" s="169"/>
      <c r="J51"/>
      <c r="K51"/>
      <c r="L51"/>
      <c r="M51"/>
      <c r="N51"/>
      <c r="O51"/>
      <c r="P51"/>
      <c r="Q51"/>
      <c r="R51"/>
      <c r="S51"/>
      <c r="T51"/>
      <c r="U51"/>
      <c r="V51"/>
    </row>
    <row r="52" spans="2:22" ht="15.75" x14ac:dyDescent="0.5">
      <c r="B52" s="483" t="s">
        <v>396</v>
      </c>
      <c r="C52" s="10">
        <v>3836</v>
      </c>
      <c r="G52" s="168"/>
      <c r="H52"/>
      <c r="I52" s="169"/>
      <c r="J52"/>
      <c r="K52"/>
      <c r="L52"/>
      <c r="M52"/>
      <c r="N52"/>
      <c r="O52"/>
      <c r="P52"/>
      <c r="Q52"/>
      <c r="R52"/>
      <c r="S52"/>
      <c r="T52"/>
      <c r="U52"/>
      <c r="V52"/>
    </row>
    <row r="53" spans="2:22" ht="15.75" x14ac:dyDescent="0.5">
      <c r="B53" s="483" t="s">
        <v>392</v>
      </c>
      <c r="C53" s="10">
        <v>3927</v>
      </c>
      <c r="G53" s="168"/>
      <c r="H53"/>
      <c r="I53" s="169"/>
      <c r="J53"/>
      <c r="K53"/>
      <c r="L53"/>
      <c r="M53"/>
      <c r="N53"/>
      <c r="O53"/>
      <c r="P53"/>
      <c r="Q53"/>
      <c r="R53"/>
      <c r="S53"/>
      <c r="T53"/>
      <c r="U53"/>
      <c r="V53"/>
    </row>
    <row r="54" spans="2:22" ht="15.75" x14ac:dyDescent="0.5">
      <c r="B54" s="483" t="s">
        <v>393</v>
      </c>
      <c r="C54" s="10">
        <v>687</v>
      </c>
      <c r="G54" s="5"/>
      <c r="H54"/>
      <c r="I54" s="169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2:22" ht="15.75" x14ac:dyDescent="0.5">
      <c r="B55" s="483" t="s">
        <v>394</v>
      </c>
      <c r="C55" s="10">
        <v>655.98</v>
      </c>
      <c r="G55" s="168"/>
      <c r="H55"/>
      <c r="I55" s="169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2:22" ht="15.75" x14ac:dyDescent="0.5">
      <c r="B56" s="285" t="s">
        <v>400</v>
      </c>
      <c r="C56" s="10">
        <v>32085.61</v>
      </c>
      <c r="G56" s="168"/>
      <c r="H56"/>
      <c r="I56" s="169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2:22" ht="15.75" x14ac:dyDescent="0.5">
      <c r="B57" s="483" t="s">
        <v>390</v>
      </c>
      <c r="C57" s="10">
        <v>11718.609999999999</v>
      </c>
      <c r="G57" s="168"/>
      <c r="H57"/>
      <c r="I57" s="169"/>
      <c r="J57"/>
      <c r="K57"/>
      <c r="L57"/>
      <c r="M57"/>
      <c r="N57"/>
      <c r="O57"/>
      <c r="P57"/>
      <c r="Q57"/>
      <c r="R57"/>
      <c r="S57"/>
      <c r="T57"/>
      <c r="U57"/>
      <c r="V57"/>
    </row>
    <row r="58" spans="2:22" ht="15.75" x14ac:dyDescent="0.5">
      <c r="B58" s="483" t="s">
        <v>391</v>
      </c>
      <c r="C58" s="10">
        <v>14465</v>
      </c>
      <c r="G58" s="168"/>
      <c r="H58"/>
      <c r="I58" s="169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2:22" ht="15.75" x14ac:dyDescent="0.5">
      <c r="B59" s="483" t="s">
        <v>396</v>
      </c>
      <c r="C59" s="10">
        <v>1517</v>
      </c>
      <c r="G59" s="168"/>
      <c r="H59"/>
      <c r="I59" s="169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2:22" ht="15.75" x14ac:dyDescent="0.5">
      <c r="B60" s="483" t="s">
        <v>392</v>
      </c>
      <c r="C60" s="10">
        <v>2597</v>
      </c>
      <c r="G60" s="168"/>
      <c r="H60"/>
      <c r="I60" s="169"/>
      <c r="J60"/>
      <c r="K60"/>
      <c r="L60"/>
      <c r="M60"/>
      <c r="N60"/>
      <c r="O60"/>
      <c r="P60"/>
      <c r="Q60"/>
      <c r="R60"/>
      <c r="S60"/>
      <c r="T60"/>
      <c r="U60"/>
      <c r="V60"/>
    </row>
    <row r="61" spans="2:22" ht="15.75" x14ac:dyDescent="0.5">
      <c r="B61" s="483" t="s">
        <v>393</v>
      </c>
      <c r="C61" s="10">
        <v>1491</v>
      </c>
      <c r="G61" s="5"/>
      <c r="H61"/>
      <c r="I61" s="169"/>
      <c r="J61"/>
      <c r="K61"/>
      <c r="L61"/>
      <c r="M61"/>
      <c r="N61"/>
      <c r="O61"/>
      <c r="P61"/>
      <c r="Q61"/>
      <c r="R61"/>
      <c r="S61"/>
      <c r="T61"/>
      <c r="U61"/>
      <c r="V61"/>
    </row>
    <row r="62" spans="2:22" ht="15.75" x14ac:dyDescent="0.5">
      <c r="B62" s="483" t="s">
        <v>394</v>
      </c>
      <c r="C62" s="10">
        <v>297</v>
      </c>
      <c r="G62"/>
      <c r="H62"/>
      <c r="I62" s="169"/>
      <c r="J62"/>
      <c r="K62"/>
      <c r="L62"/>
      <c r="M62"/>
      <c r="N62"/>
      <c r="O62"/>
      <c r="P62"/>
      <c r="Q62"/>
      <c r="R62"/>
      <c r="S62"/>
      <c r="T62"/>
      <c r="U62"/>
      <c r="V62"/>
    </row>
    <row r="63" spans="2:22" ht="15.75" x14ac:dyDescent="0.5">
      <c r="B63" s="285" t="s">
        <v>1465</v>
      </c>
      <c r="C63" s="10">
        <v>249</v>
      </c>
      <c r="G63"/>
      <c r="H63"/>
      <c r="I63" s="169"/>
      <c r="J63"/>
      <c r="K63"/>
      <c r="L63"/>
      <c r="M63"/>
      <c r="N63"/>
      <c r="O63"/>
      <c r="P63"/>
      <c r="Q63"/>
      <c r="R63"/>
      <c r="S63"/>
      <c r="T63"/>
      <c r="U63"/>
      <c r="V63"/>
    </row>
    <row r="64" spans="2:22" ht="15.75" x14ac:dyDescent="0.5">
      <c r="B64" s="483" t="s">
        <v>394</v>
      </c>
      <c r="C64" s="10">
        <v>249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</row>
    <row r="65" spans="2:8" ht="15.75" x14ac:dyDescent="0.5">
      <c r="B65" s="285" t="s">
        <v>401</v>
      </c>
      <c r="C65" s="10">
        <v>156474.31</v>
      </c>
      <c r="G65"/>
      <c r="H65"/>
    </row>
    <row r="66" spans="2:8" x14ac:dyDescent="0.45">
      <c r="C66" s="170"/>
      <c r="G66"/>
      <c r="H66"/>
    </row>
    <row r="67" spans="2:8" x14ac:dyDescent="0.45">
      <c r="C67" s="170"/>
      <c r="G67"/>
      <c r="H67"/>
    </row>
    <row r="68" spans="2:8" x14ac:dyDescent="0.45">
      <c r="C68" s="170"/>
      <c r="G68"/>
      <c r="H68"/>
    </row>
    <row r="69" spans="2:8" x14ac:dyDescent="0.45">
      <c r="C69" s="170"/>
      <c r="G69"/>
      <c r="H69"/>
    </row>
    <row r="70" spans="2:8" x14ac:dyDescent="0.45">
      <c r="C70" s="170"/>
      <c r="G70"/>
      <c r="H70"/>
    </row>
    <row r="71" spans="2:8" x14ac:dyDescent="0.45">
      <c r="C71" s="170"/>
      <c r="G71"/>
      <c r="H71"/>
    </row>
    <row r="72" spans="2:8" x14ac:dyDescent="0.45">
      <c r="C72" s="170"/>
      <c r="G72"/>
      <c r="H72"/>
    </row>
    <row r="73" spans="2:8" x14ac:dyDescent="0.45">
      <c r="C73" s="170"/>
      <c r="G73"/>
      <c r="H73"/>
    </row>
    <row r="74" spans="2:8" x14ac:dyDescent="0.45">
      <c r="C74" s="170"/>
      <c r="G74"/>
      <c r="H74"/>
    </row>
    <row r="75" spans="2:8" x14ac:dyDescent="0.45">
      <c r="C75" s="170"/>
      <c r="G75"/>
      <c r="H75"/>
    </row>
    <row r="76" spans="2:8" x14ac:dyDescent="0.45">
      <c r="C76" s="170"/>
      <c r="G76"/>
      <c r="H76"/>
    </row>
    <row r="77" spans="2:8" x14ac:dyDescent="0.45">
      <c r="C77" s="170"/>
    </row>
    <row r="78" spans="2:8" x14ac:dyDescent="0.45">
      <c r="C78" s="170"/>
    </row>
    <row r="79" spans="2:8" x14ac:dyDescent="0.45">
      <c r="C79" s="170"/>
    </row>
    <row r="80" spans="2:8" x14ac:dyDescent="0.45">
      <c r="C80" s="170"/>
    </row>
    <row r="81" spans="3:3" x14ac:dyDescent="0.45">
      <c r="C81" s="170"/>
    </row>
    <row r="82" spans="3:3" x14ac:dyDescent="0.45">
      <c r="C82" s="170"/>
    </row>
    <row r="83" spans="3:3" x14ac:dyDescent="0.45">
      <c r="C83" s="170"/>
    </row>
    <row r="84" spans="3:3" x14ac:dyDescent="0.45">
      <c r="C84" s="170"/>
    </row>
    <row r="85" spans="3:3" x14ac:dyDescent="0.45">
      <c r="C85" s="170"/>
    </row>
    <row r="86" spans="3:3" x14ac:dyDescent="0.45">
      <c r="C86" s="170"/>
    </row>
    <row r="87" spans="3:3" x14ac:dyDescent="0.45">
      <c r="C87" s="170"/>
    </row>
    <row r="88" spans="3:3" x14ac:dyDescent="0.45">
      <c r="C88" s="170"/>
    </row>
    <row r="89" spans="3:3" x14ac:dyDescent="0.45">
      <c r="C89" s="170"/>
    </row>
    <row r="90" spans="3:3" x14ac:dyDescent="0.45">
      <c r="C90" s="170"/>
    </row>
    <row r="91" spans="3:3" x14ac:dyDescent="0.45">
      <c r="C91" s="170"/>
    </row>
    <row r="92" spans="3:3" x14ac:dyDescent="0.45">
      <c r="C92" s="170"/>
    </row>
    <row r="93" spans="3:3" x14ac:dyDescent="0.45">
      <c r="C93" s="170"/>
    </row>
  </sheetData>
  <mergeCells count="2">
    <mergeCell ref="A1:I1"/>
    <mergeCell ref="A2:I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85" orientation="portrait" r:id="rId2"/>
  <colBreaks count="1" manualBreakCount="1">
    <brk id="9" max="62" man="1"/>
  </colBreak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21"/>
  <dimension ref="A1:M1001"/>
  <sheetViews>
    <sheetView zoomScaleNormal="100" workbookViewId="0">
      <pane ySplit="1" topLeftCell="A2" activePane="bottomLeft" state="frozen"/>
      <selection activeCell="J1" sqref="J1"/>
      <selection pane="bottomLeft" activeCell="K18" sqref="K18"/>
    </sheetView>
  </sheetViews>
  <sheetFormatPr defaultColWidth="9" defaultRowHeight="15.75" x14ac:dyDescent="0.5"/>
  <cols>
    <col min="1" max="1" width="12.46484375" style="662" bestFit="1" customWidth="1"/>
    <col min="2" max="2" width="14.19921875" style="489" bestFit="1" customWidth="1"/>
    <col min="3" max="3" width="14.19921875" style="489" customWidth="1"/>
    <col min="4" max="4" width="21.19921875" style="489" bestFit="1" customWidth="1"/>
    <col min="5" max="5" width="56.53125" style="489" bestFit="1" customWidth="1"/>
    <col min="6" max="6" width="11.796875" style="490" bestFit="1" customWidth="1"/>
    <col min="7" max="7" width="9.19921875" style="489" bestFit="1" customWidth="1"/>
    <col min="8" max="8" width="8.796875" style="489" customWidth="1"/>
    <col min="9" max="9" width="9" style="489" bestFit="1" customWidth="1"/>
    <col min="10" max="10" width="12.796875" style="489" bestFit="1" customWidth="1"/>
    <col min="11" max="15" width="10" style="489" bestFit="1" customWidth="1"/>
    <col min="16" max="16" width="13.796875" style="489" bestFit="1" customWidth="1"/>
    <col min="17" max="19" width="8.796875" style="489" customWidth="1"/>
    <col min="20" max="20" width="10" style="489" bestFit="1" customWidth="1"/>
    <col min="21" max="21" width="8.796875" style="489" customWidth="1"/>
    <col min="22" max="16384" width="9" style="489"/>
  </cols>
  <sheetData>
    <row r="1" spans="1:13" x14ac:dyDescent="0.5">
      <c r="A1" s="343" t="s">
        <v>402</v>
      </c>
      <c r="B1" s="10" t="s">
        <v>26</v>
      </c>
      <c r="C1" s="10" t="s">
        <v>403</v>
      </c>
      <c r="D1" s="10" t="s">
        <v>385</v>
      </c>
      <c r="E1" s="10" t="s">
        <v>136</v>
      </c>
      <c r="F1" s="10" t="s">
        <v>38</v>
      </c>
      <c r="G1" s="485" t="s">
        <v>404</v>
      </c>
      <c r="H1" s="487"/>
      <c r="I1" s="488"/>
    </row>
    <row r="2" spans="1:13" x14ac:dyDescent="0.5">
      <c r="A2" s="343">
        <v>1</v>
      </c>
      <c r="B2" s="10" t="s">
        <v>390</v>
      </c>
      <c r="C2" s="10" t="s">
        <v>389</v>
      </c>
      <c r="D2" s="10" t="s">
        <v>405</v>
      </c>
      <c r="E2" s="10" t="s">
        <v>406</v>
      </c>
      <c r="F2" s="486">
        <v>1363.95</v>
      </c>
      <c r="G2" s="10" t="s">
        <v>407</v>
      </c>
    </row>
    <row r="3" spans="1:13" x14ac:dyDescent="0.5">
      <c r="A3" s="343">
        <v>2</v>
      </c>
      <c r="B3" s="10" t="s">
        <v>390</v>
      </c>
      <c r="C3" s="10" t="s">
        <v>400</v>
      </c>
      <c r="D3" s="10" t="s">
        <v>408</v>
      </c>
      <c r="E3" s="10" t="s">
        <v>409</v>
      </c>
      <c r="F3" s="486">
        <v>379</v>
      </c>
      <c r="G3" s="10" t="s">
        <v>410</v>
      </c>
      <c r="H3" s="10"/>
    </row>
    <row r="4" spans="1:13" x14ac:dyDescent="0.5">
      <c r="A4" s="343">
        <v>3</v>
      </c>
      <c r="B4" s="10" t="s">
        <v>390</v>
      </c>
      <c r="C4" s="10" t="s">
        <v>399</v>
      </c>
      <c r="D4" s="10" t="s">
        <v>411</v>
      </c>
      <c r="E4" s="10" t="s">
        <v>412</v>
      </c>
      <c r="F4" s="486">
        <v>1149</v>
      </c>
      <c r="G4" s="10" t="s">
        <v>413</v>
      </c>
      <c r="H4" s="10"/>
      <c r="I4" s="10"/>
      <c r="J4" s="10"/>
      <c r="K4" s="10"/>
      <c r="L4" s="10"/>
      <c r="M4" s="10"/>
    </row>
    <row r="5" spans="1:13" x14ac:dyDescent="0.5">
      <c r="A5" s="343">
        <v>4</v>
      </c>
      <c r="B5" s="10" t="s">
        <v>390</v>
      </c>
      <c r="C5" s="10" t="s">
        <v>395</v>
      </c>
      <c r="D5" s="10" t="s">
        <v>414</v>
      </c>
      <c r="E5" s="10" t="s">
        <v>415</v>
      </c>
      <c r="F5" s="486">
        <v>3149</v>
      </c>
      <c r="G5" s="10" t="s">
        <v>407</v>
      </c>
      <c r="H5" s="10"/>
      <c r="I5" s="10"/>
      <c r="J5" s="10"/>
      <c r="K5" s="10"/>
      <c r="L5" s="10"/>
      <c r="M5" s="10"/>
    </row>
    <row r="6" spans="1:13" x14ac:dyDescent="0.5">
      <c r="A6" s="343">
        <v>5</v>
      </c>
      <c r="B6" s="10" t="s">
        <v>390</v>
      </c>
      <c r="C6" s="10" t="s">
        <v>389</v>
      </c>
      <c r="D6" s="10" t="s">
        <v>416</v>
      </c>
      <c r="E6" s="10" t="s">
        <v>417</v>
      </c>
      <c r="F6" s="486">
        <v>219</v>
      </c>
      <c r="G6" s="10" t="s">
        <v>410</v>
      </c>
      <c r="H6" s="10"/>
      <c r="I6" s="10"/>
      <c r="J6" s="10"/>
      <c r="K6" s="10"/>
      <c r="L6" s="10"/>
      <c r="M6" s="10"/>
    </row>
    <row r="7" spans="1:13" x14ac:dyDescent="0.5">
      <c r="A7" s="343">
        <v>6</v>
      </c>
      <c r="B7" s="10" t="s">
        <v>390</v>
      </c>
      <c r="C7" s="10" t="s">
        <v>397</v>
      </c>
      <c r="D7" s="10" t="s">
        <v>418</v>
      </c>
      <c r="E7" s="10" t="s">
        <v>419</v>
      </c>
      <c r="F7" s="486">
        <v>599</v>
      </c>
      <c r="G7" s="10" t="s">
        <v>413</v>
      </c>
      <c r="H7" s="10"/>
      <c r="I7" s="10"/>
      <c r="J7" s="10"/>
      <c r="K7" s="10"/>
      <c r="L7" s="10"/>
      <c r="M7" s="10"/>
    </row>
    <row r="8" spans="1:13" x14ac:dyDescent="0.5">
      <c r="A8" s="343">
        <v>7</v>
      </c>
      <c r="B8" s="10" t="s">
        <v>390</v>
      </c>
      <c r="C8" s="10" t="s">
        <v>395</v>
      </c>
      <c r="D8" s="10" t="s">
        <v>420</v>
      </c>
      <c r="E8" s="10" t="s">
        <v>421</v>
      </c>
      <c r="F8" s="486">
        <v>239</v>
      </c>
      <c r="G8" s="10" t="s">
        <v>413</v>
      </c>
      <c r="H8" s="10"/>
      <c r="I8" s="10"/>
      <c r="J8" s="10"/>
      <c r="K8" s="10"/>
      <c r="L8" s="10"/>
      <c r="M8" s="10"/>
    </row>
    <row r="9" spans="1:13" x14ac:dyDescent="0.5">
      <c r="A9" s="343">
        <v>8</v>
      </c>
      <c r="B9" s="10" t="s">
        <v>390</v>
      </c>
      <c r="C9" s="10" t="s">
        <v>400</v>
      </c>
      <c r="D9" s="10" t="s">
        <v>422</v>
      </c>
      <c r="E9" s="10" t="s">
        <v>423</v>
      </c>
      <c r="F9" s="486">
        <v>1499</v>
      </c>
      <c r="G9" s="10" t="s">
        <v>413</v>
      </c>
      <c r="H9" s="10"/>
    </row>
    <row r="10" spans="1:13" x14ac:dyDescent="0.5">
      <c r="A10" s="343">
        <v>9</v>
      </c>
      <c r="B10" s="10" t="s">
        <v>390</v>
      </c>
      <c r="C10" s="10" t="s">
        <v>397</v>
      </c>
      <c r="D10" s="10" t="s">
        <v>424</v>
      </c>
      <c r="E10" s="10" t="s">
        <v>425</v>
      </c>
      <c r="F10" s="486">
        <v>899</v>
      </c>
      <c r="G10" s="10" t="s">
        <v>413</v>
      </c>
      <c r="H10" s="10"/>
    </row>
    <row r="11" spans="1:13" x14ac:dyDescent="0.5">
      <c r="A11" s="343">
        <v>10</v>
      </c>
      <c r="B11" s="10" t="s">
        <v>390</v>
      </c>
      <c r="C11" s="10" t="s">
        <v>397</v>
      </c>
      <c r="D11" s="10" t="s">
        <v>426</v>
      </c>
      <c r="E11" s="10" t="s">
        <v>427</v>
      </c>
      <c r="F11" s="486">
        <v>1098.99</v>
      </c>
      <c r="G11" s="10" t="s">
        <v>413</v>
      </c>
      <c r="H11" s="10"/>
    </row>
    <row r="12" spans="1:13" x14ac:dyDescent="0.5">
      <c r="A12" s="343">
        <v>11</v>
      </c>
      <c r="B12" s="10" t="s">
        <v>390</v>
      </c>
      <c r="C12" s="10" t="s">
        <v>395</v>
      </c>
      <c r="D12" s="10" t="s">
        <v>428</v>
      </c>
      <c r="E12" s="10" t="s">
        <v>429</v>
      </c>
      <c r="F12" s="486">
        <v>2649</v>
      </c>
      <c r="G12" s="10" t="s">
        <v>407</v>
      </c>
      <c r="H12" s="10"/>
    </row>
    <row r="13" spans="1:13" x14ac:dyDescent="0.5">
      <c r="A13" s="343">
        <v>12</v>
      </c>
      <c r="B13" s="10" t="s">
        <v>390</v>
      </c>
      <c r="C13" s="10" t="s">
        <v>397</v>
      </c>
      <c r="D13" s="10" t="s">
        <v>430</v>
      </c>
      <c r="E13" s="10" t="s">
        <v>431</v>
      </c>
      <c r="F13" s="486">
        <v>229</v>
      </c>
      <c r="G13" s="10" t="s">
        <v>432</v>
      </c>
    </row>
    <row r="14" spans="1:13" x14ac:dyDescent="0.5">
      <c r="A14" s="343">
        <v>13</v>
      </c>
      <c r="B14" s="10" t="s">
        <v>390</v>
      </c>
      <c r="C14" s="10" t="s">
        <v>399</v>
      </c>
      <c r="D14" s="10" t="s">
        <v>433</v>
      </c>
      <c r="E14" s="10" t="s">
        <v>434</v>
      </c>
      <c r="F14" s="486">
        <v>849</v>
      </c>
      <c r="G14" s="10" t="s">
        <v>413</v>
      </c>
    </row>
    <row r="15" spans="1:13" x14ac:dyDescent="0.5">
      <c r="A15" s="343">
        <v>14</v>
      </c>
      <c r="B15" s="10" t="s">
        <v>390</v>
      </c>
      <c r="C15" s="10" t="s">
        <v>395</v>
      </c>
      <c r="D15" s="10" t="s">
        <v>405</v>
      </c>
      <c r="E15" s="10" t="s">
        <v>435</v>
      </c>
      <c r="F15" s="486">
        <v>1999</v>
      </c>
      <c r="G15" s="10" t="s">
        <v>407</v>
      </c>
    </row>
    <row r="16" spans="1:13" x14ac:dyDescent="0.5">
      <c r="A16" s="343">
        <v>15</v>
      </c>
      <c r="B16" s="10" t="s">
        <v>390</v>
      </c>
      <c r="C16" s="10" t="s">
        <v>398</v>
      </c>
      <c r="D16" s="10" t="s">
        <v>408</v>
      </c>
      <c r="E16" s="10" t="s">
        <v>436</v>
      </c>
      <c r="F16" s="486">
        <v>769</v>
      </c>
      <c r="G16" s="10" t="s">
        <v>437</v>
      </c>
    </row>
    <row r="17" spans="1:8" x14ac:dyDescent="0.5">
      <c r="A17" s="343">
        <v>16</v>
      </c>
      <c r="B17" s="10" t="s">
        <v>390</v>
      </c>
      <c r="C17" s="10" t="s">
        <v>398</v>
      </c>
      <c r="D17" s="10" t="s">
        <v>411</v>
      </c>
      <c r="E17" s="10" t="s">
        <v>438</v>
      </c>
      <c r="F17" s="486">
        <v>379</v>
      </c>
      <c r="G17" s="10" t="s">
        <v>410</v>
      </c>
    </row>
    <row r="18" spans="1:8" x14ac:dyDescent="0.5">
      <c r="A18" s="343">
        <v>17</v>
      </c>
      <c r="B18" s="10" t="s">
        <v>390</v>
      </c>
      <c r="C18" s="10" t="s">
        <v>400</v>
      </c>
      <c r="D18" s="10" t="s">
        <v>414</v>
      </c>
      <c r="E18" s="10" t="s">
        <v>439</v>
      </c>
      <c r="F18" s="486">
        <v>379</v>
      </c>
      <c r="G18" s="10" t="s">
        <v>413</v>
      </c>
    </row>
    <row r="19" spans="1:8" x14ac:dyDescent="0.5">
      <c r="A19" s="343">
        <v>18</v>
      </c>
      <c r="B19" s="10" t="s">
        <v>390</v>
      </c>
      <c r="C19" s="10" t="s">
        <v>398</v>
      </c>
      <c r="D19" s="10" t="s">
        <v>416</v>
      </c>
      <c r="E19" s="10" t="s">
        <v>440</v>
      </c>
      <c r="F19" s="486">
        <v>469</v>
      </c>
      <c r="G19" s="10" t="s">
        <v>432</v>
      </c>
    </row>
    <row r="20" spans="1:8" x14ac:dyDescent="0.5">
      <c r="A20" s="343">
        <v>19</v>
      </c>
      <c r="B20" s="10" t="s">
        <v>390</v>
      </c>
      <c r="C20" s="10" t="s">
        <v>399</v>
      </c>
      <c r="D20" s="10" t="s">
        <v>418</v>
      </c>
      <c r="E20" s="10" t="s">
        <v>441</v>
      </c>
      <c r="F20" s="486">
        <v>679</v>
      </c>
      <c r="G20" s="10" t="s">
        <v>442</v>
      </c>
    </row>
    <row r="21" spans="1:8" x14ac:dyDescent="0.5">
      <c r="A21" s="343">
        <v>20</v>
      </c>
      <c r="B21" s="10" t="s">
        <v>390</v>
      </c>
      <c r="C21" s="10" t="s">
        <v>395</v>
      </c>
      <c r="D21" s="10" t="s">
        <v>420</v>
      </c>
      <c r="E21" s="10" t="s">
        <v>443</v>
      </c>
      <c r="F21" s="486">
        <v>979</v>
      </c>
      <c r="G21" s="10" t="s">
        <v>442</v>
      </c>
    </row>
    <row r="22" spans="1:8" x14ac:dyDescent="0.5">
      <c r="A22" s="343">
        <v>21</v>
      </c>
      <c r="B22" s="10" t="s">
        <v>390</v>
      </c>
      <c r="C22" s="10" t="s">
        <v>398</v>
      </c>
      <c r="D22" s="10" t="s">
        <v>422</v>
      </c>
      <c r="E22" s="10" t="s">
        <v>444</v>
      </c>
      <c r="F22" s="486">
        <v>1199</v>
      </c>
      <c r="G22" s="10" t="s">
        <v>432</v>
      </c>
    </row>
    <row r="23" spans="1:8" x14ac:dyDescent="0.5">
      <c r="A23" s="343">
        <v>22</v>
      </c>
      <c r="B23" s="10" t="s">
        <v>390</v>
      </c>
      <c r="C23" s="10" t="s">
        <v>400</v>
      </c>
      <c r="D23" s="10" t="s">
        <v>424</v>
      </c>
      <c r="E23" s="10" t="s">
        <v>445</v>
      </c>
      <c r="F23" s="486">
        <v>1699</v>
      </c>
      <c r="G23" s="10" t="s">
        <v>442</v>
      </c>
    </row>
    <row r="24" spans="1:8" x14ac:dyDescent="0.5">
      <c r="A24" s="343">
        <v>23</v>
      </c>
      <c r="B24" s="10" t="s">
        <v>390</v>
      </c>
      <c r="C24" s="10" t="s">
        <v>398</v>
      </c>
      <c r="D24" s="10" t="s">
        <v>426</v>
      </c>
      <c r="E24" s="10" t="s">
        <v>446</v>
      </c>
      <c r="F24" s="486">
        <v>1299</v>
      </c>
      <c r="G24" s="10" t="s">
        <v>432</v>
      </c>
    </row>
    <row r="25" spans="1:8" x14ac:dyDescent="0.5">
      <c r="A25" s="343">
        <v>24</v>
      </c>
      <c r="B25" s="10" t="s">
        <v>390</v>
      </c>
      <c r="C25" s="10" t="s">
        <v>397</v>
      </c>
      <c r="D25" s="10" t="s">
        <v>428</v>
      </c>
      <c r="E25" s="10" t="s">
        <v>447</v>
      </c>
      <c r="F25" s="486">
        <v>1829</v>
      </c>
      <c r="G25" s="10" t="s">
        <v>448</v>
      </c>
    </row>
    <row r="26" spans="1:8" x14ac:dyDescent="0.5">
      <c r="A26" s="343">
        <v>25</v>
      </c>
      <c r="B26" s="10" t="s">
        <v>390</v>
      </c>
      <c r="C26" s="10" t="s">
        <v>399</v>
      </c>
      <c r="D26" s="10" t="s">
        <v>430</v>
      </c>
      <c r="E26" s="10" t="s">
        <v>449</v>
      </c>
      <c r="F26" s="486">
        <v>219</v>
      </c>
      <c r="G26" s="10" t="s">
        <v>410</v>
      </c>
    </row>
    <row r="27" spans="1:8" x14ac:dyDescent="0.5">
      <c r="A27" s="343">
        <v>26</v>
      </c>
      <c r="B27" s="10" t="s">
        <v>390</v>
      </c>
      <c r="C27" s="10" t="s">
        <v>395</v>
      </c>
      <c r="D27" s="10" t="s">
        <v>433</v>
      </c>
      <c r="E27" s="10" t="s">
        <v>450</v>
      </c>
      <c r="F27" s="486">
        <v>1599</v>
      </c>
      <c r="G27" s="10" t="s">
        <v>413</v>
      </c>
    </row>
    <row r="28" spans="1:8" x14ac:dyDescent="0.5">
      <c r="A28" s="343">
        <v>27</v>
      </c>
      <c r="B28" s="10" t="s">
        <v>390</v>
      </c>
      <c r="C28" s="10" t="s">
        <v>399</v>
      </c>
      <c r="D28" s="10" t="s">
        <v>405</v>
      </c>
      <c r="E28" s="10" t="s">
        <v>451</v>
      </c>
      <c r="F28" s="486">
        <v>1099</v>
      </c>
      <c r="G28" s="10" t="s">
        <v>442</v>
      </c>
    </row>
    <row r="29" spans="1:8" x14ac:dyDescent="0.5">
      <c r="A29" s="343">
        <v>28</v>
      </c>
      <c r="B29" s="10" t="s">
        <v>390</v>
      </c>
      <c r="C29" s="10" t="s">
        <v>389</v>
      </c>
      <c r="D29" s="10" t="s">
        <v>408</v>
      </c>
      <c r="E29" s="10" t="s">
        <v>452</v>
      </c>
      <c r="F29" s="486">
        <v>1399</v>
      </c>
      <c r="G29" s="10" t="s">
        <v>442</v>
      </c>
      <c r="H29" s="490"/>
    </row>
    <row r="30" spans="1:8" x14ac:dyDescent="0.5">
      <c r="A30" s="343">
        <v>29</v>
      </c>
      <c r="B30" s="10" t="s">
        <v>390</v>
      </c>
      <c r="C30" s="10" t="s">
        <v>395</v>
      </c>
      <c r="D30" s="10" t="s">
        <v>411</v>
      </c>
      <c r="E30" s="10" t="s">
        <v>453</v>
      </c>
      <c r="F30" s="486">
        <v>849</v>
      </c>
      <c r="G30" s="10" t="s">
        <v>442</v>
      </c>
      <c r="H30" s="490"/>
    </row>
    <row r="31" spans="1:8" x14ac:dyDescent="0.5">
      <c r="A31" s="343">
        <v>30</v>
      </c>
      <c r="B31" s="10" t="s">
        <v>390</v>
      </c>
      <c r="C31" s="10" t="s">
        <v>389</v>
      </c>
      <c r="D31" s="10" t="s">
        <v>414</v>
      </c>
      <c r="E31" s="10" t="s">
        <v>454</v>
      </c>
      <c r="F31" s="486">
        <v>279</v>
      </c>
      <c r="G31" s="10" t="s">
        <v>413</v>
      </c>
      <c r="H31" s="490"/>
    </row>
    <row r="32" spans="1:8" x14ac:dyDescent="0.5">
      <c r="A32" s="343">
        <v>31</v>
      </c>
      <c r="B32" s="10" t="s">
        <v>390</v>
      </c>
      <c r="C32" s="10" t="s">
        <v>389</v>
      </c>
      <c r="D32" s="10" t="s">
        <v>416</v>
      </c>
      <c r="E32" s="10" t="s">
        <v>455</v>
      </c>
      <c r="F32" s="486">
        <v>1199</v>
      </c>
      <c r="G32" s="10" t="s">
        <v>413</v>
      </c>
      <c r="H32" s="490"/>
    </row>
    <row r="33" spans="1:8" x14ac:dyDescent="0.5">
      <c r="A33" s="343">
        <v>32</v>
      </c>
      <c r="B33" s="10" t="s">
        <v>390</v>
      </c>
      <c r="C33" s="10" t="s">
        <v>400</v>
      </c>
      <c r="D33" s="10" t="s">
        <v>418</v>
      </c>
      <c r="E33" s="10" t="s">
        <v>456</v>
      </c>
      <c r="F33" s="486">
        <v>1299</v>
      </c>
      <c r="G33" s="10" t="s">
        <v>442</v>
      </c>
      <c r="H33" s="490"/>
    </row>
    <row r="34" spans="1:8" x14ac:dyDescent="0.5">
      <c r="A34" s="343">
        <v>33</v>
      </c>
      <c r="B34" s="10" t="s">
        <v>390</v>
      </c>
      <c r="C34" s="10" t="s">
        <v>389</v>
      </c>
      <c r="D34" s="10" t="s">
        <v>420</v>
      </c>
      <c r="E34" s="10" t="s">
        <v>457</v>
      </c>
      <c r="F34" s="486">
        <v>999</v>
      </c>
      <c r="G34" s="10" t="s">
        <v>413</v>
      </c>
      <c r="H34" s="490"/>
    </row>
    <row r="35" spans="1:8" x14ac:dyDescent="0.5">
      <c r="A35" s="343">
        <v>34</v>
      </c>
      <c r="B35" s="10" t="s">
        <v>390</v>
      </c>
      <c r="C35" s="10" t="s">
        <v>389</v>
      </c>
      <c r="D35" s="10" t="s">
        <v>422</v>
      </c>
      <c r="E35" s="10" t="s">
        <v>458</v>
      </c>
      <c r="F35" s="486">
        <v>799</v>
      </c>
      <c r="G35" s="10" t="s">
        <v>432</v>
      </c>
      <c r="H35" s="490"/>
    </row>
    <row r="36" spans="1:8" x14ac:dyDescent="0.5">
      <c r="A36" s="343">
        <v>35</v>
      </c>
      <c r="B36" s="10" t="s">
        <v>390</v>
      </c>
      <c r="C36" s="10" t="s">
        <v>397</v>
      </c>
      <c r="D36" s="10" t="s">
        <v>424</v>
      </c>
      <c r="E36" s="10" t="s">
        <v>459</v>
      </c>
      <c r="F36" s="486">
        <v>1599</v>
      </c>
      <c r="G36" s="10" t="s">
        <v>460</v>
      </c>
      <c r="H36" s="490"/>
    </row>
    <row r="37" spans="1:8" x14ac:dyDescent="0.5">
      <c r="A37" s="343">
        <v>36</v>
      </c>
      <c r="B37" s="10" t="s">
        <v>390</v>
      </c>
      <c r="C37" s="10" t="s">
        <v>400</v>
      </c>
      <c r="D37" s="10" t="s">
        <v>426</v>
      </c>
      <c r="E37" s="10" t="s">
        <v>461</v>
      </c>
      <c r="F37" s="486">
        <v>219</v>
      </c>
      <c r="G37" s="10" t="s">
        <v>410</v>
      </c>
      <c r="H37" s="490"/>
    </row>
    <row r="38" spans="1:8" x14ac:dyDescent="0.5">
      <c r="A38" s="343">
        <v>37</v>
      </c>
      <c r="B38" s="10" t="s">
        <v>390</v>
      </c>
      <c r="C38" s="10" t="s">
        <v>398</v>
      </c>
      <c r="D38" s="10" t="s">
        <v>428</v>
      </c>
      <c r="E38" s="10" t="s">
        <v>462</v>
      </c>
      <c r="F38" s="486">
        <v>1186</v>
      </c>
      <c r="G38" s="10" t="s">
        <v>442</v>
      </c>
      <c r="H38" s="490"/>
    </row>
    <row r="39" spans="1:8" x14ac:dyDescent="0.5">
      <c r="A39" s="343">
        <v>38</v>
      </c>
      <c r="B39" s="10" t="s">
        <v>390</v>
      </c>
      <c r="C39" s="10" t="s">
        <v>400</v>
      </c>
      <c r="D39" s="10" t="s">
        <v>430</v>
      </c>
      <c r="E39" s="10" t="s">
        <v>463</v>
      </c>
      <c r="F39" s="486">
        <v>1999</v>
      </c>
      <c r="G39" s="10" t="s">
        <v>442</v>
      </c>
      <c r="H39" s="490"/>
    </row>
    <row r="40" spans="1:8" x14ac:dyDescent="0.5">
      <c r="A40" s="343">
        <v>39</v>
      </c>
      <c r="B40" s="10" t="s">
        <v>390</v>
      </c>
      <c r="C40" s="10" t="s">
        <v>389</v>
      </c>
      <c r="D40" s="10" t="s">
        <v>433</v>
      </c>
      <c r="E40" s="10" t="s">
        <v>464</v>
      </c>
      <c r="F40" s="486">
        <v>499</v>
      </c>
      <c r="G40" s="10" t="s">
        <v>410</v>
      </c>
      <c r="H40" s="490"/>
    </row>
    <row r="41" spans="1:8" x14ac:dyDescent="0.5">
      <c r="A41" s="343">
        <v>40</v>
      </c>
      <c r="B41" s="10" t="s">
        <v>390</v>
      </c>
      <c r="C41" s="10" t="s">
        <v>389</v>
      </c>
      <c r="D41" s="10" t="s">
        <v>405</v>
      </c>
      <c r="E41" s="10" t="s">
        <v>465</v>
      </c>
      <c r="F41" s="486">
        <v>1999</v>
      </c>
      <c r="G41" s="10" t="s">
        <v>413</v>
      </c>
      <c r="H41" s="490"/>
    </row>
    <row r="42" spans="1:8" x14ac:dyDescent="0.5">
      <c r="A42" s="343">
        <v>41</v>
      </c>
      <c r="B42" s="10" t="s">
        <v>390</v>
      </c>
      <c r="C42" s="10" t="s">
        <v>395</v>
      </c>
      <c r="D42" s="10" t="s">
        <v>408</v>
      </c>
      <c r="E42" s="10" t="s">
        <v>466</v>
      </c>
      <c r="F42" s="486">
        <v>249</v>
      </c>
      <c r="G42" s="10" t="s">
        <v>413</v>
      </c>
      <c r="H42" s="490"/>
    </row>
    <row r="43" spans="1:8" x14ac:dyDescent="0.5">
      <c r="A43" s="343">
        <v>42</v>
      </c>
      <c r="B43" s="10" t="s">
        <v>390</v>
      </c>
      <c r="C43" s="10" t="s">
        <v>399</v>
      </c>
      <c r="D43" s="10" t="s">
        <v>411</v>
      </c>
      <c r="E43" s="10" t="s">
        <v>467</v>
      </c>
      <c r="F43" s="486">
        <v>719.1</v>
      </c>
      <c r="G43" s="10" t="s">
        <v>442</v>
      </c>
      <c r="H43" s="490"/>
    </row>
    <row r="44" spans="1:8" x14ac:dyDescent="0.5">
      <c r="A44" s="343">
        <v>43</v>
      </c>
      <c r="B44" s="10" t="s">
        <v>390</v>
      </c>
      <c r="C44" s="10" t="s">
        <v>397</v>
      </c>
      <c r="D44" s="10" t="s">
        <v>414</v>
      </c>
      <c r="E44" s="10" t="s">
        <v>468</v>
      </c>
      <c r="F44" s="486">
        <v>1499</v>
      </c>
      <c r="G44" s="10" t="s">
        <v>413</v>
      </c>
      <c r="H44" s="490"/>
    </row>
    <row r="45" spans="1:8" x14ac:dyDescent="0.5">
      <c r="A45" s="343">
        <v>44</v>
      </c>
      <c r="B45" s="10" t="s">
        <v>390</v>
      </c>
      <c r="C45" s="10" t="s">
        <v>400</v>
      </c>
      <c r="D45" s="10" t="s">
        <v>416</v>
      </c>
      <c r="E45" s="10" t="s">
        <v>469</v>
      </c>
      <c r="F45" s="486">
        <v>999</v>
      </c>
      <c r="G45" s="10" t="s">
        <v>413</v>
      </c>
      <c r="H45" s="490"/>
    </row>
    <row r="46" spans="1:8" x14ac:dyDescent="0.5">
      <c r="A46" s="343">
        <v>45</v>
      </c>
      <c r="B46" s="10" t="s">
        <v>390</v>
      </c>
      <c r="C46" s="10" t="s">
        <v>389</v>
      </c>
      <c r="D46" s="10" t="s">
        <v>418</v>
      </c>
      <c r="E46" s="10" t="s">
        <v>470</v>
      </c>
      <c r="F46" s="486">
        <v>349</v>
      </c>
      <c r="G46" s="10" t="s">
        <v>413</v>
      </c>
      <c r="H46" s="490"/>
    </row>
    <row r="47" spans="1:8" x14ac:dyDescent="0.5">
      <c r="A47" s="343">
        <v>46</v>
      </c>
      <c r="B47" s="10" t="s">
        <v>390</v>
      </c>
      <c r="C47" s="10" t="s">
        <v>389</v>
      </c>
      <c r="D47" s="10" t="s">
        <v>420</v>
      </c>
      <c r="E47" s="10" t="s">
        <v>471</v>
      </c>
      <c r="F47" s="486">
        <v>899</v>
      </c>
      <c r="G47" s="10" t="s">
        <v>442</v>
      </c>
      <c r="H47" s="490"/>
    </row>
    <row r="48" spans="1:8" x14ac:dyDescent="0.5">
      <c r="A48" s="343">
        <v>47</v>
      </c>
      <c r="B48" s="10" t="s">
        <v>390</v>
      </c>
      <c r="C48" s="10" t="s">
        <v>398</v>
      </c>
      <c r="D48" s="10" t="s">
        <v>422</v>
      </c>
      <c r="E48" s="10" t="s">
        <v>472</v>
      </c>
      <c r="F48" s="486">
        <v>899</v>
      </c>
      <c r="G48" s="10" t="s">
        <v>437</v>
      </c>
      <c r="H48" s="490"/>
    </row>
    <row r="49" spans="1:8" x14ac:dyDescent="0.5">
      <c r="A49" s="343">
        <v>48</v>
      </c>
      <c r="B49" s="10" t="s">
        <v>390</v>
      </c>
      <c r="C49" s="10" t="s">
        <v>400</v>
      </c>
      <c r="D49" s="10" t="s">
        <v>424</v>
      </c>
      <c r="E49" s="10" t="s">
        <v>473</v>
      </c>
      <c r="F49" s="486">
        <v>799</v>
      </c>
      <c r="G49" s="10" t="s">
        <v>413</v>
      </c>
      <c r="H49" s="490"/>
    </row>
    <row r="50" spans="1:8" x14ac:dyDescent="0.5">
      <c r="A50" s="343">
        <v>49</v>
      </c>
      <c r="B50" s="10" t="s">
        <v>390</v>
      </c>
      <c r="C50" s="10" t="s">
        <v>398</v>
      </c>
      <c r="D50" s="10" t="s">
        <v>426</v>
      </c>
      <c r="E50" s="10" t="s">
        <v>474</v>
      </c>
      <c r="F50" s="486">
        <v>779</v>
      </c>
      <c r="G50" s="10" t="s">
        <v>413</v>
      </c>
      <c r="H50" s="490"/>
    </row>
    <row r="51" spans="1:8" x14ac:dyDescent="0.5">
      <c r="A51" s="343">
        <v>50</v>
      </c>
      <c r="B51" s="10" t="s">
        <v>390</v>
      </c>
      <c r="C51" s="10" t="s">
        <v>398</v>
      </c>
      <c r="D51" s="10" t="s">
        <v>428</v>
      </c>
      <c r="E51" s="10" t="s">
        <v>475</v>
      </c>
      <c r="F51" s="486">
        <v>2439</v>
      </c>
      <c r="G51" s="10" t="s">
        <v>407</v>
      </c>
      <c r="H51" s="490"/>
    </row>
    <row r="52" spans="1:8" x14ac:dyDescent="0.5">
      <c r="A52" s="343">
        <v>51</v>
      </c>
      <c r="B52" s="10" t="s">
        <v>390</v>
      </c>
      <c r="C52" s="10" t="s">
        <v>400</v>
      </c>
      <c r="D52" s="10" t="s">
        <v>430</v>
      </c>
      <c r="E52" s="10" t="s">
        <v>476</v>
      </c>
      <c r="F52" s="486">
        <v>1199</v>
      </c>
      <c r="G52" s="10" t="s">
        <v>460</v>
      </c>
      <c r="H52" s="490"/>
    </row>
    <row r="53" spans="1:8" x14ac:dyDescent="0.5">
      <c r="A53" s="343">
        <v>52</v>
      </c>
      <c r="B53" s="10" t="s">
        <v>390</v>
      </c>
      <c r="C53" s="10" t="s">
        <v>398</v>
      </c>
      <c r="D53" s="10" t="s">
        <v>433</v>
      </c>
      <c r="E53" s="10" t="s">
        <v>477</v>
      </c>
      <c r="F53" s="486">
        <v>649</v>
      </c>
      <c r="G53" s="10" t="s">
        <v>413</v>
      </c>
      <c r="H53" s="490"/>
    </row>
    <row r="54" spans="1:8" x14ac:dyDescent="0.5">
      <c r="A54" s="343">
        <v>53</v>
      </c>
      <c r="B54" s="10" t="s">
        <v>390</v>
      </c>
      <c r="C54" s="10" t="s">
        <v>398</v>
      </c>
      <c r="D54" s="10" t="s">
        <v>405</v>
      </c>
      <c r="E54" s="10" t="s">
        <v>478</v>
      </c>
      <c r="F54" s="486">
        <v>849</v>
      </c>
      <c r="G54" s="10" t="s">
        <v>442</v>
      </c>
      <c r="H54" s="490"/>
    </row>
    <row r="55" spans="1:8" x14ac:dyDescent="0.5">
      <c r="A55" s="343">
        <v>54</v>
      </c>
      <c r="B55" s="10" t="s">
        <v>390</v>
      </c>
      <c r="C55" s="10" t="s">
        <v>395</v>
      </c>
      <c r="D55" s="10" t="s">
        <v>408</v>
      </c>
      <c r="E55" s="10" t="s">
        <v>479</v>
      </c>
      <c r="F55" s="486">
        <v>807.66</v>
      </c>
      <c r="G55" s="10" t="s">
        <v>410</v>
      </c>
      <c r="H55" s="490"/>
    </row>
    <row r="56" spans="1:8" x14ac:dyDescent="0.5">
      <c r="A56" s="343">
        <v>55</v>
      </c>
      <c r="B56" s="10" t="s">
        <v>390</v>
      </c>
      <c r="C56" s="10" t="s">
        <v>389</v>
      </c>
      <c r="D56" s="10" t="s">
        <v>411</v>
      </c>
      <c r="E56" s="10" t="s">
        <v>480</v>
      </c>
      <c r="F56" s="486">
        <v>1535.49</v>
      </c>
      <c r="G56" s="10" t="s">
        <v>413</v>
      </c>
      <c r="H56" s="490"/>
    </row>
    <row r="57" spans="1:8" x14ac:dyDescent="0.5">
      <c r="A57" s="343">
        <v>56</v>
      </c>
      <c r="B57" s="10" t="s">
        <v>390</v>
      </c>
      <c r="C57" s="10" t="s">
        <v>395</v>
      </c>
      <c r="D57" s="10" t="s">
        <v>414</v>
      </c>
      <c r="E57" s="10" t="s">
        <v>481</v>
      </c>
      <c r="F57" s="486">
        <v>379</v>
      </c>
      <c r="G57" s="10" t="s">
        <v>432</v>
      </c>
      <c r="H57" s="490"/>
    </row>
    <row r="58" spans="1:8" x14ac:dyDescent="0.5">
      <c r="A58" s="343">
        <v>57</v>
      </c>
      <c r="B58" s="10" t="s">
        <v>390</v>
      </c>
      <c r="C58" s="10" t="s">
        <v>399</v>
      </c>
      <c r="D58" s="10" t="s">
        <v>416</v>
      </c>
      <c r="E58" s="10" t="s">
        <v>482</v>
      </c>
      <c r="F58" s="486">
        <v>529</v>
      </c>
      <c r="G58" s="10" t="s">
        <v>437</v>
      </c>
      <c r="H58" s="490"/>
    </row>
    <row r="59" spans="1:8" x14ac:dyDescent="0.5">
      <c r="A59" s="343">
        <v>58</v>
      </c>
      <c r="B59" s="10" t="s">
        <v>390</v>
      </c>
      <c r="C59" s="10" t="s">
        <v>398</v>
      </c>
      <c r="D59" s="10" t="s">
        <v>418</v>
      </c>
      <c r="E59" s="10" t="s">
        <v>483</v>
      </c>
      <c r="F59" s="486">
        <v>749</v>
      </c>
      <c r="G59" s="10" t="s">
        <v>413</v>
      </c>
      <c r="H59" s="490"/>
    </row>
    <row r="60" spans="1:8" x14ac:dyDescent="0.5">
      <c r="A60" s="343">
        <v>59</v>
      </c>
      <c r="B60" s="10" t="s">
        <v>390</v>
      </c>
      <c r="C60" s="10" t="s">
        <v>395</v>
      </c>
      <c r="D60" s="10" t="s">
        <v>420</v>
      </c>
      <c r="E60" s="10" t="s">
        <v>484</v>
      </c>
      <c r="F60" s="486">
        <v>499</v>
      </c>
      <c r="G60" s="10" t="s">
        <v>442</v>
      </c>
      <c r="H60" s="490"/>
    </row>
    <row r="61" spans="1:8" x14ac:dyDescent="0.5">
      <c r="A61" s="343">
        <v>60</v>
      </c>
      <c r="B61" s="10" t="s">
        <v>390</v>
      </c>
      <c r="C61" s="10" t="s">
        <v>398</v>
      </c>
      <c r="D61" s="10" t="s">
        <v>422</v>
      </c>
      <c r="E61" s="10" t="s">
        <v>485</v>
      </c>
      <c r="F61" s="486">
        <v>2199</v>
      </c>
      <c r="G61" s="10" t="s">
        <v>407</v>
      </c>
      <c r="H61" s="490"/>
    </row>
    <row r="62" spans="1:8" x14ac:dyDescent="0.5">
      <c r="A62" s="343">
        <v>61</v>
      </c>
      <c r="B62" s="10" t="s">
        <v>390</v>
      </c>
      <c r="C62" s="10" t="s">
        <v>389</v>
      </c>
      <c r="D62" s="10" t="s">
        <v>424</v>
      </c>
      <c r="E62" s="10" t="s">
        <v>486</v>
      </c>
      <c r="F62" s="486">
        <v>319</v>
      </c>
      <c r="G62" s="10" t="s">
        <v>410</v>
      </c>
      <c r="H62" s="490"/>
    </row>
    <row r="63" spans="1:8" x14ac:dyDescent="0.5">
      <c r="A63" s="343">
        <v>62</v>
      </c>
      <c r="B63" s="10" t="s">
        <v>390</v>
      </c>
      <c r="C63" s="10" t="s">
        <v>398</v>
      </c>
      <c r="D63" s="10" t="s">
        <v>426</v>
      </c>
      <c r="E63" s="10" t="s">
        <v>487</v>
      </c>
      <c r="F63" s="486">
        <v>209</v>
      </c>
      <c r="G63" s="10" t="s">
        <v>432</v>
      </c>
      <c r="H63" s="490"/>
    </row>
    <row r="64" spans="1:8" x14ac:dyDescent="0.5">
      <c r="A64" s="343">
        <v>63</v>
      </c>
      <c r="B64" s="10" t="s">
        <v>390</v>
      </c>
      <c r="C64" s="10" t="s">
        <v>400</v>
      </c>
      <c r="D64" s="10" t="s">
        <v>428</v>
      </c>
      <c r="E64" s="10" t="s">
        <v>488</v>
      </c>
      <c r="F64" s="486">
        <v>949</v>
      </c>
      <c r="G64" s="10" t="s">
        <v>413</v>
      </c>
      <c r="H64" s="490"/>
    </row>
    <row r="65" spans="1:8" x14ac:dyDescent="0.5">
      <c r="A65" s="343">
        <v>64</v>
      </c>
      <c r="B65" s="10" t="s">
        <v>390</v>
      </c>
      <c r="C65" s="10" t="s">
        <v>398</v>
      </c>
      <c r="D65" s="10" t="s">
        <v>430</v>
      </c>
      <c r="E65" s="10" t="s">
        <v>489</v>
      </c>
      <c r="F65" s="486">
        <v>899</v>
      </c>
      <c r="G65" s="10" t="s">
        <v>413</v>
      </c>
      <c r="H65" s="490"/>
    </row>
    <row r="66" spans="1:8" x14ac:dyDescent="0.5">
      <c r="A66" s="343">
        <v>65</v>
      </c>
      <c r="B66" s="10" t="s">
        <v>390</v>
      </c>
      <c r="C66" s="10" t="s">
        <v>400</v>
      </c>
      <c r="D66" s="10" t="s">
        <v>433</v>
      </c>
      <c r="E66" s="10" t="s">
        <v>490</v>
      </c>
      <c r="F66" s="486">
        <v>1199</v>
      </c>
      <c r="G66" s="10" t="s">
        <v>442</v>
      </c>
      <c r="H66" s="490"/>
    </row>
    <row r="67" spans="1:8" x14ac:dyDescent="0.5">
      <c r="A67" s="343">
        <v>66</v>
      </c>
      <c r="B67" s="10" t="s">
        <v>390</v>
      </c>
      <c r="C67" s="10" t="s">
        <v>398</v>
      </c>
      <c r="D67" s="10" t="s">
        <v>405</v>
      </c>
      <c r="E67" s="10" t="s">
        <v>491</v>
      </c>
      <c r="F67" s="486">
        <v>1929</v>
      </c>
      <c r="G67" s="10" t="s">
        <v>407</v>
      </c>
      <c r="H67" s="490"/>
    </row>
    <row r="68" spans="1:8" x14ac:dyDescent="0.5">
      <c r="A68" s="343">
        <v>67</v>
      </c>
      <c r="B68" s="10" t="s">
        <v>390</v>
      </c>
      <c r="C68" s="10" t="s">
        <v>398</v>
      </c>
      <c r="D68" s="10" t="s">
        <v>408</v>
      </c>
      <c r="E68" s="10" t="s">
        <v>492</v>
      </c>
      <c r="F68" s="486">
        <v>1599</v>
      </c>
      <c r="G68" s="10" t="s">
        <v>407</v>
      </c>
      <c r="H68" s="490"/>
    </row>
    <row r="69" spans="1:8" x14ac:dyDescent="0.5">
      <c r="A69" s="343">
        <v>68</v>
      </c>
      <c r="B69" s="10" t="s">
        <v>390</v>
      </c>
      <c r="C69" s="10" t="s">
        <v>395</v>
      </c>
      <c r="D69" s="10" t="s">
        <v>411</v>
      </c>
      <c r="E69" s="10" t="s">
        <v>493</v>
      </c>
      <c r="F69" s="486">
        <v>1049</v>
      </c>
      <c r="G69" s="10" t="s">
        <v>460</v>
      </c>
      <c r="H69" s="490"/>
    </row>
    <row r="70" spans="1:8" x14ac:dyDescent="0.5">
      <c r="A70" s="343">
        <v>69</v>
      </c>
      <c r="B70" s="10" t="s">
        <v>390</v>
      </c>
      <c r="C70" s="10" t="s">
        <v>397</v>
      </c>
      <c r="D70" s="10" t="s">
        <v>414</v>
      </c>
      <c r="E70" s="10" t="s">
        <v>494</v>
      </c>
      <c r="F70" s="486">
        <v>1199</v>
      </c>
      <c r="G70" s="10" t="s">
        <v>413</v>
      </c>
      <c r="H70" s="490"/>
    </row>
    <row r="71" spans="1:8" x14ac:dyDescent="0.5">
      <c r="A71" s="343">
        <v>70</v>
      </c>
      <c r="B71" s="10" t="s">
        <v>390</v>
      </c>
      <c r="C71" s="10" t="s">
        <v>399</v>
      </c>
      <c r="D71" s="10" t="s">
        <v>416</v>
      </c>
      <c r="E71" s="10" t="s">
        <v>495</v>
      </c>
      <c r="F71" s="486">
        <v>1199</v>
      </c>
      <c r="G71" s="10" t="s">
        <v>413</v>
      </c>
      <c r="H71" s="490"/>
    </row>
    <row r="72" spans="1:8" x14ac:dyDescent="0.5">
      <c r="A72" s="343">
        <v>71</v>
      </c>
      <c r="B72" s="10" t="s">
        <v>390</v>
      </c>
      <c r="C72" s="10" t="s">
        <v>395</v>
      </c>
      <c r="D72" s="10" t="s">
        <v>418</v>
      </c>
      <c r="E72" s="10" t="s">
        <v>496</v>
      </c>
      <c r="F72" s="486">
        <v>999</v>
      </c>
      <c r="G72" s="10" t="s">
        <v>442</v>
      </c>
      <c r="H72" s="490"/>
    </row>
    <row r="73" spans="1:8" x14ac:dyDescent="0.5">
      <c r="A73" s="343">
        <v>72</v>
      </c>
      <c r="B73" s="10" t="s">
        <v>390</v>
      </c>
      <c r="C73" s="10" t="s">
        <v>400</v>
      </c>
      <c r="D73" s="10" t="s">
        <v>420</v>
      </c>
      <c r="E73" s="10" t="s">
        <v>497</v>
      </c>
      <c r="F73" s="486">
        <v>3199</v>
      </c>
      <c r="G73" s="10" t="s">
        <v>407</v>
      </c>
      <c r="H73" s="490"/>
    </row>
    <row r="74" spans="1:8" x14ac:dyDescent="0.5">
      <c r="A74" s="343">
        <v>73</v>
      </c>
      <c r="B74" s="10" t="s">
        <v>390</v>
      </c>
      <c r="C74" s="10" t="s">
        <v>389</v>
      </c>
      <c r="D74" s="10" t="s">
        <v>422</v>
      </c>
      <c r="E74" s="10" t="s">
        <v>498</v>
      </c>
      <c r="F74" s="486">
        <v>1939</v>
      </c>
      <c r="G74" s="10" t="s">
        <v>407</v>
      </c>
      <c r="H74" s="490"/>
    </row>
    <row r="75" spans="1:8" x14ac:dyDescent="0.5">
      <c r="A75" s="343">
        <v>74</v>
      </c>
      <c r="B75" s="10" t="s">
        <v>390</v>
      </c>
      <c r="C75" s="10" t="s">
        <v>398</v>
      </c>
      <c r="D75" s="10" t="s">
        <v>424</v>
      </c>
      <c r="E75" s="10" t="s">
        <v>499</v>
      </c>
      <c r="F75" s="486">
        <v>899</v>
      </c>
      <c r="G75" s="10" t="s">
        <v>432</v>
      </c>
      <c r="H75" s="490"/>
    </row>
    <row r="76" spans="1:8" x14ac:dyDescent="0.5">
      <c r="A76" s="343">
        <v>75</v>
      </c>
      <c r="B76" s="10" t="s">
        <v>390</v>
      </c>
      <c r="C76" s="10" t="s">
        <v>389</v>
      </c>
      <c r="D76" s="10" t="s">
        <v>426</v>
      </c>
      <c r="E76" s="10" t="s">
        <v>500</v>
      </c>
      <c r="F76" s="486">
        <v>1349</v>
      </c>
      <c r="G76" s="10" t="s">
        <v>460</v>
      </c>
      <c r="H76" s="490"/>
    </row>
    <row r="77" spans="1:8" x14ac:dyDescent="0.5">
      <c r="A77" s="343">
        <v>76</v>
      </c>
      <c r="B77" s="10" t="s">
        <v>390</v>
      </c>
      <c r="C77" s="10" t="s">
        <v>399</v>
      </c>
      <c r="D77" s="10" t="s">
        <v>428</v>
      </c>
      <c r="E77" s="10" t="s">
        <v>501</v>
      </c>
      <c r="F77" s="486">
        <v>1699</v>
      </c>
      <c r="G77" s="10" t="s">
        <v>410</v>
      </c>
      <c r="H77" s="490"/>
    </row>
    <row r="78" spans="1:8" x14ac:dyDescent="0.5">
      <c r="A78" s="343">
        <v>77</v>
      </c>
      <c r="B78" s="10" t="s">
        <v>390</v>
      </c>
      <c r="C78" s="10" t="s">
        <v>400</v>
      </c>
      <c r="D78" s="10" t="s">
        <v>430</v>
      </c>
      <c r="E78" s="10" t="s">
        <v>502</v>
      </c>
      <c r="F78" s="486">
        <v>349</v>
      </c>
      <c r="G78" s="10" t="s">
        <v>410</v>
      </c>
      <c r="H78" s="490"/>
    </row>
    <row r="79" spans="1:8" x14ac:dyDescent="0.5">
      <c r="A79" s="343">
        <v>78</v>
      </c>
      <c r="B79" s="10" t="s">
        <v>390</v>
      </c>
      <c r="C79" s="10" t="s">
        <v>398</v>
      </c>
      <c r="D79" s="10" t="s">
        <v>433</v>
      </c>
      <c r="E79" s="10" t="s">
        <v>503</v>
      </c>
      <c r="F79" s="486">
        <v>219</v>
      </c>
      <c r="G79" s="10" t="s">
        <v>410</v>
      </c>
      <c r="H79" s="490"/>
    </row>
    <row r="80" spans="1:8" x14ac:dyDescent="0.5">
      <c r="A80" s="343">
        <v>79</v>
      </c>
      <c r="B80" s="10" t="s">
        <v>390</v>
      </c>
      <c r="C80" s="10" t="s">
        <v>398</v>
      </c>
      <c r="D80" s="10" t="s">
        <v>405</v>
      </c>
      <c r="E80" s="10" t="s">
        <v>504</v>
      </c>
      <c r="F80" s="486">
        <v>318.23</v>
      </c>
      <c r="G80" s="10" t="s">
        <v>413</v>
      </c>
      <c r="H80" s="490"/>
    </row>
    <row r="81" spans="1:8" x14ac:dyDescent="0.5">
      <c r="A81" s="343">
        <v>80</v>
      </c>
      <c r="B81" s="10" t="s">
        <v>390</v>
      </c>
      <c r="C81" s="10" t="s">
        <v>399</v>
      </c>
      <c r="D81" s="10" t="s">
        <v>408</v>
      </c>
      <c r="E81" s="10" t="s">
        <v>505</v>
      </c>
      <c r="F81" s="486">
        <v>599</v>
      </c>
      <c r="G81" s="10" t="s">
        <v>432</v>
      </c>
      <c r="H81" s="490"/>
    </row>
    <row r="82" spans="1:8" x14ac:dyDescent="0.5">
      <c r="A82" s="343">
        <v>81</v>
      </c>
      <c r="B82" s="10" t="s">
        <v>390</v>
      </c>
      <c r="C82" s="10" t="s">
        <v>398</v>
      </c>
      <c r="D82" s="10" t="s">
        <v>411</v>
      </c>
      <c r="E82" s="10" t="s">
        <v>506</v>
      </c>
      <c r="F82" s="486">
        <v>209</v>
      </c>
      <c r="G82" s="10" t="s">
        <v>432</v>
      </c>
      <c r="H82" s="490"/>
    </row>
    <row r="83" spans="1:8" x14ac:dyDescent="0.5">
      <c r="A83" s="343">
        <v>82</v>
      </c>
      <c r="B83" s="10" t="s">
        <v>390</v>
      </c>
      <c r="C83" s="10" t="s">
        <v>389</v>
      </c>
      <c r="D83" s="10" t="s">
        <v>414</v>
      </c>
      <c r="E83" s="10" t="s">
        <v>507</v>
      </c>
      <c r="F83" s="486">
        <v>1439</v>
      </c>
      <c r="G83" s="10" t="s">
        <v>460</v>
      </c>
      <c r="H83" s="490"/>
    </row>
    <row r="84" spans="1:8" x14ac:dyDescent="0.5">
      <c r="A84" s="343">
        <v>83</v>
      </c>
      <c r="B84" s="10" t="s">
        <v>390</v>
      </c>
      <c r="C84" s="10" t="s">
        <v>395</v>
      </c>
      <c r="D84" s="10" t="s">
        <v>416</v>
      </c>
      <c r="E84" s="10" t="s">
        <v>508</v>
      </c>
      <c r="F84" s="486">
        <v>999</v>
      </c>
      <c r="G84" s="10" t="s">
        <v>509</v>
      </c>
      <c r="H84" s="490"/>
    </row>
    <row r="85" spans="1:8" x14ac:dyDescent="0.5">
      <c r="A85" s="343">
        <v>84</v>
      </c>
      <c r="B85" s="10" t="s">
        <v>390</v>
      </c>
      <c r="C85" s="10" t="s">
        <v>395</v>
      </c>
      <c r="D85" s="10" t="s">
        <v>418</v>
      </c>
      <c r="E85" s="10" t="s">
        <v>510</v>
      </c>
      <c r="F85" s="486">
        <v>1099</v>
      </c>
      <c r="G85" s="10" t="s">
        <v>410</v>
      </c>
      <c r="H85" s="490"/>
    </row>
    <row r="86" spans="1:8" x14ac:dyDescent="0.5">
      <c r="A86" s="343">
        <v>85</v>
      </c>
      <c r="B86" s="10" t="s">
        <v>390</v>
      </c>
      <c r="C86" s="10" t="s">
        <v>389</v>
      </c>
      <c r="D86" s="10" t="s">
        <v>420</v>
      </c>
      <c r="E86" s="10" t="s">
        <v>511</v>
      </c>
      <c r="F86" s="486">
        <v>2449</v>
      </c>
      <c r="G86" s="10" t="s">
        <v>442</v>
      </c>
      <c r="H86" s="490"/>
    </row>
    <row r="87" spans="1:8" x14ac:dyDescent="0.5">
      <c r="A87" s="343">
        <v>86</v>
      </c>
      <c r="B87" s="10" t="s">
        <v>390</v>
      </c>
      <c r="C87" s="10" t="s">
        <v>395</v>
      </c>
      <c r="D87" s="10" t="s">
        <v>422</v>
      </c>
      <c r="E87" s="10" t="s">
        <v>512</v>
      </c>
      <c r="F87" s="486">
        <v>1349</v>
      </c>
      <c r="G87" s="10" t="s">
        <v>460</v>
      </c>
      <c r="H87" s="490"/>
    </row>
    <row r="88" spans="1:8" x14ac:dyDescent="0.5">
      <c r="A88" s="343">
        <v>87</v>
      </c>
      <c r="B88" s="10" t="s">
        <v>390</v>
      </c>
      <c r="C88" s="10" t="s">
        <v>397</v>
      </c>
      <c r="D88" s="10" t="s">
        <v>424</v>
      </c>
      <c r="E88" s="10" t="s">
        <v>513</v>
      </c>
      <c r="F88" s="486">
        <v>1199</v>
      </c>
      <c r="G88" s="10" t="s">
        <v>410</v>
      </c>
      <c r="H88" s="490"/>
    </row>
    <row r="89" spans="1:8" x14ac:dyDescent="0.5">
      <c r="A89" s="343">
        <v>88</v>
      </c>
      <c r="B89" s="10" t="s">
        <v>390</v>
      </c>
      <c r="C89" s="10" t="s">
        <v>395</v>
      </c>
      <c r="D89" s="10" t="s">
        <v>426</v>
      </c>
      <c r="E89" s="10" t="s">
        <v>514</v>
      </c>
      <c r="F89" s="486">
        <v>999</v>
      </c>
      <c r="G89" s="10" t="s">
        <v>410</v>
      </c>
      <c r="H89" s="490"/>
    </row>
    <row r="90" spans="1:8" x14ac:dyDescent="0.5">
      <c r="A90" s="343">
        <v>89</v>
      </c>
      <c r="B90" s="10" t="s">
        <v>390</v>
      </c>
      <c r="C90" s="10" t="s">
        <v>398</v>
      </c>
      <c r="D90" s="10" t="s">
        <v>428</v>
      </c>
      <c r="E90" s="10" t="s">
        <v>515</v>
      </c>
      <c r="F90" s="486">
        <v>899</v>
      </c>
      <c r="G90" s="10" t="s">
        <v>413</v>
      </c>
      <c r="H90" s="490"/>
    </row>
    <row r="91" spans="1:8" x14ac:dyDescent="0.5">
      <c r="A91" s="343">
        <v>90</v>
      </c>
      <c r="B91" s="10" t="s">
        <v>390</v>
      </c>
      <c r="C91" s="10" t="s">
        <v>395</v>
      </c>
      <c r="D91" s="10" t="s">
        <v>430</v>
      </c>
      <c r="E91" s="10" t="s">
        <v>516</v>
      </c>
      <c r="F91" s="486">
        <v>1699</v>
      </c>
      <c r="G91" s="10" t="s">
        <v>413</v>
      </c>
      <c r="H91" s="490"/>
    </row>
    <row r="92" spans="1:8" x14ac:dyDescent="0.5">
      <c r="A92" s="343">
        <v>91</v>
      </c>
      <c r="B92" s="10" t="s">
        <v>390</v>
      </c>
      <c r="C92" s="10" t="s">
        <v>398</v>
      </c>
      <c r="D92" s="10" t="s">
        <v>433</v>
      </c>
      <c r="E92" s="10" t="s">
        <v>517</v>
      </c>
      <c r="F92" s="486">
        <v>264</v>
      </c>
      <c r="G92" s="10" t="s">
        <v>413</v>
      </c>
      <c r="H92" s="490"/>
    </row>
    <row r="93" spans="1:8" x14ac:dyDescent="0.5">
      <c r="A93" s="343">
        <v>92</v>
      </c>
      <c r="B93" s="10" t="s">
        <v>390</v>
      </c>
      <c r="C93" s="10" t="s">
        <v>397</v>
      </c>
      <c r="D93" s="10" t="s">
        <v>405</v>
      </c>
      <c r="E93" s="10" t="s">
        <v>518</v>
      </c>
      <c r="F93" s="486">
        <v>549</v>
      </c>
      <c r="G93" s="10" t="s">
        <v>432</v>
      </c>
      <c r="H93" s="490"/>
    </row>
    <row r="94" spans="1:8" x14ac:dyDescent="0.5">
      <c r="A94" s="343">
        <v>93</v>
      </c>
      <c r="B94" s="10" t="s">
        <v>390</v>
      </c>
      <c r="C94" s="10" t="s">
        <v>400</v>
      </c>
      <c r="D94" s="10" t="s">
        <v>408</v>
      </c>
      <c r="E94" s="10" t="s">
        <v>519</v>
      </c>
      <c r="F94" s="486">
        <v>799</v>
      </c>
      <c r="G94" s="10" t="s">
        <v>410</v>
      </c>
      <c r="H94" s="490"/>
    </row>
    <row r="95" spans="1:8" x14ac:dyDescent="0.5">
      <c r="A95" s="343">
        <v>94</v>
      </c>
      <c r="B95" s="10" t="s">
        <v>390</v>
      </c>
      <c r="C95" s="10" t="s">
        <v>398</v>
      </c>
      <c r="D95" s="10" t="s">
        <v>411</v>
      </c>
      <c r="E95" s="10" t="s">
        <v>520</v>
      </c>
      <c r="F95" s="486">
        <v>795.84</v>
      </c>
      <c r="G95" s="10" t="s">
        <v>413</v>
      </c>
      <c r="H95" s="490"/>
    </row>
    <row r="96" spans="1:8" x14ac:dyDescent="0.5">
      <c r="A96" s="343">
        <v>95</v>
      </c>
      <c r="B96" s="10" t="s">
        <v>390</v>
      </c>
      <c r="C96" s="10" t="s">
        <v>399</v>
      </c>
      <c r="D96" s="10" t="s">
        <v>414</v>
      </c>
      <c r="E96" s="10" t="s">
        <v>521</v>
      </c>
      <c r="F96" s="486">
        <v>1439</v>
      </c>
      <c r="G96" s="10" t="s">
        <v>413</v>
      </c>
      <c r="H96" s="490"/>
    </row>
    <row r="97" spans="1:8" x14ac:dyDescent="0.5">
      <c r="A97" s="343">
        <v>96</v>
      </c>
      <c r="B97" s="10" t="s">
        <v>390</v>
      </c>
      <c r="C97" s="10" t="s">
        <v>397</v>
      </c>
      <c r="D97" s="10" t="s">
        <v>416</v>
      </c>
      <c r="E97" s="10" t="s">
        <v>522</v>
      </c>
      <c r="F97" s="486">
        <v>729</v>
      </c>
      <c r="G97" s="10" t="s">
        <v>442</v>
      </c>
      <c r="H97" s="490"/>
    </row>
    <row r="98" spans="1:8" x14ac:dyDescent="0.5">
      <c r="A98" s="343">
        <v>97</v>
      </c>
      <c r="B98" s="10" t="s">
        <v>390</v>
      </c>
      <c r="C98" s="10" t="s">
        <v>400</v>
      </c>
      <c r="D98" s="10" t="s">
        <v>418</v>
      </c>
      <c r="E98" s="10" t="s">
        <v>523</v>
      </c>
      <c r="F98" s="486">
        <v>399</v>
      </c>
      <c r="G98" s="10" t="s">
        <v>442</v>
      </c>
      <c r="H98" s="490"/>
    </row>
    <row r="99" spans="1:8" x14ac:dyDescent="0.5">
      <c r="A99" s="343">
        <v>98</v>
      </c>
      <c r="B99" s="10" t="s">
        <v>390</v>
      </c>
      <c r="C99" s="10" t="s">
        <v>398</v>
      </c>
      <c r="D99" s="10" t="s">
        <v>420</v>
      </c>
      <c r="E99" s="10" t="s">
        <v>524</v>
      </c>
      <c r="F99" s="486">
        <v>1899</v>
      </c>
      <c r="G99" s="10" t="s">
        <v>407</v>
      </c>
      <c r="H99" s="490"/>
    </row>
    <row r="100" spans="1:8" x14ac:dyDescent="0.5">
      <c r="A100" s="343">
        <v>99</v>
      </c>
      <c r="B100" s="10" t="s">
        <v>390</v>
      </c>
      <c r="C100" s="10" t="s">
        <v>398</v>
      </c>
      <c r="D100" s="10" t="s">
        <v>422</v>
      </c>
      <c r="E100" s="10" t="s">
        <v>525</v>
      </c>
      <c r="F100" s="486">
        <v>1699</v>
      </c>
      <c r="G100" s="10" t="s">
        <v>407</v>
      </c>
      <c r="H100" s="490"/>
    </row>
    <row r="101" spans="1:8" x14ac:dyDescent="0.5">
      <c r="A101" s="343">
        <v>100</v>
      </c>
      <c r="B101" s="10" t="s">
        <v>390</v>
      </c>
      <c r="C101" s="10" t="s">
        <v>399</v>
      </c>
      <c r="D101" s="10" t="s">
        <v>424</v>
      </c>
      <c r="E101" s="10" t="s">
        <v>526</v>
      </c>
      <c r="F101" s="486">
        <v>999</v>
      </c>
      <c r="G101" s="10" t="s">
        <v>432</v>
      </c>
      <c r="H101" s="490"/>
    </row>
    <row r="102" spans="1:8" x14ac:dyDescent="0.5">
      <c r="A102" s="343">
        <v>101</v>
      </c>
      <c r="B102" s="10" t="s">
        <v>390</v>
      </c>
      <c r="C102" s="10" t="s">
        <v>399</v>
      </c>
      <c r="D102" s="10" t="s">
        <v>426</v>
      </c>
      <c r="E102" s="10" t="s">
        <v>527</v>
      </c>
      <c r="F102" s="486">
        <v>1349.15</v>
      </c>
      <c r="G102" s="10" t="s">
        <v>410</v>
      </c>
      <c r="H102" s="490"/>
    </row>
    <row r="103" spans="1:8" x14ac:dyDescent="0.5">
      <c r="A103" s="343">
        <v>102</v>
      </c>
      <c r="B103" s="10" t="s">
        <v>390</v>
      </c>
      <c r="C103" s="10" t="s">
        <v>395</v>
      </c>
      <c r="D103" s="10" t="s">
        <v>428</v>
      </c>
      <c r="E103" s="10" t="s">
        <v>528</v>
      </c>
      <c r="F103" s="486">
        <v>1249</v>
      </c>
      <c r="G103" s="10" t="s">
        <v>413</v>
      </c>
      <c r="H103" s="490"/>
    </row>
    <row r="104" spans="1:8" x14ac:dyDescent="0.5">
      <c r="A104" s="343">
        <v>103</v>
      </c>
      <c r="B104" s="10" t="s">
        <v>390</v>
      </c>
      <c r="C104" s="10" t="s">
        <v>389</v>
      </c>
      <c r="D104" s="10" t="s">
        <v>430</v>
      </c>
      <c r="E104" s="10" t="s">
        <v>529</v>
      </c>
      <c r="F104" s="486">
        <v>289</v>
      </c>
      <c r="G104" s="10" t="s">
        <v>413</v>
      </c>
      <c r="H104" s="490"/>
    </row>
    <row r="105" spans="1:8" x14ac:dyDescent="0.5">
      <c r="A105" s="343">
        <v>104</v>
      </c>
      <c r="B105" s="10" t="s">
        <v>390</v>
      </c>
      <c r="C105" s="10" t="s">
        <v>399</v>
      </c>
      <c r="D105" s="10" t="s">
        <v>433</v>
      </c>
      <c r="E105" s="10" t="s">
        <v>530</v>
      </c>
      <c r="F105" s="486">
        <v>499</v>
      </c>
      <c r="G105" s="10" t="s">
        <v>442</v>
      </c>
      <c r="H105" s="490"/>
    </row>
    <row r="106" spans="1:8" x14ac:dyDescent="0.5">
      <c r="A106" s="343">
        <v>105</v>
      </c>
      <c r="B106" s="10" t="s">
        <v>390</v>
      </c>
      <c r="C106" s="10" t="s">
        <v>395</v>
      </c>
      <c r="D106" s="10" t="s">
        <v>405</v>
      </c>
      <c r="E106" s="10" t="s">
        <v>531</v>
      </c>
      <c r="F106" s="486">
        <v>1599</v>
      </c>
      <c r="G106" s="10" t="s">
        <v>442</v>
      </c>
      <c r="H106" s="490"/>
    </row>
    <row r="107" spans="1:8" x14ac:dyDescent="0.5">
      <c r="A107" s="343">
        <v>106</v>
      </c>
      <c r="B107" s="10" t="s">
        <v>390</v>
      </c>
      <c r="C107" s="10" t="s">
        <v>400</v>
      </c>
      <c r="D107" s="10" t="s">
        <v>408</v>
      </c>
      <c r="E107" s="10" t="s">
        <v>532</v>
      </c>
      <c r="F107" s="486">
        <v>499</v>
      </c>
      <c r="G107" s="10" t="s">
        <v>432</v>
      </c>
      <c r="H107" s="490"/>
    </row>
    <row r="108" spans="1:8" x14ac:dyDescent="0.5">
      <c r="A108" s="343">
        <v>107</v>
      </c>
      <c r="B108" s="10" t="s">
        <v>390</v>
      </c>
      <c r="C108" s="10" t="s">
        <v>397</v>
      </c>
      <c r="D108" s="10" t="s">
        <v>411</v>
      </c>
      <c r="E108" s="10" t="s">
        <v>533</v>
      </c>
      <c r="F108" s="486">
        <v>2249</v>
      </c>
      <c r="G108" s="10" t="s">
        <v>448</v>
      </c>
      <c r="H108" s="490"/>
    </row>
    <row r="109" spans="1:8" x14ac:dyDescent="0.5">
      <c r="A109" s="343">
        <v>108</v>
      </c>
      <c r="B109" s="10" t="s">
        <v>390</v>
      </c>
      <c r="C109" s="10" t="s">
        <v>395</v>
      </c>
      <c r="D109" s="10" t="s">
        <v>414</v>
      </c>
      <c r="E109" s="10" t="s">
        <v>534</v>
      </c>
      <c r="F109" s="486">
        <v>1399</v>
      </c>
      <c r="G109" s="10" t="s">
        <v>410</v>
      </c>
      <c r="H109" s="490"/>
    </row>
    <row r="110" spans="1:8" x14ac:dyDescent="0.5">
      <c r="A110" s="343">
        <v>109</v>
      </c>
      <c r="B110" s="10" t="s">
        <v>390</v>
      </c>
      <c r="C110" s="10" t="s">
        <v>400</v>
      </c>
      <c r="D110" s="10" t="s">
        <v>416</v>
      </c>
      <c r="E110" s="10" t="s">
        <v>535</v>
      </c>
      <c r="F110" s="486">
        <v>1249</v>
      </c>
      <c r="G110" s="10" t="s">
        <v>413</v>
      </c>
      <c r="H110" s="490"/>
    </row>
    <row r="111" spans="1:8" x14ac:dyDescent="0.5">
      <c r="A111" s="343">
        <v>110</v>
      </c>
      <c r="B111" s="10" t="s">
        <v>390</v>
      </c>
      <c r="C111" s="10" t="s">
        <v>398</v>
      </c>
      <c r="D111" s="10" t="s">
        <v>418</v>
      </c>
      <c r="E111" s="10" t="s">
        <v>536</v>
      </c>
      <c r="F111" s="486">
        <v>929</v>
      </c>
      <c r="G111" s="10" t="s">
        <v>413</v>
      </c>
      <c r="H111" s="490"/>
    </row>
    <row r="112" spans="1:8" x14ac:dyDescent="0.5">
      <c r="A112" s="343">
        <v>111</v>
      </c>
      <c r="B112" s="10" t="s">
        <v>390</v>
      </c>
      <c r="C112" s="10" t="s">
        <v>398</v>
      </c>
      <c r="D112" s="10" t="s">
        <v>420</v>
      </c>
      <c r="E112" s="10" t="s">
        <v>537</v>
      </c>
      <c r="F112" s="486">
        <v>448.99</v>
      </c>
      <c r="G112" s="10" t="s">
        <v>413</v>
      </c>
      <c r="H112" s="490"/>
    </row>
    <row r="113" spans="1:8" x14ac:dyDescent="0.5">
      <c r="A113" s="343">
        <v>112</v>
      </c>
      <c r="B113" s="10" t="s">
        <v>390</v>
      </c>
      <c r="C113" s="10" t="s">
        <v>389</v>
      </c>
      <c r="D113" s="10" t="s">
        <v>422</v>
      </c>
      <c r="E113" s="10" t="s">
        <v>538</v>
      </c>
      <c r="F113" s="486">
        <v>1549</v>
      </c>
      <c r="G113" s="10" t="s">
        <v>442</v>
      </c>
      <c r="H113" s="490"/>
    </row>
    <row r="114" spans="1:8" x14ac:dyDescent="0.5">
      <c r="A114" s="343">
        <v>113</v>
      </c>
      <c r="B114" s="10" t="s">
        <v>390</v>
      </c>
      <c r="C114" s="10" t="s">
        <v>399</v>
      </c>
      <c r="D114" s="10" t="s">
        <v>424</v>
      </c>
      <c r="E114" s="10" t="s">
        <v>539</v>
      </c>
      <c r="F114" s="486">
        <v>269</v>
      </c>
      <c r="G114" s="10" t="s">
        <v>509</v>
      </c>
      <c r="H114" s="490"/>
    </row>
    <row r="115" spans="1:8" x14ac:dyDescent="0.5">
      <c r="A115" s="343">
        <v>114</v>
      </c>
      <c r="B115" s="10" t="s">
        <v>390</v>
      </c>
      <c r="C115" s="10" t="s">
        <v>400</v>
      </c>
      <c r="D115" s="10" t="s">
        <v>426</v>
      </c>
      <c r="E115" s="10" t="s">
        <v>540</v>
      </c>
      <c r="F115" s="486">
        <v>1299</v>
      </c>
      <c r="G115" s="10" t="s">
        <v>413</v>
      </c>
      <c r="H115" s="490"/>
    </row>
    <row r="116" spans="1:8" x14ac:dyDescent="0.5">
      <c r="A116" s="343">
        <v>115</v>
      </c>
      <c r="B116" s="10" t="s">
        <v>390</v>
      </c>
      <c r="C116" s="10" t="s">
        <v>397</v>
      </c>
      <c r="D116" s="10" t="s">
        <v>428</v>
      </c>
      <c r="E116" s="10" t="s">
        <v>541</v>
      </c>
      <c r="F116" s="486">
        <v>1129</v>
      </c>
      <c r="G116" s="10" t="s">
        <v>413</v>
      </c>
      <c r="H116" s="490"/>
    </row>
    <row r="117" spans="1:8" x14ac:dyDescent="0.5">
      <c r="A117" s="343">
        <v>116</v>
      </c>
      <c r="B117" s="10" t="s">
        <v>390</v>
      </c>
      <c r="C117" s="10" t="s">
        <v>400</v>
      </c>
      <c r="D117" s="10" t="s">
        <v>430</v>
      </c>
      <c r="E117" s="10" t="s">
        <v>542</v>
      </c>
      <c r="F117" s="486">
        <v>1689</v>
      </c>
      <c r="G117" s="10" t="s">
        <v>407</v>
      </c>
      <c r="H117" s="490"/>
    </row>
    <row r="118" spans="1:8" x14ac:dyDescent="0.5">
      <c r="A118" s="343">
        <v>117</v>
      </c>
      <c r="B118" s="10" t="s">
        <v>390</v>
      </c>
      <c r="C118" s="10" t="s">
        <v>398</v>
      </c>
      <c r="D118" s="10" t="s">
        <v>433</v>
      </c>
      <c r="E118" s="10" t="s">
        <v>543</v>
      </c>
      <c r="F118" s="486">
        <v>749</v>
      </c>
      <c r="G118" s="10" t="s">
        <v>437</v>
      </c>
      <c r="H118" s="490"/>
    </row>
    <row r="119" spans="1:8" x14ac:dyDescent="0.5">
      <c r="A119" s="343">
        <v>118</v>
      </c>
      <c r="B119" s="10" t="s">
        <v>390</v>
      </c>
      <c r="C119" s="10" t="s">
        <v>398</v>
      </c>
      <c r="D119" s="10" t="s">
        <v>405</v>
      </c>
      <c r="E119" s="10" t="s">
        <v>544</v>
      </c>
      <c r="F119" s="486">
        <v>1199</v>
      </c>
      <c r="G119" s="10" t="s">
        <v>410</v>
      </c>
      <c r="H119" s="490"/>
    </row>
    <row r="120" spans="1:8" x14ac:dyDescent="0.5">
      <c r="A120" s="343">
        <v>119</v>
      </c>
      <c r="B120" s="10" t="s">
        <v>390</v>
      </c>
      <c r="C120" s="10" t="s">
        <v>399</v>
      </c>
      <c r="D120" s="10" t="s">
        <v>408</v>
      </c>
      <c r="E120" s="10" t="s">
        <v>545</v>
      </c>
      <c r="F120" s="486">
        <v>899</v>
      </c>
      <c r="G120" s="10" t="s">
        <v>410</v>
      </c>
      <c r="H120" s="490"/>
    </row>
    <row r="121" spans="1:8" x14ac:dyDescent="0.5">
      <c r="A121" s="343">
        <v>120</v>
      </c>
      <c r="B121" s="10" t="s">
        <v>390</v>
      </c>
      <c r="C121" s="10" t="s">
        <v>398</v>
      </c>
      <c r="D121" s="10" t="s">
        <v>411</v>
      </c>
      <c r="E121" s="10" t="s">
        <v>546</v>
      </c>
      <c r="F121" s="486">
        <v>549</v>
      </c>
      <c r="G121" s="10" t="s">
        <v>410</v>
      </c>
      <c r="H121" s="490"/>
    </row>
    <row r="122" spans="1:8" x14ac:dyDescent="0.5">
      <c r="A122" s="343">
        <v>121</v>
      </c>
      <c r="B122" s="10" t="s">
        <v>390</v>
      </c>
      <c r="C122" s="10" t="s">
        <v>395</v>
      </c>
      <c r="D122" s="10" t="s">
        <v>414</v>
      </c>
      <c r="E122" s="10" t="s">
        <v>547</v>
      </c>
      <c r="F122" s="486">
        <v>1599</v>
      </c>
      <c r="G122" s="10" t="s">
        <v>442</v>
      </c>
      <c r="H122" s="490"/>
    </row>
    <row r="123" spans="1:8" x14ac:dyDescent="0.5">
      <c r="A123" s="343">
        <v>122</v>
      </c>
      <c r="B123" s="10" t="s">
        <v>390</v>
      </c>
      <c r="C123" s="10" t="s">
        <v>399</v>
      </c>
      <c r="D123" s="10" t="s">
        <v>416</v>
      </c>
      <c r="E123" s="10" t="s">
        <v>548</v>
      </c>
      <c r="F123" s="486">
        <v>1799</v>
      </c>
      <c r="G123" s="10" t="s">
        <v>460</v>
      </c>
      <c r="H123" s="490"/>
    </row>
    <row r="124" spans="1:8" x14ac:dyDescent="0.5">
      <c r="A124" s="343">
        <v>123</v>
      </c>
      <c r="B124" s="10" t="s">
        <v>390</v>
      </c>
      <c r="C124" s="10" t="s">
        <v>400</v>
      </c>
      <c r="D124" s="10" t="s">
        <v>418</v>
      </c>
      <c r="E124" s="10" t="s">
        <v>549</v>
      </c>
      <c r="F124" s="486">
        <v>549</v>
      </c>
      <c r="G124" s="10" t="s">
        <v>509</v>
      </c>
      <c r="H124" s="490"/>
    </row>
    <row r="125" spans="1:8" x14ac:dyDescent="0.5">
      <c r="A125" s="343">
        <v>124</v>
      </c>
      <c r="B125" s="10" t="s">
        <v>390</v>
      </c>
      <c r="C125" s="10" t="s">
        <v>400</v>
      </c>
      <c r="D125" s="10" t="s">
        <v>420</v>
      </c>
      <c r="E125" s="10" t="s">
        <v>550</v>
      </c>
      <c r="F125" s="486">
        <v>1199</v>
      </c>
      <c r="G125" s="10" t="s">
        <v>410</v>
      </c>
      <c r="H125" s="490"/>
    </row>
    <row r="126" spans="1:8" x14ac:dyDescent="0.5">
      <c r="A126" s="343">
        <v>125</v>
      </c>
      <c r="B126" s="10" t="s">
        <v>390</v>
      </c>
      <c r="C126" s="10" t="s">
        <v>399</v>
      </c>
      <c r="D126" s="10" t="s">
        <v>422</v>
      </c>
      <c r="E126" s="10" t="s">
        <v>551</v>
      </c>
      <c r="F126" s="486">
        <v>799</v>
      </c>
      <c r="G126" s="10" t="s">
        <v>442</v>
      </c>
      <c r="H126" s="490"/>
    </row>
    <row r="127" spans="1:8" x14ac:dyDescent="0.5">
      <c r="A127" s="343">
        <v>126</v>
      </c>
      <c r="B127" s="10" t="s">
        <v>390</v>
      </c>
      <c r="C127" s="10" t="s">
        <v>397</v>
      </c>
      <c r="D127" s="10" t="s">
        <v>424</v>
      </c>
      <c r="E127" s="10" t="s">
        <v>552</v>
      </c>
      <c r="F127" s="486">
        <v>3679</v>
      </c>
      <c r="G127" s="10" t="s">
        <v>407</v>
      </c>
      <c r="H127" s="490"/>
    </row>
    <row r="128" spans="1:8" x14ac:dyDescent="0.5">
      <c r="A128" s="343">
        <v>127</v>
      </c>
      <c r="B128" s="10" t="s">
        <v>390</v>
      </c>
      <c r="C128" s="10" t="s">
        <v>397</v>
      </c>
      <c r="D128" s="10" t="s">
        <v>426</v>
      </c>
      <c r="E128" s="10" t="s">
        <v>553</v>
      </c>
      <c r="F128" s="486">
        <v>249</v>
      </c>
      <c r="G128" s="10" t="s">
        <v>432</v>
      </c>
      <c r="H128" s="490"/>
    </row>
    <row r="129" spans="1:8" x14ac:dyDescent="0.5">
      <c r="A129" s="343">
        <v>128</v>
      </c>
      <c r="B129" s="10" t="s">
        <v>390</v>
      </c>
      <c r="C129" s="10" t="s">
        <v>398</v>
      </c>
      <c r="D129" s="10" t="s">
        <v>428</v>
      </c>
      <c r="E129" s="10" t="s">
        <v>554</v>
      </c>
      <c r="F129" s="486">
        <v>1499</v>
      </c>
      <c r="G129" s="10" t="s">
        <v>432</v>
      </c>
      <c r="H129" s="490"/>
    </row>
    <row r="130" spans="1:8" x14ac:dyDescent="0.5">
      <c r="A130" s="343">
        <v>129</v>
      </c>
      <c r="B130" s="10" t="s">
        <v>390</v>
      </c>
      <c r="C130" s="10" t="s">
        <v>400</v>
      </c>
      <c r="D130" s="10" t="s">
        <v>430</v>
      </c>
      <c r="E130" s="10" t="s">
        <v>555</v>
      </c>
      <c r="F130" s="486">
        <v>899</v>
      </c>
      <c r="G130" s="10" t="s">
        <v>437</v>
      </c>
      <c r="H130" s="490"/>
    </row>
    <row r="131" spans="1:8" x14ac:dyDescent="0.5">
      <c r="A131" s="343">
        <v>130</v>
      </c>
      <c r="B131" s="10" t="s">
        <v>390</v>
      </c>
      <c r="C131" s="10" t="s">
        <v>397</v>
      </c>
      <c r="D131" s="10" t="s">
        <v>433</v>
      </c>
      <c r="E131" s="10" t="s">
        <v>556</v>
      </c>
      <c r="F131" s="486">
        <v>2649</v>
      </c>
      <c r="G131" s="10" t="s">
        <v>460</v>
      </c>
      <c r="H131" s="490"/>
    </row>
    <row r="132" spans="1:8" x14ac:dyDescent="0.5">
      <c r="A132" s="343">
        <v>131</v>
      </c>
      <c r="B132" s="10" t="s">
        <v>390</v>
      </c>
      <c r="C132" s="10" t="s">
        <v>389</v>
      </c>
      <c r="D132" s="10" t="s">
        <v>405</v>
      </c>
      <c r="E132" s="10" t="s">
        <v>557</v>
      </c>
      <c r="F132" s="486">
        <v>649</v>
      </c>
      <c r="G132" s="10" t="s">
        <v>509</v>
      </c>
      <c r="H132" s="490"/>
    </row>
    <row r="133" spans="1:8" x14ac:dyDescent="0.5">
      <c r="A133" s="343">
        <v>132</v>
      </c>
      <c r="B133" s="10" t="s">
        <v>390</v>
      </c>
      <c r="C133" s="10" t="s">
        <v>397</v>
      </c>
      <c r="D133" s="10" t="s">
        <v>408</v>
      </c>
      <c r="E133" s="10" t="s">
        <v>558</v>
      </c>
      <c r="F133" s="486">
        <v>599</v>
      </c>
      <c r="G133" s="10" t="s">
        <v>509</v>
      </c>
      <c r="H133" s="490"/>
    </row>
    <row r="134" spans="1:8" x14ac:dyDescent="0.5">
      <c r="A134" s="343">
        <v>133</v>
      </c>
      <c r="B134" s="10" t="s">
        <v>390</v>
      </c>
      <c r="C134" s="10" t="s">
        <v>397</v>
      </c>
      <c r="D134" s="10" t="s">
        <v>411</v>
      </c>
      <c r="E134" s="10" t="s">
        <v>559</v>
      </c>
      <c r="F134" s="486">
        <v>999</v>
      </c>
      <c r="G134" s="10" t="s">
        <v>413</v>
      </c>
      <c r="H134" s="490"/>
    </row>
    <row r="135" spans="1:8" x14ac:dyDescent="0.5">
      <c r="A135" s="343">
        <v>134</v>
      </c>
      <c r="B135" s="10" t="s">
        <v>390</v>
      </c>
      <c r="C135" s="10" t="s">
        <v>399</v>
      </c>
      <c r="D135" s="10" t="s">
        <v>414</v>
      </c>
      <c r="E135" s="10" t="s">
        <v>560</v>
      </c>
      <c r="F135" s="486">
        <v>999</v>
      </c>
      <c r="G135" s="10" t="s">
        <v>413</v>
      </c>
      <c r="H135" s="490"/>
    </row>
    <row r="136" spans="1:8" x14ac:dyDescent="0.5">
      <c r="A136" s="343">
        <v>135</v>
      </c>
      <c r="B136" s="10" t="s">
        <v>390</v>
      </c>
      <c r="C136" s="10" t="s">
        <v>397</v>
      </c>
      <c r="D136" s="10" t="s">
        <v>416</v>
      </c>
      <c r="E136" s="10" t="s">
        <v>561</v>
      </c>
      <c r="F136" s="486">
        <v>899.01</v>
      </c>
      <c r="G136" s="10" t="s">
        <v>413</v>
      </c>
      <c r="H136" s="490"/>
    </row>
    <row r="137" spans="1:8" x14ac:dyDescent="0.5">
      <c r="A137" s="343">
        <v>136</v>
      </c>
      <c r="B137" s="10" t="s">
        <v>390</v>
      </c>
      <c r="C137" s="10" t="s">
        <v>389</v>
      </c>
      <c r="D137" s="10" t="s">
        <v>418</v>
      </c>
      <c r="E137" s="10" t="s">
        <v>562</v>
      </c>
      <c r="F137" s="486">
        <v>1899</v>
      </c>
      <c r="G137" s="10" t="s">
        <v>442</v>
      </c>
    </row>
    <row r="138" spans="1:8" x14ac:dyDescent="0.5">
      <c r="A138" s="343">
        <v>137</v>
      </c>
      <c r="B138" s="10" t="s">
        <v>390</v>
      </c>
      <c r="C138" s="10" t="s">
        <v>395</v>
      </c>
      <c r="D138" s="10" t="s">
        <v>420</v>
      </c>
      <c r="E138" s="10" t="s">
        <v>563</v>
      </c>
      <c r="F138" s="486">
        <v>1699</v>
      </c>
      <c r="G138" s="10" t="s">
        <v>407</v>
      </c>
    </row>
    <row r="139" spans="1:8" x14ac:dyDescent="0.5">
      <c r="A139" s="343">
        <v>138</v>
      </c>
      <c r="B139" s="10" t="s">
        <v>390</v>
      </c>
      <c r="C139" s="10" t="s">
        <v>389</v>
      </c>
      <c r="D139" s="10" t="s">
        <v>422</v>
      </c>
      <c r="E139" s="10" t="s">
        <v>564</v>
      </c>
      <c r="F139" s="486">
        <v>949</v>
      </c>
      <c r="G139" s="10" t="s">
        <v>432</v>
      </c>
    </row>
    <row r="140" spans="1:8" x14ac:dyDescent="0.5">
      <c r="A140" s="343">
        <v>139</v>
      </c>
      <c r="B140" s="10" t="s">
        <v>390</v>
      </c>
      <c r="C140" s="10" t="s">
        <v>397</v>
      </c>
      <c r="D140" s="10" t="s">
        <v>424</v>
      </c>
      <c r="E140" s="10" t="s">
        <v>565</v>
      </c>
      <c r="F140" s="486">
        <v>999</v>
      </c>
      <c r="G140" s="10" t="s">
        <v>432</v>
      </c>
    </row>
    <row r="141" spans="1:8" x14ac:dyDescent="0.5">
      <c r="A141" s="343">
        <v>140</v>
      </c>
      <c r="B141" s="10" t="s">
        <v>390</v>
      </c>
      <c r="C141" s="10" t="s">
        <v>395</v>
      </c>
      <c r="D141" s="10" t="s">
        <v>426</v>
      </c>
      <c r="E141" s="10" t="s">
        <v>566</v>
      </c>
      <c r="F141" s="486">
        <v>899</v>
      </c>
      <c r="G141" s="10" t="s">
        <v>509</v>
      </c>
    </row>
    <row r="142" spans="1:8" x14ac:dyDescent="0.5">
      <c r="A142" s="343">
        <v>141</v>
      </c>
      <c r="B142" s="10" t="s">
        <v>390</v>
      </c>
      <c r="C142" s="10" t="s">
        <v>389</v>
      </c>
      <c r="D142" s="10" t="s">
        <v>428</v>
      </c>
      <c r="E142" s="10" t="s">
        <v>567</v>
      </c>
      <c r="F142" s="486">
        <v>329</v>
      </c>
      <c r="G142" s="10" t="s">
        <v>413</v>
      </c>
    </row>
    <row r="143" spans="1:8" x14ac:dyDescent="0.5">
      <c r="A143" s="343">
        <v>142</v>
      </c>
      <c r="B143" s="10" t="s">
        <v>390</v>
      </c>
      <c r="C143" s="10" t="s">
        <v>395</v>
      </c>
      <c r="D143" s="10" t="s">
        <v>430</v>
      </c>
      <c r="E143" s="10" t="s">
        <v>568</v>
      </c>
      <c r="F143" s="486">
        <v>599</v>
      </c>
      <c r="G143" s="10" t="s">
        <v>432</v>
      </c>
    </row>
    <row r="144" spans="1:8" x14ac:dyDescent="0.5">
      <c r="A144" s="343">
        <v>143</v>
      </c>
      <c r="B144" s="10" t="s">
        <v>390</v>
      </c>
      <c r="C144" s="10" t="s">
        <v>397</v>
      </c>
      <c r="D144" s="10" t="s">
        <v>433</v>
      </c>
      <c r="E144" s="10" t="s">
        <v>569</v>
      </c>
      <c r="F144" s="486">
        <v>499</v>
      </c>
      <c r="G144" s="10" t="s">
        <v>432</v>
      </c>
    </row>
    <row r="145" spans="1:7" x14ac:dyDescent="0.5">
      <c r="A145" s="343">
        <v>144</v>
      </c>
      <c r="B145" s="10" t="s">
        <v>390</v>
      </c>
      <c r="C145" s="10" t="s">
        <v>400</v>
      </c>
      <c r="D145" s="10" t="s">
        <v>405</v>
      </c>
      <c r="E145" s="10" t="s">
        <v>570</v>
      </c>
      <c r="F145" s="486">
        <v>379</v>
      </c>
      <c r="G145" s="10" t="s">
        <v>432</v>
      </c>
    </row>
    <row r="146" spans="1:7" x14ac:dyDescent="0.5">
      <c r="A146" s="343">
        <v>145</v>
      </c>
      <c r="B146" s="10" t="s">
        <v>390</v>
      </c>
      <c r="C146" s="10" t="s">
        <v>400</v>
      </c>
      <c r="D146" s="10" t="s">
        <v>408</v>
      </c>
      <c r="E146" s="10" t="s">
        <v>571</v>
      </c>
      <c r="F146" s="486">
        <v>1299</v>
      </c>
      <c r="G146" s="10" t="s">
        <v>413</v>
      </c>
    </row>
    <row r="147" spans="1:7" x14ac:dyDescent="0.5">
      <c r="A147" s="343">
        <v>146</v>
      </c>
      <c r="B147" s="10" t="s">
        <v>390</v>
      </c>
      <c r="C147" s="10" t="s">
        <v>389</v>
      </c>
      <c r="D147" s="10" t="s">
        <v>411</v>
      </c>
      <c r="E147" s="10" t="s">
        <v>572</v>
      </c>
      <c r="F147" s="486">
        <v>259</v>
      </c>
      <c r="G147" s="10" t="s">
        <v>442</v>
      </c>
    </row>
    <row r="148" spans="1:7" x14ac:dyDescent="0.5">
      <c r="A148" s="343">
        <v>147</v>
      </c>
      <c r="B148" s="10" t="s">
        <v>390</v>
      </c>
      <c r="C148" s="10" t="s">
        <v>397</v>
      </c>
      <c r="D148" s="10" t="s">
        <v>414</v>
      </c>
      <c r="E148" s="10" t="s">
        <v>573</v>
      </c>
      <c r="F148" s="486">
        <v>899</v>
      </c>
      <c r="G148" s="10" t="s">
        <v>432</v>
      </c>
    </row>
    <row r="149" spans="1:7" x14ac:dyDescent="0.5">
      <c r="A149" s="343">
        <v>148</v>
      </c>
      <c r="B149" s="10" t="s">
        <v>390</v>
      </c>
      <c r="C149" s="10" t="s">
        <v>400</v>
      </c>
      <c r="D149" s="10" t="s">
        <v>416</v>
      </c>
      <c r="E149" s="10" t="s">
        <v>574</v>
      </c>
      <c r="F149" s="486">
        <v>599</v>
      </c>
      <c r="G149" s="10" t="s">
        <v>437</v>
      </c>
    </row>
    <row r="150" spans="1:7" x14ac:dyDescent="0.5">
      <c r="A150" s="343">
        <v>149</v>
      </c>
      <c r="B150" s="10" t="s">
        <v>390</v>
      </c>
      <c r="C150" s="10" t="s">
        <v>400</v>
      </c>
      <c r="D150" s="10" t="s">
        <v>418</v>
      </c>
      <c r="E150" s="10" t="s">
        <v>575</v>
      </c>
      <c r="F150" s="486">
        <v>1549</v>
      </c>
      <c r="G150" s="10" t="s">
        <v>460</v>
      </c>
    </row>
    <row r="151" spans="1:7" x14ac:dyDescent="0.5">
      <c r="A151" s="343">
        <v>150</v>
      </c>
      <c r="B151" s="10" t="s">
        <v>390</v>
      </c>
      <c r="C151" s="10" t="s">
        <v>400</v>
      </c>
      <c r="D151" s="10" t="s">
        <v>420</v>
      </c>
      <c r="E151" s="10" t="s">
        <v>576</v>
      </c>
      <c r="F151" s="486">
        <v>569</v>
      </c>
      <c r="G151" s="10" t="s">
        <v>410</v>
      </c>
    </row>
    <row r="152" spans="1:7" x14ac:dyDescent="0.5">
      <c r="A152" s="343">
        <v>151</v>
      </c>
      <c r="B152" s="10" t="s">
        <v>390</v>
      </c>
      <c r="C152" s="10" t="s">
        <v>397</v>
      </c>
      <c r="D152" s="10" t="s">
        <v>422</v>
      </c>
      <c r="E152" s="10" t="s">
        <v>577</v>
      </c>
      <c r="F152" s="486">
        <v>2165.91</v>
      </c>
      <c r="G152" s="10" t="s">
        <v>413</v>
      </c>
    </row>
    <row r="153" spans="1:7" x14ac:dyDescent="0.5">
      <c r="A153" s="343">
        <v>152</v>
      </c>
      <c r="B153" s="10" t="s">
        <v>390</v>
      </c>
      <c r="C153" s="10" t="s">
        <v>389</v>
      </c>
      <c r="D153" s="10" t="s">
        <v>424</v>
      </c>
      <c r="E153" s="10" t="s">
        <v>578</v>
      </c>
      <c r="F153" s="486">
        <v>1799</v>
      </c>
      <c r="G153" s="10" t="s">
        <v>413</v>
      </c>
    </row>
    <row r="154" spans="1:7" x14ac:dyDescent="0.5">
      <c r="A154" s="343">
        <v>153</v>
      </c>
      <c r="B154" s="10" t="s">
        <v>390</v>
      </c>
      <c r="C154" s="10" t="s">
        <v>398</v>
      </c>
      <c r="D154" s="10" t="s">
        <v>426</v>
      </c>
      <c r="E154" s="10" t="s">
        <v>579</v>
      </c>
      <c r="F154" s="486">
        <v>1699</v>
      </c>
      <c r="G154" s="10" t="s">
        <v>413</v>
      </c>
    </row>
    <row r="155" spans="1:7" x14ac:dyDescent="0.5">
      <c r="A155" s="343">
        <v>154</v>
      </c>
      <c r="B155" s="10" t="s">
        <v>390</v>
      </c>
      <c r="C155" s="10" t="s">
        <v>399</v>
      </c>
      <c r="D155" s="10" t="s">
        <v>428</v>
      </c>
      <c r="E155" s="10" t="s">
        <v>580</v>
      </c>
      <c r="F155" s="486">
        <v>1399</v>
      </c>
      <c r="G155" s="10" t="s">
        <v>442</v>
      </c>
    </row>
    <row r="156" spans="1:7" x14ac:dyDescent="0.5">
      <c r="A156" s="343">
        <v>155</v>
      </c>
      <c r="B156" s="10" t="s">
        <v>390</v>
      </c>
      <c r="C156" s="10" t="s">
        <v>397</v>
      </c>
      <c r="D156" s="10" t="s">
        <v>430</v>
      </c>
      <c r="E156" s="10" t="s">
        <v>581</v>
      </c>
      <c r="F156" s="486">
        <v>1299</v>
      </c>
      <c r="G156" s="10" t="s">
        <v>442</v>
      </c>
    </row>
    <row r="157" spans="1:7" x14ac:dyDescent="0.5">
      <c r="A157" s="343">
        <v>156</v>
      </c>
      <c r="B157" s="10" t="s">
        <v>390</v>
      </c>
      <c r="C157" s="10" t="s">
        <v>400</v>
      </c>
      <c r="D157" s="10" t="s">
        <v>433</v>
      </c>
      <c r="E157" s="10" t="s">
        <v>582</v>
      </c>
      <c r="F157" s="486">
        <v>1449</v>
      </c>
      <c r="G157" s="10" t="s">
        <v>407</v>
      </c>
    </row>
    <row r="158" spans="1:7" x14ac:dyDescent="0.5">
      <c r="A158" s="343">
        <v>157</v>
      </c>
      <c r="B158" s="10" t="s">
        <v>390</v>
      </c>
      <c r="C158" s="10" t="s">
        <v>397</v>
      </c>
      <c r="D158" s="10" t="s">
        <v>405</v>
      </c>
      <c r="E158" s="10" t="s">
        <v>583</v>
      </c>
      <c r="F158" s="486">
        <v>1099</v>
      </c>
      <c r="G158" s="10" t="s">
        <v>432</v>
      </c>
    </row>
    <row r="159" spans="1:7" x14ac:dyDescent="0.5">
      <c r="A159" s="343">
        <v>158</v>
      </c>
      <c r="B159" s="10" t="s">
        <v>390</v>
      </c>
      <c r="C159" s="10" t="s">
        <v>400</v>
      </c>
      <c r="D159" s="10" t="s">
        <v>408</v>
      </c>
      <c r="E159" s="10" t="s">
        <v>584</v>
      </c>
      <c r="F159" s="486">
        <v>699</v>
      </c>
      <c r="G159" s="10" t="s">
        <v>432</v>
      </c>
    </row>
    <row r="160" spans="1:7" x14ac:dyDescent="0.5">
      <c r="A160" s="343">
        <v>159</v>
      </c>
      <c r="B160" s="10" t="s">
        <v>390</v>
      </c>
      <c r="C160" s="10" t="s">
        <v>399</v>
      </c>
      <c r="D160" s="10" t="s">
        <v>411</v>
      </c>
      <c r="E160" s="10" t="s">
        <v>585</v>
      </c>
      <c r="F160" s="486">
        <v>899</v>
      </c>
      <c r="G160" s="10" t="s">
        <v>432</v>
      </c>
    </row>
    <row r="161" spans="1:7" x14ac:dyDescent="0.5">
      <c r="A161" s="343">
        <v>160</v>
      </c>
      <c r="B161" s="10" t="s">
        <v>390</v>
      </c>
      <c r="C161" s="10" t="s">
        <v>400</v>
      </c>
      <c r="D161" s="10" t="s">
        <v>414</v>
      </c>
      <c r="E161" s="10" t="s">
        <v>586</v>
      </c>
      <c r="F161" s="486">
        <v>699</v>
      </c>
      <c r="G161" s="10" t="s">
        <v>437</v>
      </c>
    </row>
    <row r="162" spans="1:7" x14ac:dyDescent="0.5">
      <c r="A162" s="343">
        <v>161</v>
      </c>
      <c r="B162" s="10" t="s">
        <v>390</v>
      </c>
      <c r="C162" s="10" t="s">
        <v>398</v>
      </c>
      <c r="D162" s="10" t="s">
        <v>416</v>
      </c>
      <c r="E162" s="10" t="s">
        <v>587</v>
      </c>
      <c r="F162" s="486">
        <v>1850</v>
      </c>
      <c r="G162" s="10" t="s">
        <v>460</v>
      </c>
    </row>
    <row r="163" spans="1:7" x14ac:dyDescent="0.5">
      <c r="A163" s="343">
        <v>162</v>
      </c>
      <c r="B163" s="10" t="s">
        <v>390</v>
      </c>
      <c r="C163" s="10" t="s">
        <v>398</v>
      </c>
      <c r="D163" s="10" t="s">
        <v>418</v>
      </c>
      <c r="E163" s="10" t="s">
        <v>588</v>
      </c>
      <c r="F163" s="486">
        <v>1199</v>
      </c>
      <c r="G163" s="10" t="s">
        <v>413</v>
      </c>
    </row>
    <row r="164" spans="1:7" x14ac:dyDescent="0.5">
      <c r="A164" s="343">
        <v>163</v>
      </c>
      <c r="B164" s="10" t="s">
        <v>390</v>
      </c>
      <c r="C164" s="10" t="s">
        <v>398</v>
      </c>
      <c r="D164" s="10" t="s">
        <v>420</v>
      </c>
      <c r="E164" s="10" t="s">
        <v>589</v>
      </c>
      <c r="F164" s="486">
        <v>949</v>
      </c>
      <c r="G164" s="10" t="s">
        <v>413</v>
      </c>
    </row>
    <row r="165" spans="1:7" x14ac:dyDescent="0.5">
      <c r="A165" s="343">
        <v>164</v>
      </c>
      <c r="B165" s="10" t="s">
        <v>390</v>
      </c>
      <c r="C165" s="10" t="s">
        <v>399</v>
      </c>
      <c r="D165" s="10" t="s">
        <v>422</v>
      </c>
      <c r="E165" s="10" t="s">
        <v>590</v>
      </c>
      <c r="F165" s="486">
        <v>1999</v>
      </c>
      <c r="G165" s="10" t="s">
        <v>413</v>
      </c>
    </row>
    <row r="166" spans="1:7" x14ac:dyDescent="0.5">
      <c r="A166" s="343">
        <v>165</v>
      </c>
      <c r="B166" s="10" t="s">
        <v>390</v>
      </c>
      <c r="C166" s="10" t="s">
        <v>398</v>
      </c>
      <c r="D166" s="10" t="s">
        <v>424</v>
      </c>
      <c r="E166" s="10" t="s">
        <v>591</v>
      </c>
      <c r="F166" s="486">
        <v>749</v>
      </c>
      <c r="G166" s="10" t="s">
        <v>432</v>
      </c>
    </row>
    <row r="167" spans="1:7" x14ac:dyDescent="0.5">
      <c r="A167" s="343">
        <v>166</v>
      </c>
      <c r="B167" s="10" t="s">
        <v>390</v>
      </c>
      <c r="C167" s="10" t="s">
        <v>400</v>
      </c>
      <c r="D167" s="10" t="s">
        <v>426</v>
      </c>
      <c r="E167" s="10" t="s">
        <v>592</v>
      </c>
      <c r="F167" s="486">
        <v>2299</v>
      </c>
      <c r="G167" s="10" t="s">
        <v>460</v>
      </c>
    </row>
    <row r="168" spans="1:7" x14ac:dyDescent="0.5">
      <c r="A168" s="343">
        <v>167</v>
      </c>
      <c r="B168" s="10" t="s">
        <v>390</v>
      </c>
      <c r="C168" s="10" t="s">
        <v>397</v>
      </c>
      <c r="D168" s="10" t="s">
        <v>428</v>
      </c>
      <c r="E168" s="10" t="s">
        <v>593</v>
      </c>
      <c r="F168" s="486">
        <v>2237.29</v>
      </c>
      <c r="G168" s="10" t="s">
        <v>413</v>
      </c>
    </row>
    <row r="169" spans="1:7" x14ac:dyDescent="0.5">
      <c r="A169" s="343">
        <v>168</v>
      </c>
      <c r="B169" s="10" t="s">
        <v>390</v>
      </c>
      <c r="C169" s="10" t="s">
        <v>389</v>
      </c>
      <c r="D169" s="10" t="s">
        <v>430</v>
      </c>
      <c r="E169" s="10" t="s">
        <v>594</v>
      </c>
      <c r="F169" s="486">
        <v>966.79</v>
      </c>
      <c r="G169" s="10" t="s">
        <v>413</v>
      </c>
    </row>
    <row r="170" spans="1:7" x14ac:dyDescent="0.5">
      <c r="A170" s="343">
        <v>169</v>
      </c>
      <c r="B170" s="10" t="s">
        <v>390</v>
      </c>
      <c r="C170" s="10" t="s">
        <v>398</v>
      </c>
      <c r="D170" s="10" t="s">
        <v>433</v>
      </c>
      <c r="E170" s="10" t="s">
        <v>595</v>
      </c>
      <c r="F170" s="486">
        <v>1169</v>
      </c>
      <c r="G170" s="10" t="s">
        <v>413</v>
      </c>
    </row>
    <row r="171" spans="1:7" x14ac:dyDescent="0.5">
      <c r="A171" s="343">
        <v>170</v>
      </c>
      <c r="B171" s="10" t="s">
        <v>390</v>
      </c>
      <c r="C171" s="10" t="s">
        <v>400</v>
      </c>
      <c r="D171" s="10" t="s">
        <v>405</v>
      </c>
      <c r="E171" s="10" t="s">
        <v>596</v>
      </c>
      <c r="F171" s="486">
        <v>1199</v>
      </c>
      <c r="G171" s="10" t="s">
        <v>442</v>
      </c>
    </row>
    <row r="172" spans="1:7" x14ac:dyDescent="0.5">
      <c r="A172" s="343">
        <v>171</v>
      </c>
      <c r="B172" s="10" t="s">
        <v>390</v>
      </c>
      <c r="C172" s="10" t="s">
        <v>398</v>
      </c>
      <c r="D172" s="10" t="s">
        <v>408</v>
      </c>
      <c r="E172" s="10" t="s">
        <v>597</v>
      </c>
      <c r="F172" s="486">
        <v>999</v>
      </c>
      <c r="G172" s="10" t="s">
        <v>432</v>
      </c>
    </row>
    <row r="173" spans="1:7" x14ac:dyDescent="0.5">
      <c r="A173" s="343">
        <v>172</v>
      </c>
      <c r="B173" s="10" t="s">
        <v>390</v>
      </c>
      <c r="C173" s="10" t="s">
        <v>395</v>
      </c>
      <c r="D173" s="10" t="s">
        <v>411</v>
      </c>
      <c r="E173" s="10" t="s">
        <v>598</v>
      </c>
      <c r="F173" s="486">
        <v>494</v>
      </c>
      <c r="G173" s="10" t="s">
        <v>432</v>
      </c>
    </row>
    <row r="174" spans="1:7" x14ac:dyDescent="0.5">
      <c r="A174" s="343">
        <v>173</v>
      </c>
      <c r="B174" s="10" t="s">
        <v>390</v>
      </c>
      <c r="C174" s="10" t="s">
        <v>398</v>
      </c>
      <c r="D174" s="10" t="s">
        <v>414</v>
      </c>
      <c r="E174" s="10" t="s">
        <v>599</v>
      </c>
      <c r="F174" s="486">
        <v>1499</v>
      </c>
      <c r="G174" s="10" t="s">
        <v>460</v>
      </c>
    </row>
    <row r="175" spans="1:7" x14ac:dyDescent="0.5">
      <c r="A175" s="343">
        <v>174</v>
      </c>
      <c r="B175" s="10" t="s">
        <v>390</v>
      </c>
      <c r="C175" s="10" t="s">
        <v>389</v>
      </c>
      <c r="D175" s="10" t="s">
        <v>416</v>
      </c>
      <c r="E175" s="10" t="s">
        <v>600</v>
      </c>
      <c r="F175" s="486">
        <v>999</v>
      </c>
      <c r="G175" s="10" t="s">
        <v>410</v>
      </c>
    </row>
    <row r="176" spans="1:7" x14ac:dyDescent="0.5">
      <c r="A176" s="343">
        <v>175</v>
      </c>
      <c r="B176" s="10" t="s">
        <v>390</v>
      </c>
      <c r="C176" s="10" t="s">
        <v>397</v>
      </c>
      <c r="D176" s="10" t="s">
        <v>418</v>
      </c>
      <c r="E176" s="10" t="s">
        <v>601</v>
      </c>
      <c r="F176" s="486">
        <v>799</v>
      </c>
      <c r="G176" s="10" t="s">
        <v>410</v>
      </c>
    </row>
    <row r="177" spans="1:7" x14ac:dyDescent="0.5">
      <c r="A177" s="343">
        <v>176</v>
      </c>
      <c r="B177" s="10" t="s">
        <v>390</v>
      </c>
      <c r="C177" s="10" t="s">
        <v>389</v>
      </c>
      <c r="D177" s="10" t="s">
        <v>420</v>
      </c>
      <c r="E177" s="10" t="s">
        <v>602</v>
      </c>
      <c r="F177" s="486">
        <v>1699</v>
      </c>
      <c r="G177" s="10" t="s">
        <v>413</v>
      </c>
    </row>
    <row r="178" spans="1:7" x14ac:dyDescent="0.5">
      <c r="A178" s="343">
        <v>177</v>
      </c>
      <c r="B178" s="10" t="s">
        <v>390</v>
      </c>
      <c r="C178" s="10" t="s">
        <v>397</v>
      </c>
      <c r="D178" s="10" t="s">
        <v>422</v>
      </c>
      <c r="E178" s="10" t="s">
        <v>603</v>
      </c>
      <c r="F178" s="486">
        <v>799</v>
      </c>
      <c r="G178" s="10" t="s">
        <v>413</v>
      </c>
    </row>
    <row r="179" spans="1:7" x14ac:dyDescent="0.5">
      <c r="A179" s="343">
        <v>178</v>
      </c>
      <c r="B179" s="10" t="s">
        <v>390</v>
      </c>
      <c r="C179" s="10" t="s">
        <v>399</v>
      </c>
      <c r="D179" s="10" t="s">
        <v>424</v>
      </c>
      <c r="E179" s="10" t="s">
        <v>604</v>
      </c>
      <c r="F179" s="486">
        <v>1857.35</v>
      </c>
      <c r="G179" s="10" t="s">
        <v>413</v>
      </c>
    </row>
    <row r="180" spans="1:7" x14ac:dyDescent="0.5">
      <c r="A180" s="343">
        <v>179</v>
      </c>
      <c r="B180" s="10" t="s">
        <v>390</v>
      </c>
      <c r="C180" s="10" t="s">
        <v>389</v>
      </c>
      <c r="D180" s="10" t="s">
        <v>426</v>
      </c>
      <c r="E180" s="10" t="s">
        <v>605</v>
      </c>
      <c r="F180" s="486">
        <v>2556.73</v>
      </c>
      <c r="G180" s="10" t="s">
        <v>413</v>
      </c>
    </row>
    <row r="181" spans="1:7" x14ac:dyDescent="0.5">
      <c r="A181" s="343">
        <v>180</v>
      </c>
      <c r="B181" s="10" t="s">
        <v>390</v>
      </c>
      <c r="C181" s="10" t="s">
        <v>398</v>
      </c>
      <c r="D181" s="10" t="s">
        <v>428</v>
      </c>
      <c r="E181" s="10" t="s">
        <v>606</v>
      </c>
      <c r="F181" s="486">
        <v>1760.58</v>
      </c>
      <c r="G181" s="10" t="s">
        <v>413</v>
      </c>
    </row>
    <row r="182" spans="1:7" x14ac:dyDescent="0.5">
      <c r="A182" s="343">
        <v>181</v>
      </c>
      <c r="B182" s="10" t="s">
        <v>390</v>
      </c>
      <c r="C182" s="10" t="s">
        <v>389</v>
      </c>
      <c r="D182" s="10" t="s">
        <v>430</v>
      </c>
      <c r="E182" s="10" t="s">
        <v>607</v>
      </c>
      <c r="F182" s="486">
        <v>429</v>
      </c>
      <c r="G182" s="10" t="s">
        <v>413</v>
      </c>
    </row>
    <row r="183" spans="1:7" x14ac:dyDescent="0.5">
      <c r="A183" s="343">
        <v>182</v>
      </c>
      <c r="B183" s="10" t="s">
        <v>390</v>
      </c>
      <c r="C183" s="10" t="s">
        <v>398</v>
      </c>
      <c r="D183" s="10" t="s">
        <v>433</v>
      </c>
      <c r="E183" s="10" t="s">
        <v>608</v>
      </c>
      <c r="F183" s="486">
        <v>499</v>
      </c>
      <c r="G183" s="10" t="s">
        <v>442</v>
      </c>
    </row>
    <row r="184" spans="1:7" x14ac:dyDescent="0.5">
      <c r="A184" s="343">
        <v>183</v>
      </c>
      <c r="B184" s="10" t="s">
        <v>390</v>
      </c>
      <c r="C184" s="10" t="s">
        <v>398</v>
      </c>
      <c r="D184" s="10" t="s">
        <v>405</v>
      </c>
      <c r="E184" s="10" t="s">
        <v>609</v>
      </c>
      <c r="F184" s="486">
        <v>699</v>
      </c>
      <c r="G184" s="10" t="s">
        <v>442</v>
      </c>
    </row>
    <row r="185" spans="1:7" x14ac:dyDescent="0.5">
      <c r="A185" s="343">
        <v>184</v>
      </c>
      <c r="B185" s="10" t="s">
        <v>390</v>
      </c>
      <c r="C185" s="10" t="s">
        <v>395</v>
      </c>
      <c r="D185" s="10" t="s">
        <v>408</v>
      </c>
      <c r="E185" s="10" t="s">
        <v>610</v>
      </c>
      <c r="F185" s="486">
        <v>2699</v>
      </c>
      <c r="G185" s="10" t="s">
        <v>407</v>
      </c>
    </row>
    <row r="186" spans="1:7" x14ac:dyDescent="0.5">
      <c r="A186" s="343">
        <v>185</v>
      </c>
      <c r="B186" s="10" t="s">
        <v>390</v>
      </c>
      <c r="C186" s="10" t="s">
        <v>395</v>
      </c>
      <c r="D186" s="10" t="s">
        <v>411</v>
      </c>
      <c r="E186" s="10" t="s">
        <v>611</v>
      </c>
      <c r="F186" s="486">
        <v>349</v>
      </c>
      <c r="G186" s="10" t="s">
        <v>432</v>
      </c>
    </row>
    <row r="187" spans="1:7" x14ac:dyDescent="0.5">
      <c r="A187" s="343">
        <v>186</v>
      </c>
      <c r="B187" s="10" t="s">
        <v>390</v>
      </c>
      <c r="C187" s="10" t="s">
        <v>399</v>
      </c>
      <c r="D187" s="10" t="s">
        <v>414</v>
      </c>
      <c r="E187" s="10" t="s">
        <v>612</v>
      </c>
      <c r="F187" s="486">
        <v>299</v>
      </c>
      <c r="G187" s="10" t="s">
        <v>432</v>
      </c>
    </row>
    <row r="188" spans="1:7" x14ac:dyDescent="0.5">
      <c r="A188" s="343">
        <v>187</v>
      </c>
      <c r="B188" s="10" t="s">
        <v>390</v>
      </c>
      <c r="C188" s="10" t="s">
        <v>400</v>
      </c>
      <c r="D188" s="10" t="s">
        <v>416</v>
      </c>
      <c r="E188" s="10" t="s">
        <v>613</v>
      </c>
      <c r="F188" s="486">
        <v>1049</v>
      </c>
      <c r="G188" s="10" t="s">
        <v>432</v>
      </c>
    </row>
    <row r="189" spans="1:7" x14ac:dyDescent="0.5">
      <c r="A189" s="343">
        <v>188</v>
      </c>
      <c r="B189" s="10" t="s">
        <v>390</v>
      </c>
      <c r="C189" s="10" t="s">
        <v>395</v>
      </c>
      <c r="D189" s="10" t="s">
        <v>418</v>
      </c>
      <c r="E189" s="10" t="s">
        <v>614</v>
      </c>
      <c r="F189" s="486">
        <v>549</v>
      </c>
      <c r="G189" s="10" t="s">
        <v>432</v>
      </c>
    </row>
    <row r="190" spans="1:7" x14ac:dyDescent="0.5">
      <c r="A190" s="343">
        <v>189</v>
      </c>
      <c r="B190" s="10" t="s">
        <v>390</v>
      </c>
      <c r="C190" s="10" t="s">
        <v>397</v>
      </c>
      <c r="D190" s="10" t="s">
        <v>420</v>
      </c>
      <c r="E190" s="10" t="s">
        <v>615</v>
      </c>
      <c r="F190" s="486">
        <v>2749</v>
      </c>
      <c r="G190" s="10" t="s">
        <v>448</v>
      </c>
    </row>
    <row r="191" spans="1:7" x14ac:dyDescent="0.5">
      <c r="A191" s="343">
        <v>190</v>
      </c>
      <c r="B191" s="10" t="s">
        <v>390</v>
      </c>
      <c r="C191" s="10" t="s">
        <v>389</v>
      </c>
      <c r="D191" s="10" t="s">
        <v>422</v>
      </c>
      <c r="E191" s="10" t="s">
        <v>616</v>
      </c>
      <c r="F191" s="486">
        <v>1353.99</v>
      </c>
      <c r="G191" s="10" t="s">
        <v>413</v>
      </c>
    </row>
    <row r="192" spans="1:7" x14ac:dyDescent="0.5">
      <c r="A192" s="343">
        <v>191</v>
      </c>
      <c r="B192" s="10" t="s">
        <v>390</v>
      </c>
      <c r="C192" s="10" t="s">
        <v>400</v>
      </c>
      <c r="D192" s="10" t="s">
        <v>424</v>
      </c>
      <c r="E192" s="10" t="s">
        <v>617</v>
      </c>
      <c r="F192" s="486">
        <v>1385.45</v>
      </c>
      <c r="G192" s="10" t="s">
        <v>413</v>
      </c>
    </row>
    <row r="193" spans="1:7" x14ac:dyDescent="0.5">
      <c r="A193" s="343">
        <v>192</v>
      </c>
      <c r="B193" s="10" t="s">
        <v>390</v>
      </c>
      <c r="C193" s="10" t="s">
        <v>400</v>
      </c>
      <c r="D193" s="10" t="s">
        <v>426</v>
      </c>
      <c r="E193" s="10" t="s">
        <v>618</v>
      </c>
      <c r="F193" s="486">
        <v>779</v>
      </c>
      <c r="G193" s="10" t="s">
        <v>442</v>
      </c>
    </row>
    <row r="194" spans="1:7" x14ac:dyDescent="0.5">
      <c r="A194" s="343">
        <v>193</v>
      </c>
      <c r="B194" s="10" t="s">
        <v>390</v>
      </c>
      <c r="C194" s="10" t="s">
        <v>389</v>
      </c>
      <c r="D194" s="10" t="s">
        <v>428</v>
      </c>
      <c r="E194" s="10" t="s">
        <v>619</v>
      </c>
      <c r="F194" s="486">
        <v>2899</v>
      </c>
      <c r="G194" s="10" t="s">
        <v>460</v>
      </c>
    </row>
    <row r="195" spans="1:7" x14ac:dyDescent="0.5">
      <c r="A195" s="343">
        <v>194</v>
      </c>
      <c r="B195" s="10" t="s">
        <v>390</v>
      </c>
      <c r="C195" s="10" t="s">
        <v>399</v>
      </c>
      <c r="D195" s="10" t="s">
        <v>430</v>
      </c>
      <c r="E195" s="10" t="s">
        <v>620</v>
      </c>
      <c r="F195" s="486">
        <v>2499</v>
      </c>
      <c r="G195" s="10" t="s">
        <v>460</v>
      </c>
    </row>
    <row r="196" spans="1:7" x14ac:dyDescent="0.5">
      <c r="A196" s="343">
        <v>195</v>
      </c>
      <c r="B196" s="10" t="s">
        <v>390</v>
      </c>
      <c r="C196" s="10" t="s">
        <v>399</v>
      </c>
      <c r="D196" s="10" t="s">
        <v>433</v>
      </c>
      <c r="E196" s="10" t="s">
        <v>621</v>
      </c>
      <c r="F196" s="486">
        <v>1699</v>
      </c>
      <c r="G196" s="10" t="s">
        <v>413</v>
      </c>
    </row>
    <row r="197" spans="1:7" x14ac:dyDescent="0.5">
      <c r="A197" s="343">
        <v>196</v>
      </c>
      <c r="B197" s="10" t="s">
        <v>390</v>
      </c>
      <c r="C197" s="10" t="s">
        <v>395</v>
      </c>
      <c r="D197" s="10" t="s">
        <v>405</v>
      </c>
      <c r="E197" s="10" t="s">
        <v>622</v>
      </c>
      <c r="F197" s="486">
        <v>1299</v>
      </c>
      <c r="G197" s="10" t="s">
        <v>413</v>
      </c>
    </row>
    <row r="198" spans="1:7" x14ac:dyDescent="0.5">
      <c r="A198" s="343">
        <v>197</v>
      </c>
      <c r="B198" s="10" t="s">
        <v>390</v>
      </c>
      <c r="C198" s="10" t="s">
        <v>398</v>
      </c>
      <c r="D198" s="10" t="s">
        <v>408</v>
      </c>
      <c r="E198" s="10" t="s">
        <v>623</v>
      </c>
      <c r="F198" s="486">
        <v>4999</v>
      </c>
      <c r="G198" s="10" t="s">
        <v>407</v>
      </c>
    </row>
    <row r="199" spans="1:7" x14ac:dyDescent="0.5">
      <c r="A199" s="343">
        <v>198</v>
      </c>
      <c r="B199" s="10" t="s">
        <v>390</v>
      </c>
      <c r="C199" s="10" t="s">
        <v>398</v>
      </c>
      <c r="D199" s="10" t="s">
        <v>411</v>
      </c>
      <c r="E199" s="10" t="s">
        <v>624</v>
      </c>
      <c r="F199" s="486">
        <v>999</v>
      </c>
      <c r="G199" s="10" t="s">
        <v>432</v>
      </c>
    </row>
    <row r="200" spans="1:7" x14ac:dyDescent="0.5">
      <c r="A200" s="343">
        <v>199</v>
      </c>
      <c r="B200" s="10" t="s">
        <v>390</v>
      </c>
      <c r="C200" s="10" t="s">
        <v>397</v>
      </c>
      <c r="D200" s="10" t="s">
        <v>414</v>
      </c>
      <c r="E200" s="10" t="s">
        <v>625</v>
      </c>
      <c r="F200" s="486">
        <v>999</v>
      </c>
      <c r="G200" s="10" t="s">
        <v>437</v>
      </c>
    </row>
    <row r="201" spans="1:7" x14ac:dyDescent="0.5">
      <c r="A201" s="343">
        <v>200</v>
      </c>
      <c r="B201" s="10" t="s">
        <v>390</v>
      </c>
      <c r="C201" s="10" t="s">
        <v>389</v>
      </c>
      <c r="D201" s="10" t="s">
        <v>416</v>
      </c>
      <c r="E201" s="10" t="s">
        <v>626</v>
      </c>
      <c r="F201" s="486">
        <v>2899</v>
      </c>
      <c r="G201" s="10" t="s">
        <v>460</v>
      </c>
    </row>
    <row r="202" spans="1:7" x14ac:dyDescent="0.5">
      <c r="A202" s="343">
        <v>201</v>
      </c>
      <c r="B202" s="10" t="s">
        <v>390</v>
      </c>
      <c r="C202" s="10" t="s">
        <v>389</v>
      </c>
      <c r="D202" s="10" t="s">
        <v>418</v>
      </c>
      <c r="E202" s="10" t="s">
        <v>627</v>
      </c>
      <c r="F202" s="486">
        <v>2449</v>
      </c>
      <c r="G202" s="10" t="s">
        <v>460</v>
      </c>
    </row>
    <row r="203" spans="1:7" x14ac:dyDescent="0.5">
      <c r="A203" s="343">
        <v>202</v>
      </c>
      <c r="B203" s="10" t="s">
        <v>390</v>
      </c>
      <c r="C203" s="10" t="s">
        <v>398</v>
      </c>
      <c r="D203" s="10" t="s">
        <v>420</v>
      </c>
      <c r="E203" s="10" t="s">
        <v>628</v>
      </c>
      <c r="F203" s="486">
        <v>1099</v>
      </c>
      <c r="G203" s="10" t="s">
        <v>460</v>
      </c>
    </row>
    <row r="204" spans="1:7" x14ac:dyDescent="0.5">
      <c r="A204" s="343">
        <v>203</v>
      </c>
      <c r="B204" s="10" t="s">
        <v>390</v>
      </c>
      <c r="C204" s="10" t="s">
        <v>400</v>
      </c>
      <c r="D204" s="10" t="s">
        <v>422</v>
      </c>
      <c r="E204" s="10" t="s">
        <v>629</v>
      </c>
      <c r="F204" s="486">
        <v>1049</v>
      </c>
      <c r="G204" s="10" t="s">
        <v>509</v>
      </c>
    </row>
    <row r="205" spans="1:7" x14ac:dyDescent="0.5">
      <c r="A205" s="343">
        <v>204</v>
      </c>
      <c r="B205" s="10" t="s">
        <v>390</v>
      </c>
      <c r="C205" s="10" t="s">
        <v>397</v>
      </c>
      <c r="D205" s="10" t="s">
        <v>424</v>
      </c>
      <c r="E205" s="10" t="s">
        <v>630</v>
      </c>
      <c r="F205" s="486">
        <v>1999</v>
      </c>
      <c r="G205" s="10" t="s">
        <v>413</v>
      </c>
    </row>
    <row r="206" spans="1:7" x14ac:dyDescent="0.5">
      <c r="A206" s="343">
        <v>205</v>
      </c>
      <c r="B206" s="10" t="s">
        <v>390</v>
      </c>
      <c r="C206" s="10" t="s">
        <v>397</v>
      </c>
      <c r="D206" s="10" t="s">
        <v>426</v>
      </c>
      <c r="E206" s="10" t="s">
        <v>631</v>
      </c>
      <c r="F206" s="486">
        <v>1396.34</v>
      </c>
      <c r="G206" s="10" t="s">
        <v>413</v>
      </c>
    </row>
    <row r="207" spans="1:7" x14ac:dyDescent="0.5">
      <c r="A207" s="343">
        <v>206</v>
      </c>
      <c r="B207" s="10" t="s">
        <v>390</v>
      </c>
      <c r="C207" s="10" t="s">
        <v>400</v>
      </c>
      <c r="D207" s="10" t="s">
        <v>428</v>
      </c>
      <c r="E207" s="10" t="s">
        <v>632</v>
      </c>
      <c r="F207" s="486">
        <v>1581.47</v>
      </c>
      <c r="G207" s="10" t="s">
        <v>413</v>
      </c>
    </row>
    <row r="208" spans="1:7" x14ac:dyDescent="0.5">
      <c r="A208" s="343">
        <v>207</v>
      </c>
      <c r="B208" s="10" t="s">
        <v>390</v>
      </c>
      <c r="C208" s="10" t="s">
        <v>398</v>
      </c>
      <c r="D208" s="10" t="s">
        <v>430</v>
      </c>
      <c r="E208" s="10" t="s">
        <v>633</v>
      </c>
      <c r="F208" s="486">
        <v>1881.55</v>
      </c>
      <c r="G208" s="10" t="s">
        <v>413</v>
      </c>
    </row>
    <row r="209" spans="1:7" x14ac:dyDescent="0.5">
      <c r="A209" s="343">
        <v>208</v>
      </c>
      <c r="B209" s="10" t="s">
        <v>390</v>
      </c>
      <c r="C209" s="10" t="s">
        <v>397</v>
      </c>
      <c r="D209" s="10" t="s">
        <v>433</v>
      </c>
      <c r="E209" s="10" t="s">
        <v>634</v>
      </c>
      <c r="F209" s="486">
        <v>1399</v>
      </c>
      <c r="G209" s="10" t="s">
        <v>442</v>
      </c>
    </row>
    <row r="210" spans="1:7" x14ac:dyDescent="0.5">
      <c r="A210" s="343">
        <v>209</v>
      </c>
      <c r="B210" s="10" t="s">
        <v>390</v>
      </c>
      <c r="C210" s="10" t="s">
        <v>400</v>
      </c>
      <c r="D210" s="10" t="s">
        <v>405</v>
      </c>
      <c r="E210" s="10" t="s">
        <v>635</v>
      </c>
      <c r="F210" s="486">
        <v>1939</v>
      </c>
      <c r="G210" s="10" t="s">
        <v>407</v>
      </c>
    </row>
    <row r="211" spans="1:7" x14ac:dyDescent="0.5">
      <c r="A211" s="343">
        <v>210</v>
      </c>
      <c r="B211" s="10" t="s">
        <v>390</v>
      </c>
      <c r="C211" s="10" t="s">
        <v>400</v>
      </c>
      <c r="D211" s="10" t="s">
        <v>408</v>
      </c>
      <c r="E211" s="10" t="s">
        <v>636</v>
      </c>
      <c r="F211" s="486">
        <v>1693.95</v>
      </c>
      <c r="G211" s="10" t="s">
        <v>407</v>
      </c>
    </row>
    <row r="212" spans="1:7" x14ac:dyDescent="0.5">
      <c r="A212" s="343">
        <v>211</v>
      </c>
      <c r="B212" s="10" t="s">
        <v>390</v>
      </c>
      <c r="C212" s="10" t="s">
        <v>400</v>
      </c>
      <c r="D212" s="10" t="s">
        <v>411</v>
      </c>
      <c r="E212" s="10" t="s">
        <v>637</v>
      </c>
      <c r="F212" s="486">
        <v>999</v>
      </c>
      <c r="G212" s="10" t="s">
        <v>432</v>
      </c>
    </row>
    <row r="213" spans="1:7" x14ac:dyDescent="0.5">
      <c r="A213" s="343">
        <v>212</v>
      </c>
      <c r="B213" s="10" t="s">
        <v>390</v>
      </c>
      <c r="C213" s="10" t="s">
        <v>399</v>
      </c>
      <c r="D213" s="10" t="s">
        <v>414</v>
      </c>
      <c r="E213" s="10" t="s">
        <v>638</v>
      </c>
      <c r="F213" s="486">
        <v>1799</v>
      </c>
      <c r="G213" s="10" t="s">
        <v>432</v>
      </c>
    </row>
    <row r="214" spans="1:7" x14ac:dyDescent="0.5">
      <c r="A214" s="343">
        <v>213</v>
      </c>
      <c r="B214" s="10" t="s">
        <v>390</v>
      </c>
      <c r="C214" s="10" t="s">
        <v>389</v>
      </c>
      <c r="D214" s="10" t="s">
        <v>416</v>
      </c>
      <c r="E214" s="10" t="s">
        <v>639</v>
      </c>
      <c r="F214" s="486">
        <v>699</v>
      </c>
      <c r="G214" s="10" t="s">
        <v>432</v>
      </c>
    </row>
    <row r="215" spans="1:7" x14ac:dyDescent="0.5">
      <c r="A215" s="343">
        <v>214</v>
      </c>
      <c r="B215" s="10" t="s">
        <v>390</v>
      </c>
      <c r="C215" s="10" t="s">
        <v>389</v>
      </c>
      <c r="D215" s="10" t="s">
        <v>418</v>
      </c>
      <c r="E215" s="10" t="s">
        <v>640</v>
      </c>
      <c r="F215" s="486">
        <v>999</v>
      </c>
      <c r="G215" s="10" t="s">
        <v>509</v>
      </c>
    </row>
    <row r="216" spans="1:7" x14ac:dyDescent="0.5">
      <c r="A216" s="343">
        <v>215</v>
      </c>
      <c r="B216" s="10" t="s">
        <v>390</v>
      </c>
      <c r="C216" s="10" t="s">
        <v>400</v>
      </c>
      <c r="D216" s="10" t="s">
        <v>420</v>
      </c>
      <c r="E216" s="10" t="s">
        <v>641</v>
      </c>
      <c r="F216" s="486">
        <v>699</v>
      </c>
      <c r="G216" s="10" t="s">
        <v>410</v>
      </c>
    </row>
    <row r="217" spans="1:7" x14ac:dyDescent="0.5">
      <c r="A217" s="343">
        <v>216</v>
      </c>
      <c r="B217" s="10" t="s">
        <v>390</v>
      </c>
      <c r="C217" s="10" t="s">
        <v>399</v>
      </c>
      <c r="D217" s="10" t="s">
        <v>422</v>
      </c>
      <c r="E217" s="10" t="s">
        <v>642</v>
      </c>
      <c r="F217" s="486">
        <v>1399</v>
      </c>
      <c r="G217" s="10" t="s">
        <v>413</v>
      </c>
    </row>
    <row r="218" spans="1:7" x14ac:dyDescent="0.5">
      <c r="A218" s="343">
        <v>217</v>
      </c>
      <c r="B218" s="10" t="s">
        <v>390</v>
      </c>
      <c r="C218" s="10" t="s">
        <v>398</v>
      </c>
      <c r="D218" s="10" t="s">
        <v>424</v>
      </c>
      <c r="E218" s="10" t="s">
        <v>643</v>
      </c>
      <c r="F218" s="486">
        <v>1999</v>
      </c>
      <c r="G218" s="10" t="s">
        <v>460</v>
      </c>
    </row>
    <row r="219" spans="1:7" x14ac:dyDescent="0.5">
      <c r="A219" s="343">
        <v>218</v>
      </c>
      <c r="B219" s="10" t="s">
        <v>390</v>
      </c>
      <c r="C219" s="10" t="s">
        <v>389</v>
      </c>
      <c r="D219" s="10" t="s">
        <v>426</v>
      </c>
      <c r="E219" s="10" t="s">
        <v>644</v>
      </c>
      <c r="F219" s="486">
        <v>1849</v>
      </c>
      <c r="G219" s="10" t="s">
        <v>460</v>
      </c>
    </row>
    <row r="220" spans="1:7" x14ac:dyDescent="0.5">
      <c r="A220" s="343">
        <v>219</v>
      </c>
      <c r="B220" s="10" t="s">
        <v>390</v>
      </c>
      <c r="C220" s="10" t="s">
        <v>400</v>
      </c>
      <c r="D220" s="10" t="s">
        <v>428</v>
      </c>
      <c r="E220" s="10" t="s">
        <v>645</v>
      </c>
      <c r="F220" s="486">
        <v>1796.85</v>
      </c>
      <c r="G220" s="10" t="s">
        <v>410</v>
      </c>
    </row>
    <row r="221" spans="1:7" x14ac:dyDescent="0.5">
      <c r="A221" s="343">
        <v>220</v>
      </c>
      <c r="B221" s="10" t="s">
        <v>390</v>
      </c>
      <c r="C221" s="10" t="s">
        <v>398</v>
      </c>
      <c r="D221" s="10" t="s">
        <v>430</v>
      </c>
      <c r="E221" s="10" t="s">
        <v>646</v>
      </c>
      <c r="F221" s="486">
        <v>1535.49</v>
      </c>
      <c r="G221" s="10" t="s">
        <v>413</v>
      </c>
    </row>
    <row r="222" spans="1:7" x14ac:dyDescent="0.5">
      <c r="A222" s="343">
        <v>221</v>
      </c>
      <c r="B222" s="10" t="s">
        <v>390</v>
      </c>
      <c r="C222" s="10" t="s">
        <v>395</v>
      </c>
      <c r="D222" s="10" t="s">
        <v>433</v>
      </c>
      <c r="E222" s="10" t="s">
        <v>647</v>
      </c>
      <c r="F222" s="486">
        <v>949</v>
      </c>
      <c r="G222" s="10" t="s">
        <v>413</v>
      </c>
    </row>
    <row r="223" spans="1:7" x14ac:dyDescent="0.5">
      <c r="A223" s="343">
        <v>222</v>
      </c>
      <c r="B223" s="10" t="s">
        <v>390</v>
      </c>
      <c r="C223" s="10" t="s">
        <v>397</v>
      </c>
      <c r="D223" s="10" t="s">
        <v>405</v>
      </c>
      <c r="E223" s="10" t="s">
        <v>648</v>
      </c>
      <c r="F223" s="486">
        <v>1899</v>
      </c>
      <c r="G223" s="10" t="s">
        <v>413</v>
      </c>
    </row>
    <row r="224" spans="1:7" x14ac:dyDescent="0.5">
      <c r="A224" s="343">
        <v>223</v>
      </c>
      <c r="B224" s="10" t="s">
        <v>390</v>
      </c>
      <c r="C224" s="10" t="s">
        <v>399</v>
      </c>
      <c r="D224" s="10" t="s">
        <v>408</v>
      </c>
      <c r="E224" s="10" t="s">
        <v>649</v>
      </c>
      <c r="F224" s="486">
        <v>1756.94</v>
      </c>
      <c r="G224" s="10" t="s">
        <v>413</v>
      </c>
    </row>
    <row r="225" spans="1:7" x14ac:dyDescent="0.5">
      <c r="A225" s="343">
        <v>224</v>
      </c>
      <c r="B225" s="10" t="s">
        <v>390</v>
      </c>
      <c r="C225" s="10" t="s">
        <v>399</v>
      </c>
      <c r="D225" s="10" t="s">
        <v>411</v>
      </c>
      <c r="E225" s="10" t="s">
        <v>650</v>
      </c>
      <c r="F225" s="486">
        <v>2199</v>
      </c>
      <c r="G225" s="10" t="s">
        <v>413</v>
      </c>
    </row>
    <row r="226" spans="1:7" x14ac:dyDescent="0.5">
      <c r="A226" s="343">
        <v>225</v>
      </c>
      <c r="B226" s="10" t="s">
        <v>390</v>
      </c>
      <c r="C226" s="10" t="s">
        <v>397</v>
      </c>
      <c r="D226" s="10" t="s">
        <v>414</v>
      </c>
      <c r="E226" s="10" t="s">
        <v>651</v>
      </c>
      <c r="F226" s="486">
        <v>1813.79</v>
      </c>
      <c r="G226" s="10" t="s">
        <v>413</v>
      </c>
    </row>
    <row r="227" spans="1:7" x14ac:dyDescent="0.5">
      <c r="A227" s="343">
        <v>226</v>
      </c>
      <c r="B227" s="10" t="s">
        <v>390</v>
      </c>
      <c r="C227" s="10" t="s">
        <v>395</v>
      </c>
      <c r="D227" s="10" t="s">
        <v>416</v>
      </c>
      <c r="E227" s="10" t="s">
        <v>652</v>
      </c>
      <c r="F227" s="486">
        <v>1569.37</v>
      </c>
      <c r="G227" s="10" t="s">
        <v>413</v>
      </c>
    </row>
    <row r="228" spans="1:7" x14ac:dyDescent="0.5">
      <c r="A228" s="343">
        <v>227</v>
      </c>
      <c r="B228" s="10" t="s">
        <v>390</v>
      </c>
      <c r="C228" s="10" t="s">
        <v>399</v>
      </c>
      <c r="D228" s="10" t="s">
        <v>418</v>
      </c>
      <c r="E228" s="10" t="s">
        <v>653</v>
      </c>
      <c r="F228" s="486">
        <v>1487.09</v>
      </c>
      <c r="G228" s="10" t="s">
        <v>413</v>
      </c>
    </row>
    <row r="229" spans="1:7" x14ac:dyDescent="0.5">
      <c r="A229" s="343">
        <v>228</v>
      </c>
      <c r="B229" s="10" t="s">
        <v>390</v>
      </c>
      <c r="C229" s="10" t="s">
        <v>399</v>
      </c>
      <c r="D229" s="10" t="s">
        <v>420</v>
      </c>
      <c r="E229" s="10" t="s">
        <v>654</v>
      </c>
      <c r="F229" s="486">
        <v>1499</v>
      </c>
      <c r="G229" s="10" t="s">
        <v>413</v>
      </c>
    </row>
    <row r="230" spans="1:7" x14ac:dyDescent="0.5">
      <c r="A230" s="343">
        <v>229</v>
      </c>
      <c r="B230" s="10" t="s">
        <v>390</v>
      </c>
      <c r="C230" s="10" t="s">
        <v>400</v>
      </c>
      <c r="D230" s="10" t="s">
        <v>422</v>
      </c>
      <c r="E230" s="10" t="s">
        <v>655</v>
      </c>
      <c r="F230" s="486">
        <v>774.4</v>
      </c>
      <c r="G230" s="10" t="s">
        <v>413</v>
      </c>
    </row>
    <row r="231" spans="1:7" x14ac:dyDescent="0.5">
      <c r="A231" s="343">
        <v>230</v>
      </c>
      <c r="B231" s="10" t="s">
        <v>390</v>
      </c>
      <c r="C231" s="10" t="s">
        <v>397</v>
      </c>
      <c r="D231" s="10" t="s">
        <v>424</v>
      </c>
      <c r="E231" s="10" t="s">
        <v>656</v>
      </c>
      <c r="F231" s="486">
        <v>336.38</v>
      </c>
      <c r="G231" s="10" t="s">
        <v>413</v>
      </c>
    </row>
    <row r="232" spans="1:7" x14ac:dyDescent="0.5">
      <c r="A232" s="343">
        <v>231</v>
      </c>
      <c r="B232" s="10" t="s">
        <v>390</v>
      </c>
      <c r="C232" s="10" t="s">
        <v>400</v>
      </c>
      <c r="D232" s="10" t="s">
        <v>426</v>
      </c>
      <c r="E232" s="10" t="s">
        <v>657</v>
      </c>
      <c r="F232" s="486">
        <v>1699</v>
      </c>
      <c r="G232" s="10" t="s">
        <v>442</v>
      </c>
    </row>
    <row r="233" spans="1:7" x14ac:dyDescent="0.5">
      <c r="A233" s="343">
        <v>232</v>
      </c>
      <c r="B233" s="10" t="s">
        <v>390</v>
      </c>
      <c r="C233" s="10" t="s">
        <v>395</v>
      </c>
      <c r="D233" s="10" t="s">
        <v>428</v>
      </c>
      <c r="E233" s="10" t="s">
        <v>658</v>
      </c>
      <c r="F233" s="486">
        <v>1599</v>
      </c>
      <c r="G233" s="10" t="s">
        <v>442</v>
      </c>
    </row>
    <row r="234" spans="1:7" x14ac:dyDescent="0.5">
      <c r="A234" s="343">
        <v>233</v>
      </c>
      <c r="B234" s="10" t="s">
        <v>390</v>
      </c>
      <c r="C234" s="10" t="s">
        <v>398</v>
      </c>
      <c r="D234" s="10" t="s">
        <v>430</v>
      </c>
      <c r="E234" s="10" t="s">
        <v>659</v>
      </c>
      <c r="F234" s="486">
        <v>1099</v>
      </c>
      <c r="G234" s="10" t="s">
        <v>442</v>
      </c>
    </row>
    <row r="235" spans="1:7" x14ac:dyDescent="0.5">
      <c r="A235" s="343">
        <v>234</v>
      </c>
      <c r="B235" s="10" t="s">
        <v>390</v>
      </c>
      <c r="C235" s="10" t="s">
        <v>400</v>
      </c>
      <c r="D235" s="10" t="s">
        <v>433</v>
      </c>
      <c r="E235" s="10" t="s">
        <v>660</v>
      </c>
      <c r="F235" s="486">
        <v>749</v>
      </c>
      <c r="G235" s="10" t="s">
        <v>432</v>
      </c>
    </row>
    <row r="236" spans="1:7" x14ac:dyDescent="0.5">
      <c r="A236" s="343">
        <v>235</v>
      </c>
      <c r="B236" s="10" t="s">
        <v>390</v>
      </c>
      <c r="C236" s="10" t="s">
        <v>400</v>
      </c>
      <c r="D236" s="10" t="s">
        <v>405</v>
      </c>
      <c r="E236" s="10" t="s">
        <v>661</v>
      </c>
      <c r="F236" s="486">
        <v>699</v>
      </c>
      <c r="G236" s="10" t="s">
        <v>437</v>
      </c>
    </row>
    <row r="237" spans="1:7" x14ac:dyDescent="0.5">
      <c r="A237" s="343">
        <v>236</v>
      </c>
      <c r="B237" s="10" t="s">
        <v>390</v>
      </c>
      <c r="C237" s="10" t="s">
        <v>389</v>
      </c>
      <c r="D237" s="10" t="s">
        <v>408</v>
      </c>
      <c r="E237" s="10" t="s">
        <v>662</v>
      </c>
      <c r="F237" s="486">
        <v>3999</v>
      </c>
      <c r="G237" s="10" t="s">
        <v>460</v>
      </c>
    </row>
    <row r="238" spans="1:7" x14ac:dyDescent="0.5">
      <c r="A238" s="343">
        <v>237</v>
      </c>
      <c r="B238" s="10" t="s">
        <v>390</v>
      </c>
      <c r="C238" s="10" t="s">
        <v>389</v>
      </c>
      <c r="D238" s="10" t="s">
        <v>411</v>
      </c>
      <c r="E238" s="10" t="s">
        <v>663</v>
      </c>
      <c r="F238" s="486">
        <v>2099</v>
      </c>
      <c r="G238" s="10" t="s">
        <v>460</v>
      </c>
    </row>
    <row r="239" spans="1:7" x14ac:dyDescent="0.5">
      <c r="A239" s="343">
        <v>238</v>
      </c>
      <c r="B239" s="10" t="s">
        <v>390</v>
      </c>
      <c r="C239" s="10" t="s">
        <v>400</v>
      </c>
      <c r="D239" s="10" t="s">
        <v>414</v>
      </c>
      <c r="E239" s="10" t="s">
        <v>664</v>
      </c>
      <c r="F239" s="486">
        <v>2249</v>
      </c>
      <c r="G239" s="10" t="s">
        <v>460</v>
      </c>
    </row>
    <row r="240" spans="1:7" x14ac:dyDescent="0.5">
      <c r="A240" s="343">
        <v>239</v>
      </c>
      <c r="B240" s="10" t="s">
        <v>390</v>
      </c>
      <c r="C240" s="10" t="s">
        <v>400</v>
      </c>
      <c r="D240" s="10" t="s">
        <v>416</v>
      </c>
      <c r="E240" s="10" t="s">
        <v>665</v>
      </c>
      <c r="F240" s="486">
        <v>2099</v>
      </c>
      <c r="G240" s="10" t="s">
        <v>460</v>
      </c>
    </row>
    <row r="241" spans="1:7" x14ac:dyDescent="0.5">
      <c r="A241" s="343">
        <v>240</v>
      </c>
      <c r="B241" s="10" t="s">
        <v>390</v>
      </c>
      <c r="C241" s="10" t="s">
        <v>399</v>
      </c>
      <c r="D241" s="10" t="s">
        <v>418</v>
      </c>
      <c r="E241" s="10" t="s">
        <v>666</v>
      </c>
      <c r="F241" s="486">
        <v>1949</v>
      </c>
      <c r="G241" s="10" t="s">
        <v>460</v>
      </c>
    </row>
    <row r="242" spans="1:7" x14ac:dyDescent="0.5">
      <c r="A242" s="343">
        <v>241</v>
      </c>
      <c r="B242" s="10" t="s">
        <v>390</v>
      </c>
      <c r="C242" s="10" t="s">
        <v>398</v>
      </c>
      <c r="D242" s="10" t="s">
        <v>420</v>
      </c>
      <c r="E242" s="10" t="s">
        <v>667</v>
      </c>
      <c r="F242" s="486">
        <v>1599</v>
      </c>
      <c r="G242" s="10" t="s">
        <v>460</v>
      </c>
    </row>
    <row r="243" spans="1:7" x14ac:dyDescent="0.5">
      <c r="A243" s="343">
        <v>242</v>
      </c>
      <c r="B243" s="10" t="s">
        <v>390</v>
      </c>
      <c r="C243" s="10" t="s">
        <v>397</v>
      </c>
      <c r="D243" s="10" t="s">
        <v>422</v>
      </c>
      <c r="E243" s="10" t="s">
        <v>668</v>
      </c>
      <c r="F243" s="486">
        <v>1399</v>
      </c>
      <c r="G243" s="10" t="s">
        <v>460</v>
      </c>
    </row>
    <row r="244" spans="1:7" x14ac:dyDescent="0.5">
      <c r="A244" s="343">
        <v>243</v>
      </c>
      <c r="B244" s="10" t="s">
        <v>390</v>
      </c>
      <c r="C244" s="10" t="s">
        <v>398</v>
      </c>
      <c r="D244" s="10" t="s">
        <v>424</v>
      </c>
      <c r="E244" s="10" t="s">
        <v>669</v>
      </c>
      <c r="F244" s="486">
        <v>1599</v>
      </c>
      <c r="G244" s="10" t="s">
        <v>460</v>
      </c>
    </row>
    <row r="245" spans="1:7" x14ac:dyDescent="0.5">
      <c r="A245" s="343">
        <v>244</v>
      </c>
      <c r="B245" s="10" t="s">
        <v>390</v>
      </c>
      <c r="C245" s="10" t="s">
        <v>389</v>
      </c>
      <c r="D245" s="10" t="s">
        <v>426</v>
      </c>
      <c r="E245" s="10" t="s">
        <v>670</v>
      </c>
      <c r="F245" s="486">
        <v>899</v>
      </c>
      <c r="G245" s="10" t="s">
        <v>460</v>
      </c>
    </row>
    <row r="246" spans="1:7" x14ac:dyDescent="0.5">
      <c r="A246" s="343">
        <v>245</v>
      </c>
      <c r="B246" s="10" t="s">
        <v>390</v>
      </c>
      <c r="C246" s="10" t="s">
        <v>399</v>
      </c>
      <c r="D246" s="10" t="s">
        <v>428</v>
      </c>
      <c r="E246" s="10" t="s">
        <v>671</v>
      </c>
      <c r="F246" s="486">
        <v>1099</v>
      </c>
      <c r="G246" s="10" t="s">
        <v>509</v>
      </c>
    </row>
    <row r="247" spans="1:7" x14ac:dyDescent="0.5">
      <c r="A247" s="343">
        <v>246</v>
      </c>
      <c r="B247" s="10" t="s">
        <v>390</v>
      </c>
      <c r="C247" s="10" t="s">
        <v>398</v>
      </c>
      <c r="D247" s="10" t="s">
        <v>430</v>
      </c>
      <c r="E247" s="10" t="s">
        <v>672</v>
      </c>
      <c r="F247" s="486">
        <v>229</v>
      </c>
      <c r="G247" s="10" t="s">
        <v>509</v>
      </c>
    </row>
    <row r="248" spans="1:7" x14ac:dyDescent="0.5">
      <c r="A248" s="343">
        <v>247</v>
      </c>
      <c r="B248" s="10" t="s">
        <v>390</v>
      </c>
      <c r="C248" s="10" t="s">
        <v>397</v>
      </c>
      <c r="D248" s="10" t="s">
        <v>433</v>
      </c>
      <c r="E248" s="10" t="s">
        <v>673</v>
      </c>
      <c r="F248" s="486">
        <v>1699</v>
      </c>
      <c r="G248" s="10" t="s">
        <v>509</v>
      </c>
    </row>
    <row r="249" spans="1:7" x14ac:dyDescent="0.5">
      <c r="A249" s="343">
        <v>248</v>
      </c>
      <c r="B249" s="10" t="s">
        <v>390</v>
      </c>
      <c r="C249" s="10" t="s">
        <v>395</v>
      </c>
      <c r="D249" s="10" t="s">
        <v>405</v>
      </c>
      <c r="E249" s="10" t="s">
        <v>674</v>
      </c>
      <c r="F249" s="486">
        <v>399</v>
      </c>
      <c r="G249" s="10" t="s">
        <v>509</v>
      </c>
    </row>
    <row r="250" spans="1:7" x14ac:dyDescent="0.5">
      <c r="A250" s="343">
        <v>249</v>
      </c>
      <c r="B250" s="10" t="s">
        <v>390</v>
      </c>
      <c r="C250" s="10" t="s">
        <v>395</v>
      </c>
      <c r="D250" s="10" t="s">
        <v>408</v>
      </c>
      <c r="E250" s="10" t="s">
        <v>675</v>
      </c>
      <c r="F250" s="486">
        <v>399</v>
      </c>
      <c r="G250" s="10" t="s">
        <v>509</v>
      </c>
    </row>
    <row r="251" spans="1:7" x14ac:dyDescent="0.5">
      <c r="A251" s="343">
        <v>250</v>
      </c>
      <c r="B251" s="10" t="s">
        <v>390</v>
      </c>
      <c r="C251" s="10" t="s">
        <v>397</v>
      </c>
      <c r="D251" s="10" t="s">
        <v>411</v>
      </c>
      <c r="E251" s="10" t="s">
        <v>676</v>
      </c>
      <c r="F251" s="486">
        <v>749</v>
      </c>
      <c r="G251" s="10" t="s">
        <v>509</v>
      </c>
    </row>
    <row r="252" spans="1:7" x14ac:dyDescent="0.5">
      <c r="A252" s="343">
        <v>251</v>
      </c>
      <c r="B252" s="10" t="s">
        <v>390</v>
      </c>
      <c r="C252" s="10" t="s">
        <v>399</v>
      </c>
      <c r="D252" s="10" t="s">
        <v>414</v>
      </c>
      <c r="E252" s="10" t="s">
        <v>677</v>
      </c>
      <c r="F252" s="486">
        <v>629</v>
      </c>
      <c r="G252" s="10" t="s">
        <v>509</v>
      </c>
    </row>
    <row r="253" spans="1:7" x14ac:dyDescent="0.5">
      <c r="A253" s="343">
        <v>252</v>
      </c>
      <c r="B253" s="10" t="s">
        <v>390</v>
      </c>
      <c r="C253" s="10" t="s">
        <v>389</v>
      </c>
      <c r="D253" s="10" t="s">
        <v>416</v>
      </c>
      <c r="E253" s="10" t="s">
        <v>678</v>
      </c>
      <c r="F253" s="486">
        <v>499</v>
      </c>
      <c r="G253" s="10" t="s">
        <v>509</v>
      </c>
    </row>
    <row r="254" spans="1:7" x14ac:dyDescent="0.5">
      <c r="A254" s="343">
        <v>253</v>
      </c>
      <c r="B254" s="10" t="s">
        <v>390</v>
      </c>
      <c r="C254" s="10" t="s">
        <v>397</v>
      </c>
      <c r="D254" s="10" t="s">
        <v>418</v>
      </c>
      <c r="E254" s="10" t="s">
        <v>679</v>
      </c>
      <c r="F254" s="486">
        <v>729</v>
      </c>
      <c r="G254" s="10" t="s">
        <v>509</v>
      </c>
    </row>
    <row r="255" spans="1:7" x14ac:dyDescent="0.5">
      <c r="A255" s="343">
        <v>254</v>
      </c>
      <c r="B255" s="10" t="s">
        <v>390</v>
      </c>
      <c r="C255" s="10" t="s">
        <v>399</v>
      </c>
      <c r="D255" s="10" t="s">
        <v>420</v>
      </c>
      <c r="E255" s="10" t="s">
        <v>680</v>
      </c>
      <c r="F255" s="486">
        <v>549</v>
      </c>
      <c r="G255" s="10" t="s">
        <v>509</v>
      </c>
    </row>
    <row r="256" spans="1:7" x14ac:dyDescent="0.5">
      <c r="A256" s="343">
        <v>255</v>
      </c>
      <c r="B256" s="10" t="s">
        <v>390</v>
      </c>
      <c r="C256" s="10" t="s">
        <v>397</v>
      </c>
      <c r="D256" s="10" t="s">
        <v>422</v>
      </c>
      <c r="E256" s="10" t="s">
        <v>681</v>
      </c>
      <c r="F256" s="486">
        <v>289</v>
      </c>
      <c r="G256" s="10" t="s">
        <v>509</v>
      </c>
    </row>
    <row r="257" spans="1:7" x14ac:dyDescent="0.5">
      <c r="A257" s="343">
        <v>256</v>
      </c>
      <c r="B257" s="10" t="s">
        <v>390</v>
      </c>
      <c r="C257" s="10" t="s">
        <v>389</v>
      </c>
      <c r="D257" s="10" t="s">
        <v>424</v>
      </c>
      <c r="E257" s="10" t="s">
        <v>682</v>
      </c>
      <c r="F257" s="486">
        <v>1099</v>
      </c>
      <c r="G257" s="10" t="s">
        <v>410</v>
      </c>
    </row>
    <row r="258" spans="1:7" x14ac:dyDescent="0.5">
      <c r="A258" s="343">
        <v>257</v>
      </c>
      <c r="B258" s="10" t="s">
        <v>390</v>
      </c>
      <c r="C258" s="10" t="s">
        <v>389</v>
      </c>
      <c r="D258" s="10" t="s">
        <v>426</v>
      </c>
      <c r="E258" s="10" t="s">
        <v>683</v>
      </c>
      <c r="F258" s="486">
        <v>1513.26</v>
      </c>
      <c r="G258" s="10" t="s">
        <v>410</v>
      </c>
    </row>
    <row r="259" spans="1:7" x14ac:dyDescent="0.5">
      <c r="A259" s="343">
        <v>258</v>
      </c>
      <c r="B259" s="10" t="s">
        <v>390</v>
      </c>
      <c r="C259" s="10" t="s">
        <v>399</v>
      </c>
      <c r="D259" s="10" t="s">
        <v>428</v>
      </c>
      <c r="E259" s="10" t="s">
        <v>684</v>
      </c>
      <c r="F259" s="486">
        <v>2999</v>
      </c>
      <c r="G259" s="10" t="s">
        <v>410</v>
      </c>
    </row>
    <row r="260" spans="1:7" x14ac:dyDescent="0.5">
      <c r="A260" s="343">
        <v>259</v>
      </c>
      <c r="B260" s="10" t="s">
        <v>390</v>
      </c>
      <c r="C260" s="10" t="s">
        <v>397</v>
      </c>
      <c r="D260" s="10" t="s">
        <v>430</v>
      </c>
      <c r="E260" s="10" t="s">
        <v>685</v>
      </c>
      <c r="F260" s="486">
        <v>2499</v>
      </c>
      <c r="G260" s="10" t="s">
        <v>410</v>
      </c>
    </row>
    <row r="261" spans="1:7" x14ac:dyDescent="0.5">
      <c r="A261" s="343">
        <v>260</v>
      </c>
      <c r="B261" s="10" t="s">
        <v>390</v>
      </c>
      <c r="C261" s="10" t="s">
        <v>389</v>
      </c>
      <c r="D261" s="10" t="s">
        <v>433</v>
      </c>
      <c r="E261" s="10" t="s">
        <v>686</v>
      </c>
      <c r="F261" s="486">
        <v>999</v>
      </c>
      <c r="G261" s="10" t="s">
        <v>410</v>
      </c>
    </row>
    <row r="262" spans="1:7" x14ac:dyDescent="0.5">
      <c r="A262" s="343">
        <v>261</v>
      </c>
      <c r="B262" s="10" t="s">
        <v>390</v>
      </c>
      <c r="C262" s="10" t="s">
        <v>395</v>
      </c>
      <c r="D262" s="10" t="s">
        <v>405</v>
      </c>
      <c r="E262" s="10" t="s">
        <v>687</v>
      </c>
      <c r="F262" s="486">
        <v>899</v>
      </c>
      <c r="G262" s="10" t="s">
        <v>410</v>
      </c>
    </row>
    <row r="263" spans="1:7" x14ac:dyDescent="0.5">
      <c r="A263" s="343">
        <v>262</v>
      </c>
      <c r="B263" s="10" t="s">
        <v>390</v>
      </c>
      <c r="C263" s="10" t="s">
        <v>389</v>
      </c>
      <c r="D263" s="10" t="s">
        <v>408</v>
      </c>
      <c r="E263" s="10" t="s">
        <v>688</v>
      </c>
      <c r="F263" s="486">
        <v>749</v>
      </c>
      <c r="G263" s="10" t="s">
        <v>410</v>
      </c>
    </row>
    <row r="264" spans="1:7" x14ac:dyDescent="0.5">
      <c r="A264" s="343">
        <v>263</v>
      </c>
      <c r="B264" s="10" t="s">
        <v>390</v>
      </c>
      <c r="C264" s="10" t="s">
        <v>397</v>
      </c>
      <c r="D264" s="10" t="s">
        <v>411</v>
      </c>
      <c r="E264" s="10" t="s">
        <v>689</v>
      </c>
      <c r="F264" s="486">
        <v>1249</v>
      </c>
      <c r="G264" s="10" t="s">
        <v>413</v>
      </c>
    </row>
    <row r="265" spans="1:7" x14ac:dyDescent="0.5">
      <c r="A265" s="343">
        <v>264</v>
      </c>
      <c r="B265" s="10" t="s">
        <v>390</v>
      </c>
      <c r="C265" s="10" t="s">
        <v>389</v>
      </c>
      <c r="D265" s="10" t="s">
        <v>414</v>
      </c>
      <c r="E265" s="10" t="s">
        <v>690</v>
      </c>
      <c r="F265" s="486">
        <v>1136.19</v>
      </c>
      <c r="G265" s="10" t="s">
        <v>413</v>
      </c>
    </row>
    <row r="266" spans="1:7" x14ac:dyDescent="0.5">
      <c r="A266" s="343">
        <v>265</v>
      </c>
      <c r="B266" s="10" t="s">
        <v>390</v>
      </c>
      <c r="C266" s="10" t="s">
        <v>397</v>
      </c>
      <c r="D266" s="10" t="s">
        <v>416</v>
      </c>
      <c r="E266" s="10" t="s">
        <v>691</v>
      </c>
      <c r="F266" s="486">
        <v>1303.17</v>
      </c>
      <c r="G266" s="10" t="s">
        <v>413</v>
      </c>
    </row>
    <row r="267" spans="1:7" x14ac:dyDescent="0.5">
      <c r="A267" s="343">
        <v>266</v>
      </c>
      <c r="B267" s="10" t="s">
        <v>390</v>
      </c>
      <c r="C267" s="10" t="s">
        <v>400</v>
      </c>
      <c r="D267" s="10" t="s">
        <v>418</v>
      </c>
      <c r="E267" s="10" t="s">
        <v>692</v>
      </c>
      <c r="F267" s="486">
        <v>945.01</v>
      </c>
      <c r="G267" s="10" t="s">
        <v>413</v>
      </c>
    </row>
    <row r="268" spans="1:7" x14ac:dyDescent="0.5">
      <c r="A268" s="343">
        <v>267</v>
      </c>
      <c r="B268" s="10" t="s">
        <v>390</v>
      </c>
      <c r="C268" s="10" t="s">
        <v>400</v>
      </c>
      <c r="D268" s="10" t="s">
        <v>420</v>
      </c>
      <c r="E268" s="10" t="s">
        <v>693</v>
      </c>
      <c r="F268" s="486">
        <v>849</v>
      </c>
      <c r="G268" s="10" t="s">
        <v>413</v>
      </c>
    </row>
    <row r="269" spans="1:7" x14ac:dyDescent="0.5">
      <c r="A269" s="343">
        <v>268</v>
      </c>
      <c r="B269" s="10" t="s">
        <v>390</v>
      </c>
      <c r="C269" s="10" t="s">
        <v>400</v>
      </c>
      <c r="D269" s="10" t="s">
        <v>422</v>
      </c>
      <c r="E269" s="10" t="s">
        <v>694</v>
      </c>
      <c r="F269" s="486">
        <v>899</v>
      </c>
      <c r="G269" s="10" t="s">
        <v>413</v>
      </c>
    </row>
    <row r="270" spans="1:7" x14ac:dyDescent="0.5">
      <c r="A270" s="343">
        <v>269</v>
      </c>
      <c r="B270" s="10" t="s">
        <v>390</v>
      </c>
      <c r="C270" s="10" t="s">
        <v>395</v>
      </c>
      <c r="D270" s="10" t="s">
        <v>424</v>
      </c>
      <c r="E270" s="10" t="s">
        <v>695</v>
      </c>
      <c r="F270" s="486">
        <v>1399</v>
      </c>
      <c r="G270" s="10" t="s">
        <v>413</v>
      </c>
    </row>
    <row r="271" spans="1:7" x14ac:dyDescent="0.5">
      <c r="A271" s="343">
        <v>270</v>
      </c>
      <c r="B271" s="10" t="s">
        <v>390</v>
      </c>
      <c r="C271" s="10" t="s">
        <v>395</v>
      </c>
      <c r="D271" s="10" t="s">
        <v>426</v>
      </c>
      <c r="E271" s="10" t="s">
        <v>696</v>
      </c>
      <c r="F271" s="486">
        <v>2299</v>
      </c>
      <c r="G271" s="10" t="s">
        <v>413</v>
      </c>
    </row>
    <row r="272" spans="1:7" x14ac:dyDescent="0.5">
      <c r="A272" s="343">
        <v>271</v>
      </c>
      <c r="B272" s="10" t="s">
        <v>390</v>
      </c>
      <c r="C272" s="10" t="s">
        <v>400</v>
      </c>
      <c r="D272" s="10" t="s">
        <v>428</v>
      </c>
      <c r="E272" s="10" t="s">
        <v>697</v>
      </c>
      <c r="F272" s="486">
        <v>1995.29</v>
      </c>
      <c r="G272" s="10" t="s">
        <v>413</v>
      </c>
    </row>
    <row r="273" spans="1:7" x14ac:dyDescent="0.5">
      <c r="A273" s="343">
        <v>272</v>
      </c>
      <c r="B273" s="10" t="s">
        <v>390</v>
      </c>
      <c r="C273" s="10" t="s">
        <v>389</v>
      </c>
      <c r="D273" s="10" t="s">
        <v>430</v>
      </c>
      <c r="E273" s="10" t="s">
        <v>698</v>
      </c>
      <c r="F273" s="486">
        <v>1749</v>
      </c>
      <c r="G273" s="10" t="s">
        <v>413</v>
      </c>
    </row>
    <row r="274" spans="1:7" x14ac:dyDescent="0.5">
      <c r="A274" s="343">
        <v>273</v>
      </c>
      <c r="B274" s="10" t="s">
        <v>390</v>
      </c>
      <c r="C274" s="10" t="s">
        <v>398</v>
      </c>
      <c r="D274" s="10" t="s">
        <v>433</v>
      </c>
      <c r="E274" s="10" t="s">
        <v>699</v>
      </c>
      <c r="F274" s="486">
        <v>1999</v>
      </c>
      <c r="G274" s="10" t="s">
        <v>413</v>
      </c>
    </row>
    <row r="275" spans="1:7" x14ac:dyDescent="0.5">
      <c r="A275" s="343">
        <v>274</v>
      </c>
      <c r="B275" s="10" t="s">
        <v>390</v>
      </c>
      <c r="C275" s="10" t="s">
        <v>399</v>
      </c>
      <c r="D275" s="10" t="s">
        <v>405</v>
      </c>
      <c r="E275" s="10" t="s">
        <v>700</v>
      </c>
      <c r="F275" s="486">
        <v>1399</v>
      </c>
      <c r="G275" s="10" t="s">
        <v>413</v>
      </c>
    </row>
    <row r="276" spans="1:7" x14ac:dyDescent="0.5">
      <c r="A276" s="343">
        <v>275</v>
      </c>
      <c r="B276" s="10" t="s">
        <v>390</v>
      </c>
      <c r="C276" s="10" t="s">
        <v>395</v>
      </c>
      <c r="D276" s="10" t="s">
        <v>408</v>
      </c>
      <c r="E276" s="10" t="s">
        <v>701</v>
      </c>
      <c r="F276" s="486">
        <v>1697.63</v>
      </c>
      <c r="G276" s="10" t="s">
        <v>413</v>
      </c>
    </row>
    <row r="277" spans="1:7" x14ac:dyDescent="0.5">
      <c r="A277" s="343">
        <v>276</v>
      </c>
      <c r="B277" s="10" t="s">
        <v>390</v>
      </c>
      <c r="C277" s="10" t="s">
        <v>398</v>
      </c>
      <c r="D277" s="10" t="s">
        <v>411</v>
      </c>
      <c r="E277" s="10" t="s">
        <v>702</v>
      </c>
      <c r="F277" s="486">
        <v>1799</v>
      </c>
      <c r="G277" s="10" t="s">
        <v>413</v>
      </c>
    </row>
    <row r="278" spans="1:7" x14ac:dyDescent="0.5">
      <c r="A278" s="343">
        <v>277</v>
      </c>
      <c r="B278" s="10" t="s">
        <v>390</v>
      </c>
      <c r="C278" s="10" t="s">
        <v>389</v>
      </c>
      <c r="D278" s="10" t="s">
        <v>414</v>
      </c>
      <c r="E278" s="10" t="s">
        <v>703</v>
      </c>
      <c r="F278" s="486">
        <v>1699</v>
      </c>
      <c r="G278" s="10" t="s">
        <v>413</v>
      </c>
    </row>
    <row r="279" spans="1:7" x14ac:dyDescent="0.5">
      <c r="A279" s="343">
        <v>278</v>
      </c>
      <c r="B279" s="10" t="s">
        <v>390</v>
      </c>
      <c r="C279" s="10" t="s">
        <v>397</v>
      </c>
      <c r="D279" s="10" t="s">
        <v>416</v>
      </c>
      <c r="E279" s="10" t="s">
        <v>704</v>
      </c>
      <c r="F279" s="486">
        <v>1833.15</v>
      </c>
      <c r="G279" s="10" t="s">
        <v>413</v>
      </c>
    </row>
    <row r="280" spans="1:7" x14ac:dyDescent="0.5">
      <c r="A280" s="343">
        <v>279</v>
      </c>
      <c r="B280" s="10" t="s">
        <v>390</v>
      </c>
      <c r="C280" s="10" t="s">
        <v>397</v>
      </c>
      <c r="D280" s="10" t="s">
        <v>418</v>
      </c>
      <c r="E280" s="10" t="s">
        <v>705</v>
      </c>
      <c r="F280" s="486">
        <v>1960.2</v>
      </c>
      <c r="G280" s="10" t="s">
        <v>413</v>
      </c>
    </row>
    <row r="281" spans="1:7" x14ac:dyDescent="0.5">
      <c r="A281" s="343">
        <v>280</v>
      </c>
      <c r="B281" s="10" t="s">
        <v>390</v>
      </c>
      <c r="C281" s="10" t="s">
        <v>400</v>
      </c>
      <c r="D281" s="10" t="s">
        <v>420</v>
      </c>
      <c r="E281" s="10" t="s">
        <v>706</v>
      </c>
      <c r="F281" s="486">
        <v>1934.79</v>
      </c>
      <c r="G281" s="10" t="s">
        <v>413</v>
      </c>
    </row>
    <row r="282" spans="1:7" x14ac:dyDescent="0.5">
      <c r="A282" s="343">
        <v>281</v>
      </c>
      <c r="B282" s="10" t="s">
        <v>390</v>
      </c>
      <c r="C282" s="10" t="s">
        <v>399</v>
      </c>
      <c r="D282" s="10" t="s">
        <v>422</v>
      </c>
      <c r="E282" s="10" t="s">
        <v>707</v>
      </c>
      <c r="F282" s="486">
        <v>1599</v>
      </c>
      <c r="G282" s="10" t="s">
        <v>413</v>
      </c>
    </row>
    <row r="283" spans="1:7" x14ac:dyDescent="0.5">
      <c r="A283" s="343">
        <v>282</v>
      </c>
      <c r="B283" s="10" t="s">
        <v>390</v>
      </c>
      <c r="C283" s="10" t="s">
        <v>399</v>
      </c>
      <c r="D283" s="10" t="s">
        <v>424</v>
      </c>
      <c r="E283" s="10" t="s">
        <v>708</v>
      </c>
      <c r="F283" s="486">
        <v>1571.79</v>
      </c>
      <c r="G283" s="10" t="s">
        <v>413</v>
      </c>
    </row>
    <row r="284" spans="1:7" x14ac:dyDescent="0.5">
      <c r="A284" s="343">
        <v>283</v>
      </c>
      <c r="B284" s="10" t="s">
        <v>390</v>
      </c>
      <c r="C284" s="10" t="s">
        <v>397</v>
      </c>
      <c r="D284" s="10" t="s">
        <v>426</v>
      </c>
      <c r="E284" s="10" t="s">
        <v>709</v>
      </c>
      <c r="F284" s="486">
        <v>1646.81</v>
      </c>
      <c r="G284" s="10" t="s">
        <v>413</v>
      </c>
    </row>
    <row r="285" spans="1:7" x14ac:dyDescent="0.5">
      <c r="A285" s="343">
        <v>284</v>
      </c>
      <c r="B285" s="10" t="s">
        <v>390</v>
      </c>
      <c r="C285" s="10" t="s">
        <v>395</v>
      </c>
      <c r="D285" s="10" t="s">
        <v>428</v>
      </c>
      <c r="E285" s="10" t="s">
        <v>710</v>
      </c>
      <c r="F285" s="486">
        <v>1998.92</v>
      </c>
      <c r="G285" s="10" t="s">
        <v>413</v>
      </c>
    </row>
    <row r="286" spans="1:7" x14ac:dyDescent="0.5">
      <c r="A286" s="343">
        <v>285</v>
      </c>
      <c r="B286" s="10" t="s">
        <v>390</v>
      </c>
      <c r="C286" s="10" t="s">
        <v>399</v>
      </c>
      <c r="D286" s="10" t="s">
        <v>430</v>
      </c>
      <c r="E286" s="10" t="s">
        <v>711</v>
      </c>
      <c r="F286" s="486">
        <v>999</v>
      </c>
      <c r="G286" s="10" t="s">
        <v>413</v>
      </c>
    </row>
    <row r="287" spans="1:7" x14ac:dyDescent="0.5">
      <c r="A287" s="343">
        <v>286</v>
      </c>
      <c r="B287" s="10" t="s">
        <v>390</v>
      </c>
      <c r="C287" s="10" t="s">
        <v>397</v>
      </c>
      <c r="D287" s="10" t="s">
        <v>433</v>
      </c>
      <c r="E287" s="10" t="s">
        <v>712</v>
      </c>
      <c r="F287" s="486">
        <v>680.02</v>
      </c>
      <c r="G287" s="10" t="s">
        <v>413</v>
      </c>
    </row>
    <row r="288" spans="1:7" x14ac:dyDescent="0.5">
      <c r="A288" s="343">
        <v>287</v>
      </c>
      <c r="B288" s="10" t="s">
        <v>390</v>
      </c>
      <c r="C288" s="10" t="s">
        <v>397</v>
      </c>
      <c r="D288" s="10" t="s">
        <v>405</v>
      </c>
      <c r="E288" s="10" t="s">
        <v>713</v>
      </c>
      <c r="F288" s="486">
        <v>306.13</v>
      </c>
      <c r="G288" s="10" t="s">
        <v>413</v>
      </c>
    </row>
    <row r="289" spans="1:7" x14ac:dyDescent="0.5">
      <c r="A289" s="343">
        <v>288</v>
      </c>
      <c r="B289" s="10" t="s">
        <v>390</v>
      </c>
      <c r="C289" s="10" t="s">
        <v>398</v>
      </c>
      <c r="D289" s="10" t="s">
        <v>408</v>
      </c>
      <c r="E289" s="10" t="s">
        <v>714</v>
      </c>
      <c r="F289" s="486">
        <v>1899</v>
      </c>
      <c r="G289" s="10" t="s">
        <v>442</v>
      </c>
    </row>
    <row r="290" spans="1:7" x14ac:dyDescent="0.5">
      <c r="A290" s="343">
        <v>289</v>
      </c>
      <c r="B290" s="10" t="s">
        <v>390</v>
      </c>
      <c r="C290" s="10" t="s">
        <v>400</v>
      </c>
      <c r="D290" s="10" t="s">
        <v>411</v>
      </c>
      <c r="E290" s="10" t="s">
        <v>715</v>
      </c>
      <c r="F290" s="486">
        <v>799</v>
      </c>
      <c r="G290" s="10" t="s">
        <v>442</v>
      </c>
    </row>
    <row r="291" spans="1:7" x14ac:dyDescent="0.5">
      <c r="A291" s="343">
        <v>290</v>
      </c>
      <c r="B291" s="10" t="s">
        <v>390</v>
      </c>
      <c r="C291" s="10" t="s">
        <v>395</v>
      </c>
      <c r="D291" s="10" t="s">
        <v>414</v>
      </c>
      <c r="E291" s="10" t="s">
        <v>716</v>
      </c>
      <c r="F291" s="486">
        <v>849</v>
      </c>
      <c r="G291" s="10" t="s">
        <v>442</v>
      </c>
    </row>
    <row r="292" spans="1:7" x14ac:dyDescent="0.5">
      <c r="A292" s="343">
        <v>291</v>
      </c>
      <c r="B292" s="10" t="s">
        <v>390</v>
      </c>
      <c r="C292" s="10" t="s">
        <v>395</v>
      </c>
      <c r="D292" s="10" t="s">
        <v>416</v>
      </c>
      <c r="E292" s="10" t="s">
        <v>717</v>
      </c>
      <c r="F292" s="486">
        <v>1099</v>
      </c>
      <c r="G292" s="10" t="s">
        <v>442</v>
      </c>
    </row>
    <row r="293" spans="1:7" x14ac:dyDescent="0.5">
      <c r="A293" s="343">
        <v>292</v>
      </c>
      <c r="B293" s="10" t="s">
        <v>390</v>
      </c>
      <c r="C293" s="10" t="s">
        <v>395</v>
      </c>
      <c r="D293" s="10" t="s">
        <v>418</v>
      </c>
      <c r="E293" s="10" t="s">
        <v>718</v>
      </c>
      <c r="F293" s="486">
        <v>2399</v>
      </c>
      <c r="G293" s="10" t="s">
        <v>442</v>
      </c>
    </row>
    <row r="294" spans="1:7" x14ac:dyDescent="0.5">
      <c r="A294" s="343">
        <v>293</v>
      </c>
      <c r="B294" s="10" t="s">
        <v>390</v>
      </c>
      <c r="C294" s="10" t="s">
        <v>395</v>
      </c>
      <c r="D294" s="10" t="s">
        <v>420</v>
      </c>
      <c r="E294" s="10" t="s">
        <v>719</v>
      </c>
      <c r="F294" s="486">
        <v>2199</v>
      </c>
      <c r="G294" s="10" t="s">
        <v>407</v>
      </c>
    </row>
    <row r="295" spans="1:7" x14ac:dyDescent="0.5">
      <c r="A295" s="343">
        <v>294</v>
      </c>
      <c r="B295" s="10" t="s">
        <v>390</v>
      </c>
      <c r="C295" s="10" t="s">
        <v>398</v>
      </c>
      <c r="D295" s="10" t="s">
        <v>422</v>
      </c>
      <c r="E295" s="10" t="s">
        <v>720</v>
      </c>
      <c r="F295" s="486">
        <v>1399</v>
      </c>
      <c r="G295" s="10" t="s">
        <v>432</v>
      </c>
    </row>
    <row r="296" spans="1:7" x14ac:dyDescent="0.5">
      <c r="A296" s="343">
        <v>295</v>
      </c>
      <c r="B296" s="10" t="s">
        <v>390</v>
      </c>
      <c r="C296" s="10" t="s">
        <v>399</v>
      </c>
      <c r="D296" s="10" t="s">
        <v>424</v>
      </c>
      <c r="E296" s="10" t="s">
        <v>721</v>
      </c>
      <c r="F296" s="486">
        <v>649</v>
      </c>
      <c r="G296" s="10" t="s">
        <v>432</v>
      </c>
    </row>
    <row r="297" spans="1:7" x14ac:dyDescent="0.5">
      <c r="A297" s="343">
        <v>296</v>
      </c>
      <c r="B297" s="10" t="s">
        <v>390</v>
      </c>
      <c r="C297" s="10" t="s">
        <v>397</v>
      </c>
      <c r="D297" s="10" t="s">
        <v>426</v>
      </c>
      <c r="E297" s="10" t="s">
        <v>722</v>
      </c>
      <c r="F297" s="486">
        <v>3199</v>
      </c>
      <c r="G297" s="10" t="s">
        <v>432</v>
      </c>
    </row>
    <row r="298" spans="1:7" x14ac:dyDescent="0.5">
      <c r="A298" s="343">
        <v>297</v>
      </c>
      <c r="B298" s="10" t="s">
        <v>390</v>
      </c>
      <c r="C298" s="10" t="s">
        <v>397</v>
      </c>
      <c r="D298" s="10" t="s">
        <v>428</v>
      </c>
      <c r="E298" s="10" t="s">
        <v>723</v>
      </c>
      <c r="F298" s="486">
        <v>3599</v>
      </c>
      <c r="G298" s="10" t="s">
        <v>432</v>
      </c>
    </row>
    <row r="299" spans="1:7" x14ac:dyDescent="0.5">
      <c r="A299" s="343">
        <v>298</v>
      </c>
      <c r="B299" s="10" t="s">
        <v>390</v>
      </c>
      <c r="C299" s="10" t="s">
        <v>399</v>
      </c>
      <c r="D299" s="10" t="s">
        <v>430</v>
      </c>
      <c r="E299" s="10" t="s">
        <v>724</v>
      </c>
      <c r="F299" s="486">
        <v>2099</v>
      </c>
      <c r="G299" s="10" t="s">
        <v>432</v>
      </c>
    </row>
    <row r="300" spans="1:7" x14ac:dyDescent="0.5">
      <c r="A300" s="343">
        <v>299</v>
      </c>
      <c r="B300" s="10" t="s">
        <v>390</v>
      </c>
      <c r="C300" s="10" t="s">
        <v>400</v>
      </c>
      <c r="D300" s="10" t="s">
        <v>433</v>
      </c>
      <c r="E300" s="10" t="s">
        <v>725</v>
      </c>
      <c r="F300" s="486">
        <v>1999</v>
      </c>
      <c r="G300" s="10" t="s">
        <v>432</v>
      </c>
    </row>
    <row r="301" spans="1:7" x14ac:dyDescent="0.5">
      <c r="A301" s="343">
        <v>300</v>
      </c>
      <c r="B301" s="10" t="s">
        <v>390</v>
      </c>
      <c r="C301" s="10" t="s">
        <v>395</v>
      </c>
      <c r="D301" s="10" t="s">
        <v>405</v>
      </c>
      <c r="E301" s="10" t="s">
        <v>726</v>
      </c>
      <c r="F301" s="486">
        <v>299</v>
      </c>
      <c r="G301" s="10" t="s">
        <v>432</v>
      </c>
    </row>
    <row r="302" spans="1:7" x14ac:dyDescent="0.5">
      <c r="A302" s="343">
        <v>301</v>
      </c>
      <c r="B302" s="10" t="s">
        <v>390</v>
      </c>
      <c r="C302" s="10" t="s">
        <v>399</v>
      </c>
      <c r="D302" s="10" t="s">
        <v>408</v>
      </c>
      <c r="E302" s="10" t="s">
        <v>727</v>
      </c>
      <c r="F302" s="486">
        <v>299</v>
      </c>
      <c r="G302" s="10" t="s">
        <v>432</v>
      </c>
    </row>
    <row r="303" spans="1:7" x14ac:dyDescent="0.5">
      <c r="A303" s="343">
        <v>302</v>
      </c>
      <c r="B303" s="10" t="s">
        <v>390</v>
      </c>
      <c r="C303" s="10" t="s">
        <v>397</v>
      </c>
      <c r="D303" s="10" t="s">
        <v>411</v>
      </c>
      <c r="E303" s="10" t="s">
        <v>728</v>
      </c>
      <c r="F303" s="486">
        <v>529</v>
      </c>
      <c r="G303" s="10" t="s">
        <v>432</v>
      </c>
    </row>
    <row r="304" spans="1:7" x14ac:dyDescent="0.5">
      <c r="A304" s="343">
        <v>303</v>
      </c>
      <c r="B304" s="10" t="s">
        <v>390</v>
      </c>
      <c r="C304" s="10" t="s">
        <v>400</v>
      </c>
      <c r="D304" s="10" t="s">
        <v>414</v>
      </c>
      <c r="E304" s="10" t="s">
        <v>729</v>
      </c>
      <c r="F304" s="486">
        <v>1299</v>
      </c>
      <c r="G304" s="10" t="s">
        <v>730</v>
      </c>
    </row>
    <row r="305" spans="1:7" x14ac:dyDescent="0.5">
      <c r="A305" s="343">
        <v>304</v>
      </c>
      <c r="B305" s="10" t="s">
        <v>390</v>
      </c>
      <c r="C305" s="10" t="s">
        <v>397</v>
      </c>
      <c r="D305" s="10" t="s">
        <v>416</v>
      </c>
      <c r="E305" s="10" t="s">
        <v>731</v>
      </c>
      <c r="F305" s="486">
        <v>1199</v>
      </c>
      <c r="G305" s="10" t="s">
        <v>442</v>
      </c>
    </row>
    <row r="306" spans="1:7" x14ac:dyDescent="0.5">
      <c r="A306" s="343">
        <v>305</v>
      </c>
      <c r="B306" s="10" t="s">
        <v>393</v>
      </c>
      <c r="C306" s="10" t="s">
        <v>395</v>
      </c>
      <c r="D306" s="10" t="s">
        <v>418</v>
      </c>
      <c r="E306" s="10" t="s">
        <v>732</v>
      </c>
      <c r="F306" s="486">
        <v>237</v>
      </c>
      <c r="G306" s="10" t="s">
        <v>733</v>
      </c>
    </row>
    <row r="307" spans="1:7" x14ac:dyDescent="0.5">
      <c r="A307" s="343">
        <v>306</v>
      </c>
      <c r="B307" s="10" t="s">
        <v>393</v>
      </c>
      <c r="C307" s="10" t="s">
        <v>397</v>
      </c>
      <c r="D307" s="10" t="s">
        <v>420</v>
      </c>
      <c r="E307" s="10" t="s">
        <v>734</v>
      </c>
      <c r="F307" s="486">
        <v>439</v>
      </c>
      <c r="G307" s="10" t="s">
        <v>407</v>
      </c>
    </row>
    <row r="308" spans="1:7" x14ac:dyDescent="0.5">
      <c r="A308" s="343">
        <v>307</v>
      </c>
      <c r="B308" s="10" t="s">
        <v>393</v>
      </c>
      <c r="C308" s="10" t="s">
        <v>397</v>
      </c>
      <c r="D308" s="10" t="s">
        <v>422</v>
      </c>
      <c r="E308" s="10" t="s">
        <v>735</v>
      </c>
      <c r="F308" s="486">
        <v>439</v>
      </c>
      <c r="G308" s="10" t="s">
        <v>407</v>
      </c>
    </row>
    <row r="309" spans="1:7" x14ac:dyDescent="0.5">
      <c r="A309" s="343">
        <v>308</v>
      </c>
      <c r="B309" s="10" t="s">
        <v>393</v>
      </c>
      <c r="C309" s="10" t="s">
        <v>395</v>
      </c>
      <c r="D309" s="10" t="s">
        <v>424</v>
      </c>
      <c r="E309" s="10" t="s">
        <v>736</v>
      </c>
      <c r="F309" s="486">
        <v>237</v>
      </c>
      <c r="G309" s="10" t="s">
        <v>733</v>
      </c>
    </row>
    <row r="310" spans="1:7" x14ac:dyDescent="0.5">
      <c r="A310" s="343">
        <v>309</v>
      </c>
      <c r="B310" s="10" t="s">
        <v>393</v>
      </c>
      <c r="C310" s="10" t="s">
        <v>389</v>
      </c>
      <c r="D310" s="10" t="s">
        <v>426</v>
      </c>
      <c r="E310" s="10" t="s">
        <v>737</v>
      </c>
      <c r="F310" s="486">
        <v>199</v>
      </c>
      <c r="G310" s="10" t="s">
        <v>738</v>
      </c>
    </row>
    <row r="311" spans="1:7" x14ac:dyDescent="0.5">
      <c r="A311" s="343">
        <v>310</v>
      </c>
      <c r="B311" s="10" t="s">
        <v>393</v>
      </c>
      <c r="C311" s="10" t="s">
        <v>389</v>
      </c>
      <c r="D311" s="10" t="s">
        <v>428</v>
      </c>
      <c r="E311" s="10" t="s">
        <v>739</v>
      </c>
      <c r="F311" s="486">
        <v>439</v>
      </c>
      <c r="G311" s="10" t="s">
        <v>733</v>
      </c>
    </row>
    <row r="312" spans="1:7" x14ac:dyDescent="0.5">
      <c r="A312" s="343">
        <v>311</v>
      </c>
      <c r="B312" s="10" t="s">
        <v>393</v>
      </c>
      <c r="C312" s="10" t="s">
        <v>397</v>
      </c>
      <c r="D312" s="10" t="s">
        <v>430</v>
      </c>
      <c r="E312" s="10" t="s">
        <v>740</v>
      </c>
      <c r="F312" s="486">
        <v>319</v>
      </c>
      <c r="G312" s="10" t="s">
        <v>733</v>
      </c>
    </row>
    <row r="313" spans="1:7" x14ac:dyDescent="0.5">
      <c r="A313" s="343">
        <v>312</v>
      </c>
      <c r="B313" s="10" t="s">
        <v>393</v>
      </c>
      <c r="C313" s="10" t="s">
        <v>398</v>
      </c>
      <c r="D313" s="10" t="s">
        <v>433</v>
      </c>
      <c r="E313" s="10" t="s">
        <v>741</v>
      </c>
      <c r="F313" s="486">
        <v>439</v>
      </c>
      <c r="G313" s="10" t="s">
        <v>407</v>
      </c>
    </row>
    <row r="314" spans="1:7" x14ac:dyDescent="0.5">
      <c r="A314" s="343">
        <v>313</v>
      </c>
      <c r="B314" s="10" t="s">
        <v>393</v>
      </c>
      <c r="C314" s="10" t="s">
        <v>397</v>
      </c>
      <c r="D314" s="10" t="s">
        <v>405</v>
      </c>
      <c r="E314" s="10" t="s">
        <v>742</v>
      </c>
      <c r="F314" s="486">
        <v>164</v>
      </c>
      <c r="G314" s="10" t="s">
        <v>733</v>
      </c>
    </row>
    <row r="315" spans="1:7" x14ac:dyDescent="0.5">
      <c r="A315" s="343">
        <v>314</v>
      </c>
      <c r="B315" s="10" t="s">
        <v>393</v>
      </c>
      <c r="C315" s="10" t="s">
        <v>398</v>
      </c>
      <c r="D315" s="10" t="s">
        <v>408</v>
      </c>
      <c r="E315" s="10" t="s">
        <v>743</v>
      </c>
      <c r="F315" s="486">
        <v>529</v>
      </c>
      <c r="G315" s="10" t="s">
        <v>407</v>
      </c>
    </row>
    <row r="316" spans="1:7" x14ac:dyDescent="0.5">
      <c r="A316" s="343">
        <v>315</v>
      </c>
      <c r="B316" s="10" t="s">
        <v>393</v>
      </c>
      <c r="C316" s="10" t="s">
        <v>398</v>
      </c>
      <c r="D316" s="10" t="s">
        <v>411</v>
      </c>
      <c r="E316" s="10" t="s">
        <v>744</v>
      </c>
      <c r="F316" s="486">
        <v>144</v>
      </c>
      <c r="G316" s="10" t="s">
        <v>733</v>
      </c>
    </row>
    <row r="317" spans="1:7" x14ac:dyDescent="0.5">
      <c r="A317" s="343">
        <v>316</v>
      </c>
      <c r="B317" s="10" t="s">
        <v>393</v>
      </c>
      <c r="C317" s="10" t="s">
        <v>397</v>
      </c>
      <c r="D317" s="10" t="s">
        <v>414</v>
      </c>
      <c r="E317" s="10" t="s">
        <v>745</v>
      </c>
      <c r="F317" s="486">
        <v>539</v>
      </c>
      <c r="G317" s="10" t="s">
        <v>407</v>
      </c>
    </row>
    <row r="318" spans="1:7" x14ac:dyDescent="0.5">
      <c r="A318" s="343">
        <v>317</v>
      </c>
      <c r="B318" s="10" t="s">
        <v>393</v>
      </c>
      <c r="C318" s="10" t="s">
        <v>399</v>
      </c>
      <c r="D318" s="10" t="s">
        <v>416</v>
      </c>
      <c r="E318" s="10" t="s">
        <v>746</v>
      </c>
      <c r="F318" s="486">
        <v>159</v>
      </c>
      <c r="G318" s="10" t="s">
        <v>410</v>
      </c>
    </row>
    <row r="319" spans="1:7" x14ac:dyDescent="0.5">
      <c r="A319" s="343">
        <v>318</v>
      </c>
      <c r="B319" s="10" t="s">
        <v>393</v>
      </c>
      <c r="C319" s="10" t="s">
        <v>395</v>
      </c>
      <c r="D319" s="10" t="s">
        <v>418</v>
      </c>
      <c r="E319" s="10" t="s">
        <v>747</v>
      </c>
      <c r="F319" s="486">
        <v>1299</v>
      </c>
      <c r="G319" s="10" t="s">
        <v>448</v>
      </c>
    </row>
    <row r="320" spans="1:7" x14ac:dyDescent="0.5">
      <c r="A320" s="343">
        <v>319</v>
      </c>
      <c r="B320" s="10" t="s">
        <v>393</v>
      </c>
      <c r="C320" s="10" t="s">
        <v>399</v>
      </c>
      <c r="D320" s="10" t="s">
        <v>420</v>
      </c>
      <c r="E320" s="10" t="s">
        <v>748</v>
      </c>
      <c r="F320" s="486">
        <v>179</v>
      </c>
      <c r="G320" s="10" t="s">
        <v>410</v>
      </c>
    </row>
    <row r="321" spans="1:7" x14ac:dyDescent="0.5">
      <c r="A321" s="343">
        <v>320</v>
      </c>
      <c r="B321" s="10" t="s">
        <v>393</v>
      </c>
      <c r="C321" s="10" t="s">
        <v>389</v>
      </c>
      <c r="D321" s="10" t="s">
        <v>422</v>
      </c>
      <c r="E321" s="10" t="s">
        <v>749</v>
      </c>
      <c r="F321" s="486">
        <v>199</v>
      </c>
      <c r="G321" s="10" t="s">
        <v>442</v>
      </c>
    </row>
    <row r="322" spans="1:7" x14ac:dyDescent="0.5">
      <c r="A322" s="343">
        <v>321</v>
      </c>
      <c r="B322" s="10" t="s">
        <v>393</v>
      </c>
      <c r="C322" s="10" t="s">
        <v>400</v>
      </c>
      <c r="D322" s="10" t="s">
        <v>424</v>
      </c>
      <c r="E322" s="10" t="s">
        <v>750</v>
      </c>
      <c r="F322" s="486">
        <v>1029</v>
      </c>
      <c r="G322" s="10" t="s">
        <v>448</v>
      </c>
    </row>
    <row r="323" spans="1:7" x14ac:dyDescent="0.5">
      <c r="A323" s="343">
        <v>322</v>
      </c>
      <c r="B323" s="10" t="s">
        <v>393</v>
      </c>
      <c r="C323" s="10" t="s">
        <v>395</v>
      </c>
      <c r="D323" s="10" t="s">
        <v>426</v>
      </c>
      <c r="E323" s="10" t="s">
        <v>751</v>
      </c>
      <c r="F323" s="486">
        <v>219</v>
      </c>
      <c r="G323" s="10" t="s">
        <v>432</v>
      </c>
    </row>
    <row r="324" spans="1:7" x14ac:dyDescent="0.5">
      <c r="A324" s="343">
        <v>323</v>
      </c>
      <c r="B324" s="10" t="s">
        <v>393</v>
      </c>
      <c r="C324" s="10" t="s">
        <v>400</v>
      </c>
      <c r="D324" s="10" t="s">
        <v>428</v>
      </c>
      <c r="E324" s="10" t="s">
        <v>752</v>
      </c>
      <c r="F324" s="486">
        <v>164</v>
      </c>
      <c r="G324" s="10" t="s">
        <v>733</v>
      </c>
    </row>
    <row r="325" spans="1:7" x14ac:dyDescent="0.5">
      <c r="A325" s="343">
        <v>324</v>
      </c>
      <c r="B325" s="10" t="s">
        <v>393</v>
      </c>
      <c r="C325" s="10" t="s">
        <v>395</v>
      </c>
      <c r="D325" s="10" t="s">
        <v>430</v>
      </c>
      <c r="E325" s="10" t="s">
        <v>753</v>
      </c>
      <c r="F325" s="486">
        <v>349</v>
      </c>
      <c r="G325" s="10" t="s">
        <v>733</v>
      </c>
    </row>
    <row r="326" spans="1:7" x14ac:dyDescent="0.5">
      <c r="A326" s="343">
        <v>325</v>
      </c>
      <c r="B326" s="10" t="s">
        <v>393</v>
      </c>
      <c r="C326" s="10" t="s">
        <v>399</v>
      </c>
      <c r="D326" s="10" t="s">
        <v>433</v>
      </c>
      <c r="E326" s="10" t="s">
        <v>754</v>
      </c>
      <c r="F326" s="486">
        <v>99</v>
      </c>
      <c r="G326" s="10" t="s">
        <v>410</v>
      </c>
    </row>
    <row r="327" spans="1:7" x14ac:dyDescent="0.5">
      <c r="A327" s="343">
        <v>326</v>
      </c>
      <c r="B327" s="10" t="s">
        <v>393</v>
      </c>
      <c r="C327" s="10" t="s">
        <v>389</v>
      </c>
      <c r="D327" s="10" t="s">
        <v>405</v>
      </c>
      <c r="E327" s="10" t="s">
        <v>755</v>
      </c>
      <c r="F327" s="486">
        <v>899</v>
      </c>
      <c r="G327" s="10" t="s">
        <v>448</v>
      </c>
    </row>
    <row r="328" spans="1:7" x14ac:dyDescent="0.5">
      <c r="A328" s="343">
        <v>327</v>
      </c>
      <c r="B328" s="10" t="s">
        <v>393</v>
      </c>
      <c r="C328" s="10" t="s">
        <v>397</v>
      </c>
      <c r="D328" s="10" t="s">
        <v>408</v>
      </c>
      <c r="E328" s="10" t="s">
        <v>756</v>
      </c>
      <c r="F328" s="486">
        <v>519</v>
      </c>
      <c r="G328" s="10" t="s">
        <v>733</v>
      </c>
    </row>
    <row r="329" spans="1:7" x14ac:dyDescent="0.5">
      <c r="A329" s="343">
        <v>328</v>
      </c>
      <c r="B329" s="10" t="s">
        <v>393</v>
      </c>
      <c r="C329" s="10" t="s">
        <v>399</v>
      </c>
      <c r="D329" s="10" t="s">
        <v>411</v>
      </c>
      <c r="E329" s="10" t="s">
        <v>757</v>
      </c>
      <c r="F329" s="486">
        <v>299</v>
      </c>
      <c r="G329" s="10" t="s">
        <v>407</v>
      </c>
    </row>
    <row r="330" spans="1:7" x14ac:dyDescent="0.5">
      <c r="A330" s="343">
        <v>329</v>
      </c>
      <c r="B330" s="10" t="s">
        <v>393</v>
      </c>
      <c r="C330" s="10" t="s">
        <v>398</v>
      </c>
      <c r="D330" s="10" t="s">
        <v>414</v>
      </c>
      <c r="E330" s="10" t="s">
        <v>758</v>
      </c>
      <c r="F330" s="486">
        <v>144</v>
      </c>
      <c r="G330" s="10" t="s">
        <v>733</v>
      </c>
    </row>
    <row r="331" spans="1:7" x14ac:dyDescent="0.5">
      <c r="A331" s="343">
        <v>330</v>
      </c>
      <c r="B331" s="10" t="s">
        <v>393</v>
      </c>
      <c r="C331" s="10" t="s">
        <v>397</v>
      </c>
      <c r="D331" s="10" t="s">
        <v>416</v>
      </c>
      <c r="E331" s="10" t="s">
        <v>759</v>
      </c>
      <c r="F331" s="486">
        <v>419</v>
      </c>
      <c r="G331" s="10" t="s">
        <v>407</v>
      </c>
    </row>
    <row r="332" spans="1:7" x14ac:dyDescent="0.5">
      <c r="A332" s="343">
        <v>331</v>
      </c>
      <c r="B332" s="10" t="s">
        <v>393</v>
      </c>
      <c r="C332" s="10" t="s">
        <v>395</v>
      </c>
      <c r="D332" s="10" t="s">
        <v>418</v>
      </c>
      <c r="E332" s="10" t="s">
        <v>760</v>
      </c>
      <c r="F332" s="486">
        <v>344.77</v>
      </c>
      <c r="G332" s="10" t="s">
        <v>733</v>
      </c>
    </row>
    <row r="333" spans="1:7" x14ac:dyDescent="0.5">
      <c r="A333" s="343">
        <v>332</v>
      </c>
      <c r="B333" s="10" t="s">
        <v>393</v>
      </c>
      <c r="C333" s="10" t="s">
        <v>399</v>
      </c>
      <c r="D333" s="10" t="s">
        <v>420</v>
      </c>
      <c r="E333" s="10" t="s">
        <v>761</v>
      </c>
      <c r="F333" s="486">
        <v>429</v>
      </c>
      <c r="G333" s="10" t="s">
        <v>733</v>
      </c>
    </row>
    <row r="334" spans="1:7" x14ac:dyDescent="0.5">
      <c r="A334" s="343">
        <v>333</v>
      </c>
      <c r="B334" s="10" t="s">
        <v>393</v>
      </c>
      <c r="C334" s="10" t="s">
        <v>398</v>
      </c>
      <c r="D334" s="10" t="s">
        <v>422</v>
      </c>
      <c r="E334" s="10" t="s">
        <v>762</v>
      </c>
      <c r="F334" s="486">
        <v>1009</v>
      </c>
      <c r="G334" s="10" t="s">
        <v>407</v>
      </c>
    </row>
    <row r="335" spans="1:7" x14ac:dyDescent="0.5">
      <c r="A335" s="343">
        <v>334</v>
      </c>
      <c r="B335" s="10" t="s">
        <v>393</v>
      </c>
      <c r="C335" s="10" t="s">
        <v>397</v>
      </c>
      <c r="D335" s="10" t="s">
        <v>424</v>
      </c>
      <c r="E335" s="10" t="s">
        <v>763</v>
      </c>
      <c r="F335" s="486">
        <v>549</v>
      </c>
      <c r="G335" s="10" t="s">
        <v>407</v>
      </c>
    </row>
    <row r="336" spans="1:7" x14ac:dyDescent="0.5">
      <c r="A336" s="343">
        <v>335</v>
      </c>
      <c r="B336" s="10" t="s">
        <v>393</v>
      </c>
      <c r="C336" s="10" t="s">
        <v>399</v>
      </c>
      <c r="D336" s="10" t="s">
        <v>426</v>
      </c>
      <c r="E336" s="10" t="s">
        <v>764</v>
      </c>
      <c r="F336" s="486">
        <v>199</v>
      </c>
      <c r="G336" s="10" t="s">
        <v>733</v>
      </c>
    </row>
    <row r="337" spans="1:7" x14ac:dyDescent="0.5">
      <c r="A337" s="343">
        <v>336</v>
      </c>
      <c r="B337" s="10" t="s">
        <v>393</v>
      </c>
      <c r="C337" s="10" t="s">
        <v>400</v>
      </c>
      <c r="D337" s="10" t="s">
        <v>428</v>
      </c>
      <c r="E337" s="10" t="s">
        <v>765</v>
      </c>
      <c r="F337" s="486">
        <v>379</v>
      </c>
      <c r="G337" s="10" t="s">
        <v>442</v>
      </c>
    </row>
    <row r="338" spans="1:7" x14ac:dyDescent="0.5">
      <c r="A338" s="343">
        <v>337</v>
      </c>
      <c r="B338" s="10" t="s">
        <v>393</v>
      </c>
      <c r="C338" s="10" t="s">
        <v>395</v>
      </c>
      <c r="D338" s="10" t="s">
        <v>430</v>
      </c>
      <c r="E338" s="10" t="s">
        <v>766</v>
      </c>
      <c r="F338" s="486">
        <v>119</v>
      </c>
      <c r="G338" s="10" t="s">
        <v>767</v>
      </c>
    </row>
    <row r="339" spans="1:7" x14ac:dyDescent="0.5">
      <c r="A339" s="343">
        <v>338</v>
      </c>
      <c r="B339" s="10" t="s">
        <v>393</v>
      </c>
      <c r="C339" s="10" t="s">
        <v>395</v>
      </c>
      <c r="D339" s="10" t="s">
        <v>433</v>
      </c>
      <c r="E339" s="10" t="s">
        <v>768</v>
      </c>
      <c r="F339" s="486">
        <v>89</v>
      </c>
      <c r="G339" s="10" t="s">
        <v>410</v>
      </c>
    </row>
    <row r="340" spans="1:7" x14ac:dyDescent="0.5">
      <c r="A340" s="343">
        <v>339</v>
      </c>
      <c r="B340" s="10" t="s">
        <v>393</v>
      </c>
      <c r="C340" s="10" t="s">
        <v>398</v>
      </c>
      <c r="D340" s="10" t="s">
        <v>405</v>
      </c>
      <c r="E340" s="10" t="s">
        <v>769</v>
      </c>
      <c r="F340" s="486">
        <v>439</v>
      </c>
      <c r="G340" s="10" t="s">
        <v>733</v>
      </c>
    </row>
    <row r="341" spans="1:7" x14ac:dyDescent="0.5">
      <c r="A341" s="343">
        <v>340</v>
      </c>
      <c r="B341" s="10" t="s">
        <v>393</v>
      </c>
      <c r="C341" s="10" t="s">
        <v>398</v>
      </c>
      <c r="D341" s="10" t="s">
        <v>408</v>
      </c>
      <c r="E341" s="10" t="s">
        <v>770</v>
      </c>
      <c r="F341" s="486">
        <v>169</v>
      </c>
      <c r="G341" s="10" t="s">
        <v>410</v>
      </c>
    </row>
    <row r="342" spans="1:7" x14ac:dyDescent="0.5">
      <c r="A342" s="343">
        <v>341</v>
      </c>
      <c r="B342" s="10" t="s">
        <v>393</v>
      </c>
      <c r="C342" s="10" t="s">
        <v>389</v>
      </c>
      <c r="D342" s="10" t="s">
        <v>411</v>
      </c>
      <c r="E342" s="10" t="s">
        <v>771</v>
      </c>
      <c r="F342" s="486">
        <v>499</v>
      </c>
      <c r="G342" s="10" t="s">
        <v>410</v>
      </c>
    </row>
    <row r="343" spans="1:7" x14ac:dyDescent="0.5">
      <c r="A343" s="343">
        <v>342</v>
      </c>
      <c r="B343" s="10" t="s">
        <v>393</v>
      </c>
      <c r="C343" s="10" t="s">
        <v>389</v>
      </c>
      <c r="D343" s="10" t="s">
        <v>414</v>
      </c>
      <c r="E343" s="10" t="s">
        <v>772</v>
      </c>
      <c r="F343" s="486">
        <v>511.5</v>
      </c>
      <c r="G343" s="10" t="s">
        <v>733</v>
      </c>
    </row>
    <row r="344" spans="1:7" x14ac:dyDescent="0.5">
      <c r="A344" s="343">
        <v>343</v>
      </c>
      <c r="B344" s="10" t="s">
        <v>393</v>
      </c>
      <c r="C344" s="10" t="s">
        <v>397</v>
      </c>
      <c r="D344" s="10" t="s">
        <v>416</v>
      </c>
      <c r="E344" s="10" t="s">
        <v>773</v>
      </c>
      <c r="F344" s="486">
        <v>549</v>
      </c>
      <c r="G344" s="10" t="s">
        <v>407</v>
      </c>
    </row>
    <row r="345" spans="1:7" x14ac:dyDescent="0.5">
      <c r="A345" s="343">
        <v>344</v>
      </c>
      <c r="B345" s="10" t="s">
        <v>393</v>
      </c>
      <c r="C345" s="10" t="s">
        <v>398</v>
      </c>
      <c r="D345" s="10" t="s">
        <v>418</v>
      </c>
      <c r="E345" s="10" t="s">
        <v>774</v>
      </c>
      <c r="F345" s="486">
        <v>219</v>
      </c>
      <c r="G345" s="10" t="s">
        <v>410</v>
      </c>
    </row>
    <row r="346" spans="1:7" x14ac:dyDescent="0.5">
      <c r="A346" s="343">
        <v>345</v>
      </c>
      <c r="B346" s="10" t="s">
        <v>393</v>
      </c>
      <c r="C346" s="10" t="s">
        <v>398</v>
      </c>
      <c r="D346" s="10" t="s">
        <v>420</v>
      </c>
      <c r="E346" s="10" t="s">
        <v>775</v>
      </c>
      <c r="F346" s="486">
        <v>799</v>
      </c>
      <c r="G346" s="10" t="s">
        <v>407</v>
      </c>
    </row>
    <row r="347" spans="1:7" x14ac:dyDescent="0.5">
      <c r="A347" s="343">
        <v>346</v>
      </c>
      <c r="B347" s="10" t="s">
        <v>393</v>
      </c>
      <c r="C347" s="10" t="s">
        <v>397</v>
      </c>
      <c r="D347" s="10" t="s">
        <v>422</v>
      </c>
      <c r="E347" s="10" t="s">
        <v>776</v>
      </c>
      <c r="F347" s="486">
        <v>159</v>
      </c>
      <c r="G347" s="10" t="s">
        <v>777</v>
      </c>
    </row>
    <row r="348" spans="1:7" x14ac:dyDescent="0.5">
      <c r="A348" s="343">
        <v>347</v>
      </c>
      <c r="B348" s="10" t="s">
        <v>394</v>
      </c>
      <c r="C348" s="10" t="s">
        <v>400</v>
      </c>
      <c r="D348" s="10" t="s">
        <v>424</v>
      </c>
      <c r="E348" s="10" t="s">
        <v>778</v>
      </c>
      <c r="F348" s="486">
        <v>129</v>
      </c>
      <c r="G348" s="10" t="s">
        <v>432</v>
      </c>
    </row>
    <row r="349" spans="1:7" x14ac:dyDescent="0.5">
      <c r="A349" s="343">
        <v>348</v>
      </c>
      <c r="B349" s="10" t="s">
        <v>393</v>
      </c>
      <c r="C349" s="10" t="s">
        <v>395</v>
      </c>
      <c r="D349" s="10" t="s">
        <v>426</v>
      </c>
      <c r="E349" s="10" t="s">
        <v>779</v>
      </c>
      <c r="F349" s="486">
        <v>1499</v>
      </c>
      <c r="G349" s="10" t="s">
        <v>448</v>
      </c>
    </row>
    <row r="350" spans="1:7" x14ac:dyDescent="0.5">
      <c r="A350" s="343">
        <v>349</v>
      </c>
      <c r="B350" s="10" t="s">
        <v>393</v>
      </c>
      <c r="C350" s="10" t="s">
        <v>400</v>
      </c>
      <c r="D350" s="10" t="s">
        <v>428</v>
      </c>
      <c r="E350" s="10" t="s">
        <v>780</v>
      </c>
      <c r="F350" s="486">
        <v>299</v>
      </c>
      <c r="G350" s="10" t="s">
        <v>410</v>
      </c>
    </row>
    <row r="351" spans="1:7" x14ac:dyDescent="0.5">
      <c r="A351" s="343">
        <v>350</v>
      </c>
      <c r="B351" s="10" t="s">
        <v>393</v>
      </c>
      <c r="C351" s="10" t="s">
        <v>400</v>
      </c>
      <c r="D351" s="10" t="s">
        <v>430</v>
      </c>
      <c r="E351" s="10" t="s">
        <v>781</v>
      </c>
      <c r="F351" s="486">
        <v>189</v>
      </c>
      <c r="G351" s="10" t="s">
        <v>410</v>
      </c>
    </row>
    <row r="352" spans="1:7" x14ac:dyDescent="0.5">
      <c r="A352" s="343">
        <v>351</v>
      </c>
      <c r="B352" s="10" t="s">
        <v>393</v>
      </c>
      <c r="C352" s="10" t="s">
        <v>395</v>
      </c>
      <c r="D352" s="10" t="s">
        <v>433</v>
      </c>
      <c r="E352" s="10" t="s">
        <v>782</v>
      </c>
      <c r="F352" s="486">
        <v>117</v>
      </c>
      <c r="G352" s="10" t="s">
        <v>777</v>
      </c>
    </row>
    <row r="353" spans="1:7" x14ac:dyDescent="0.5">
      <c r="A353" s="343">
        <v>352</v>
      </c>
      <c r="B353" s="10" t="s">
        <v>393</v>
      </c>
      <c r="C353" s="10" t="s">
        <v>397</v>
      </c>
      <c r="D353" s="10" t="s">
        <v>405</v>
      </c>
      <c r="E353" s="10" t="s">
        <v>783</v>
      </c>
      <c r="F353" s="486">
        <v>419</v>
      </c>
      <c r="G353" s="10" t="s">
        <v>407</v>
      </c>
    </row>
    <row r="354" spans="1:7" x14ac:dyDescent="0.5">
      <c r="A354" s="343">
        <v>353</v>
      </c>
      <c r="B354" s="10" t="s">
        <v>393</v>
      </c>
      <c r="C354" s="10" t="s">
        <v>398</v>
      </c>
      <c r="D354" s="10" t="s">
        <v>408</v>
      </c>
      <c r="E354" s="10" t="s">
        <v>784</v>
      </c>
      <c r="F354" s="486">
        <v>659</v>
      </c>
      <c r="G354" s="10" t="s">
        <v>407</v>
      </c>
    </row>
    <row r="355" spans="1:7" x14ac:dyDescent="0.5">
      <c r="A355" s="343">
        <v>354</v>
      </c>
      <c r="B355" s="10" t="s">
        <v>393</v>
      </c>
      <c r="C355" s="10" t="s">
        <v>400</v>
      </c>
      <c r="D355" s="10" t="s">
        <v>411</v>
      </c>
      <c r="E355" s="10" t="s">
        <v>785</v>
      </c>
      <c r="F355" s="486">
        <v>659</v>
      </c>
      <c r="G355" s="10" t="s">
        <v>407</v>
      </c>
    </row>
    <row r="356" spans="1:7" x14ac:dyDescent="0.5">
      <c r="A356" s="343">
        <v>355</v>
      </c>
      <c r="B356" s="10" t="s">
        <v>393</v>
      </c>
      <c r="C356" s="10" t="s">
        <v>399</v>
      </c>
      <c r="D356" s="10" t="s">
        <v>414</v>
      </c>
      <c r="E356" s="10" t="s">
        <v>786</v>
      </c>
      <c r="F356" s="486">
        <v>199</v>
      </c>
      <c r="G356" s="10" t="s">
        <v>432</v>
      </c>
    </row>
    <row r="357" spans="1:7" x14ac:dyDescent="0.5">
      <c r="A357" s="343">
        <v>356</v>
      </c>
      <c r="B357" s="10" t="s">
        <v>393</v>
      </c>
      <c r="C357" s="10" t="s">
        <v>395</v>
      </c>
      <c r="D357" s="10" t="s">
        <v>416</v>
      </c>
      <c r="E357" s="10" t="s">
        <v>787</v>
      </c>
      <c r="F357" s="486">
        <v>119</v>
      </c>
      <c r="G357" s="10" t="s">
        <v>767</v>
      </c>
    </row>
    <row r="358" spans="1:7" x14ac:dyDescent="0.5">
      <c r="A358" s="343">
        <v>357</v>
      </c>
      <c r="B358" s="10" t="s">
        <v>393</v>
      </c>
      <c r="C358" s="10" t="s">
        <v>400</v>
      </c>
      <c r="D358" s="10" t="s">
        <v>418</v>
      </c>
      <c r="E358" s="10" t="s">
        <v>788</v>
      </c>
      <c r="F358" s="486">
        <v>219</v>
      </c>
      <c r="G358" s="10" t="s">
        <v>410</v>
      </c>
    </row>
    <row r="359" spans="1:7" x14ac:dyDescent="0.5">
      <c r="A359" s="343">
        <v>358</v>
      </c>
      <c r="B359" s="10" t="s">
        <v>393</v>
      </c>
      <c r="C359" s="10" t="s">
        <v>399</v>
      </c>
      <c r="D359" s="10" t="s">
        <v>420</v>
      </c>
      <c r="E359" s="10" t="s">
        <v>789</v>
      </c>
      <c r="F359" s="486">
        <v>99</v>
      </c>
      <c r="G359" s="10" t="s">
        <v>790</v>
      </c>
    </row>
    <row r="360" spans="1:7" x14ac:dyDescent="0.5">
      <c r="A360" s="343">
        <v>359</v>
      </c>
      <c r="B360" s="10" t="s">
        <v>393</v>
      </c>
      <c r="C360" s="10" t="s">
        <v>398</v>
      </c>
      <c r="D360" s="10" t="s">
        <v>422</v>
      </c>
      <c r="E360" s="10" t="s">
        <v>791</v>
      </c>
      <c r="F360" s="486">
        <v>439</v>
      </c>
      <c r="G360" s="10" t="s">
        <v>407</v>
      </c>
    </row>
    <row r="361" spans="1:7" x14ac:dyDescent="0.5">
      <c r="A361" s="343">
        <v>360</v>
      </c>
      <c r="B361" s="10" t="s">
        <v>396</v>
      </c>
      <c r="C361" s="10" t="s">
        <v>399</v>
      </c>
      <c r="D361" s="10" t="s">
        <v>424</v>
      </c>
      <c r="E361" s="10" t="s">
        <v>792</v>
      </c>
      <c r="F361" s="486">
        <v>149</v>
      </c>
      <c r="G361" s="10" t="s">
        <v>432</v>
      </c>
    </row>
    <row r="362" spans="1:7" x14ac:dyDescent="0.5">
      <c r="A362" s="343">
        <v>361</v>
      </c>
      <c r="B362" s="10" t="s">
        <v>393</v>
      </c>
      <c r="C362" s="10" t="s">
        <v>399</v>
      </c>
      <c r="D362" s="10" t="s">
        <v>426</v>
      </c>
      <c r="E362" s="10" t="s">
        <v>793</v>
      </c>
      <c r="F362" s="486">
        <v>649</v>
      </c>
      <c r="G362" s="10" t="s">
        <v>407</v>
      </c>
    </row>
    <row r="363" spans="1:7" x14ac:dyDescent="0.5">
      <c r="A363" s="343">
        <v>362</v>
      </c>
      <c r="B363" s="10" t="s">
        <v>393</v>
      </c>
      <c r="C363" s="10" t="s">
        <v>397</v>
      </c>
      <c r="D363" s="10" t="s">
        <v>428</v>
      </c>
      <c r="E363" s="10" t="s">
        <v>794</v>
      </c>
      <c r="F363" s="486">
        <v>349</v>
      </c>
      <c r="G363" s="10" t="s">
        <v>410</v>
      </c>
    </row>
    <row r="364" spans="1:7" x14ac:dyDescent="0.5">
      <c r="A364" s="343">
        <v>363</v>
      </c>
      <c r="B364" s="10" t="s">
        <v>393</v>
      </c>
      <c r="C364" s="10" t="s">
        <v>399</v>
      </c>
      <c r="D364" s="10" t="s">
        <v>430</v>
      </c>
      <c r="E364" s="10" t="s">
        <v>795</v>
      </c>
      <c r="F364" s="486">
        <v>799</v>
      </c>
      <c r="G364" s="10" t="s">
        <v>407</v>
      </c>
    </row>
    <row r="365" spans="1:7" x14ac:dyDescent="0.5">
      <c r="A365" s="343">
        <v>364</v>
      </c>
      <c r="B365" s="10" t="s">
        <v>393</v>
      </c>
      <c r="C365" s="10" t="s">
        <v>395</v>
      </c>
      <c r="D365" s="10" t="s">
        <v>433</v>
      </c>
      <c r="E365" s="10" t="s">
        <v>796</v>
      </c>
      <c r="F365" s="486">
        <v>229</v>
      </c>
      <c r="G365" s="10" t="s">
        <v>410</v>
      </c>
    </row>
    <row r="366" spans="1:7" x14ac:dyDescent="0.5">
      <c r="A366" s="343">
        <v>365</v>
      </c>
      <c r="B366" s="10" t="s">
        <v>393</v>
      </c>
      <c r="C366" s="10" t="s">
        <v>398</v>
      </c>
      <c r="D366" s="10" t="s">
        <v>405</v>
      </c>
      <c r="E366" s="10" t="s">
        <v>797</v>
      </c>
      <c r="F366" s="486">
        <v>549</v>
      </c>
      <c r="G366" s="10" t="s">
        <v>407</v>
      </c>
    </row>
    <row r="367" spans="1:7" x14ac:dyDescent="0.5">
      <c r="A367" s="343">
        <v>366</v>
      </c>
      <c r="B367" s="10" t="s">
        <v>393</v>
      </c>
      <c r="C367" s="10" t="s">
        <v>389</v>
      </c>
      <c r="D367" s="10" t="s">
        <v>408</v>
      </c>
      <c r="E367" s="10" t="s">
        <v>798</v>
      </c>
      <c r="F367" s="486">
        <v>649</v>
      </c>
      <c r="G367" s="10" t="s">
        <v>407</v>
      </c>
    </row>
    <row r="368" spans="1:7" x14ac:dyDescent="0.5">
      <c r="A368" s="343">
        <v>367</v>
      </c>
      <c r="B368" s="10" t="s">
        <v>393</v>
      </c>
      <c r="C368" s="10" t="s">
        <v>400</v>
      </c>
      <c r="D368" s="10" t="s">
        <v>411</v>
      </c>
      <c r="E368" s="10" t="s">
        <v>799</v>
      </c>
      <c r="F368" s="486">
        <v>379</v>
      </c>
      <c r="G368" s="10" t="s">
        <v>442</v>
      </c>
    </row>
    <row r="369" spans="1:7" x14ac:dyDescent="0.5">
      <c r="A369" s="343">
        <v>368</v>
      </c>
      <c r="B369" s="10" t="s">
        <v>393</v>
      </c>
      <c r="C369" s="10" t="s">
        <v>398</v>
      </c>
      <c r="D369" s="10" t="s">
        <v>414</v>
      </c>
      <c r="E369" s="10" t="s">
        <v>800</v>
      </c>
      <c r="F369" s="486">
        <v>549</v>
      </c>
      <c r="G369" s="10" t="s">
        <v>407</v>
      </c>
    </row>
    <row r="370" spans="1:7" x14ac:dyDescent="0.5">
      <c r="A370" s="343">
        <v>369</v>
      </c>
      <c r="B370" s="10" t="s">
        <v>393</v>
      </c>
      <c r="C370" s="10" t="s">
        <v>397</v>
      </c>
      <c r="D370" s="10" t="s">
        <v>416</v>
      </c>
      <c r="E370" s="10" t="s">
        <v>801</v>
      </c>
      <c r="F370" s="486">
        <v>199</v>
      </c>
      <c r="G370" s="10" t="s">
        <v>410</v>
      </c>
    </row>
    <row r="371" spans="1:7" x14ac:dyDescent="0.5">
      <c r="A371" s="343">
        <v>370</v>
      </c>
      <c r="B371" s="10" t="s">
        <v>393</v>
      </c>
      <c r="C371" s="10" t="s">
        <v>395</v>
      </c>
      <c r="D371" s="10" t="s">
        <v>418</v>
      </c>
      <c r="E371" s="10" t="s">
        <v>802</v>
      </c>
      <c r="F371" s="486">
        <v>649</v>
      </c>
      <c r="G371" s="10" t="s">
        <v>407</v>
      </c>
    </row>
    <row r="372" spans="1:7" x14ac:dyDescent="0.5">
      <c r="A372" s="343">
        <v>371</v>
      </c>
      <c r="B372" s="10" t="s">
        <v>393</v>
      </c>
      <c r="C372" s="10" t="s">
        <v>397</v>
      </c>
      <c r="D372" s="10" t="s">
        <v>420</v>
      </c>
      <c r="E372" s="10" t="s">
        <v>803</v>
      </c>
      <c r="F372" s="486">
        <v>117</v>
      </c>
      <c r="G372" s="10" t="s">
        <v>777</v>
      </c>
    </row>
    <row r="373" spans="1:7" x14ac:dyDescent="0.5">
      <c r="A373" s="343">
        <v>372</v>
      </c>
      <c r="B373" s="10" t="s">
        <v>393</v>
      </c>
      <c r="C373" s="10" t="s">
        <v>389</v>
      </c>
      <c r="D373" s="10" t="s">
        <v>422</v>
      </c>
      <c r="E373" s="10" t="s">
        <v>804</v>
      </c>
      <c r="F373" s="486">
        <v>1129</v>
      </c>
      <c r="G373" s="10" t="s">
        <v>407</v>
      </c>
    </row>
    <row r="374" spans="1:7" x14ac:dyDescent="0.5">
      <c r="A374" s="343">
        <v>373</v>
      </c>
      <c r="B374" s="10" t="s">
        <v>393</v>
      </c>
      <c r="C374" s="10" t="s">
        <v>398</v>
      </c>
      <c r="D374" s="10" t="s">
        <v>424</v>
      </c>
      <c r="E374" s="10" t="s">
        <v>805</v>
      </c>
      <c r="F374" s="486">
        <v>1249</v>
      </c>
      <c r="G374" s="10" t="s">
        <v>407</v>
      </c>
    </row>
    <row r="375" spans="1:7" x14ac:dyDescent="0.5">
      <c r="A375" s="343">
        <v>374</v>
      </c>
      <c r="B375" s="10" t="s">
        <v>393</v>
      </c>
      <c r="C375" s="10" t="s">
        <v>389</v>
      </c>
      <c r="D375" s="10" t="s">
        <v>426</v>
      </c>
      <c r="E375" s="10" t="s">
        <v>806</v>
      </c>
      <c r="F375" s="486">
        <v>999</v>
      </c>
      <c r="G375" s="10" t="s">
        <v>407</v>
      </c>
    </row>
    <row r="376" spans="1:7" x14ac:dyDescent="0.5">
      <c r="A376" s="343">
        <v>375</v>
      </c>
      <c r="B376" s="10" t="s">
        <v>393</v>
      </c>
      <c r="C376" s="10" t="s">
        <v>398</v>
      </c>
      <c r="D376" s="10" t="s">
        <v>428</v>
      </c>
      <c r="E376" s="10" t="s">
        <v>447</v>
      </c>
      <c r="F376" s="486">
        <v>1829</v>
      </c>
      <c r="G376" s="10" t="s">
        <v>448</v>
      </c>
    </row>
    <row r="377" spans="1:7" x14ac:dyDescent="0.5">
      <c r="A377" s="343">
        <v>376</v>
      </c>
      <c r="B377" s="10" t="s">
        <v>393</v>
      </c>
      <c r="C377" s="10" t="s">
        <v>389</v>
      </c>
      <c r="D377" s="10" t="s">
        <v>430</v>
      </c>
      <c r="E377" s="10" t="s">
        <v>807</v>
      </c>
      <c r="F377" s="486">
        <v>199</v>
      </c>
      <c r="G377" s="10" t="s">
        <v>442</v>
      </c>
    </row>
    <row r="378" spans="1:7" x14ac:dyDescent="0.5">
      <c r="A378" s="343">
        <v>377</v>
      </c>
      <c r="B378" s="10" t="s">
        <v>393</v>
      </c>
      <c r="C378" s="10" t="s">
        <v>400</v>
      </c>
      <c r="D378" s="10" t="s">
        <v>433</v>
      </c>
      <c r="E378" s="10" t="s">
        <v>808</v>
      </c>
      <c r="F378" s="486">
        <v>649</v>
      </c>
      <c r="G378" s="10" t="s">
        <v>407</v>
      </c>
    </row>
    <row r="379" spans="1:7" x14ac:dyDescent="0.5">
      <c r="A379" s="343">
        <v>378</v>
      </c>
      <c r="B379" s="10" t="s">
        <v>392</v>
      </c>
      <c r="C379" s="10" t="s">
        <v>398</v>
      </c>
      <c r="D379" s="10" t="s">
        <v>405</v>
      </c>
      <c r="E379" s="10" t="s">
        <v>809</v>
      </c>
      <c r="F379" s="486">
        <v>169</v>
      </c>
      <c r="G379" s="10" t="s">
        <v>432</v>
      </c>
    </row>
    <row r="380" spans="1:7" x14ac:dyDescent="0.5">
      <c r="A380" s="343">
        <v>379</v>
      </c>
      <c r="B380" s="10" t="s">
        <v>393</v>
      </c>
      <c r="C380" s="10" t="s">
        <v>399</v>
      </c>
      <c r="D380" s="10" t="s">
        <v>408</v>
      </c>
      <c r="E380" s="10" t="s">
        <v>810</v>
      </c>
      <c r="F380" s="486">
        <v>129</v>
      </c>
      <c r="G380" s="10" t="s">
        <v>432</v>
      </c>
    </row>
    <row r="381" spans="1:7" x14ac:dyDescent="0.5">
      <c r="A381" s="343">
        <v>380</v>
      </c>
      <c r="B381" s="10" t="s">
        <v>393</v>
      </c>
      <c r="C381" s="10" t="s">
        <v>395</v>
      </c>
      <c r="D381" s="10" t="s">
        <v>411</v>
      </c>
      <c r="E381" s="10" t="s">
        <v>811</v>
      </c>
      <c r="F381" s="486">
        <v>179</v>
      </c>
      <c r="G381" s="10" t="s">
        <v>410</v>
      </c>
    </row>
    <row r="382" spans="1:7" x14ac:dyDescent="0.5">
      <c r="A382" s="343">
        <v>381</v>
      </c>
      <c r="B382" s="10" t="s">
        <v>393</v>
      </c>
      <c r="C382" s="10" t="s">
        <v>398</v>
      </c>
      <c r="D382" s="10" t="s">
        <v>414</v>
      </c>
      <c r="E382" s="10" t="s">
        <v>464</v>
      </c>
      <c r="F382" s="486">
        <v>499</v>
      </c>
      <c r="G382" s="10" t="s">
        <v>410</v>
      </c>
    </row>
    <row r="383" spans="1:7" x14ac:dyDescent="0.5">
      <c r="A383" s="343">
        <v>382</v>
      </c>
      <c r="B383" s="10" t="s">
        <v>393</v>
      </c>
      <c r="C383" s="10" t="s">
        <v>398</v>
      </c>
      <c r="D383" s="10" t="s">
        <v>416</v>
      </c>
      <c r="E383" s="10" t="s">
        <v>812</v>
      </c>
      <c r="F383" s="486">
        <v>199</v>
      </c>
      <c r="G383" s="10" t="s">
        <v>410</v>
      </c>
    </row>
    <row r="384" spans="1:7" x14ac:dyDescent="0.5">
      <c r="A384" s="343">
        <v>383</v>
      </c>
      <c r="B384" s="10" t="s">
        <v>393</v>
      </c>
      <c r="C384" s="10" t="s">
        <v>398</v>
      </c>
      <c r="D384" s="10" t="s">
        <v>418</v>
      </c>
      <c r="E384" s="10" t="s">
        <v>813</v>
      </c>
      <c r="F384" s="486">
        <v>599</v>
      </c>
      <c r="G384" s="10" t="s">
        <v>410</v>
      </c>
    </row>
    <row r="385" spans="1:7" x14ac:dyDescent="0.5">
      <c r="A385" s="343">
        <v>384</v>
      </c>
      <c r="B385" s="10" t="s">
        <v>393</v>
      </c>
      <c r="C385" s="10" t="s">
        <v>399</v>
      </c>
      <c r="D385" s="10" t="s">
        <v>420</v>
      </c>
      <c r="E385" s="10" t="s">
        <v>814</v>
      </c>
      <c r="F385" s="486">
        <v>899</v>
      </c>
      <c r="G385" s="10" t="s">
        <v>407</v>
      </c>
    </row>
    <row r="386" spans="1:7" x14ac:dyDescent="0.5">
      <c r="A386" s="343">
        <v>385</v>
      </c>
      <c r="B386" s="10" t="s">
        <v>393</v>
      </c>
      <c r="C386" s="10" t="s">
        <v>398</v>
      </c>
      <c r="D386" s="10" t="s">
        <v>422</v>
      </c>
      <c r="E386" s="10" t="s">
        <v>815</v>
      </c>
      <c r="F386" s="486">
        <v>649</v>
      </c>
      <c r="G386" s="10" t="s">
        <v>733</v>
      </c>
    </row>
    <row r="387" spans="1:7" x14ac:dyDescent="0.5">
      <c r="A387" s="343">
        <v>386</v>
      </c>
      <c r="B387" s="10" t="s">
        <v>393</v>
      </c>
      <c r="C387" s="10" t="s">
        <v>399</v>
      </c>
      <c r="D387" s="10" t="s">
        <v>424</v>
      </c>
      <c r="E387" s="10" t="s">
        <v>816</v>
      </c>
      <c r="F387" s="486">
        <v>199</v>
      </c>
      <c r="G387" s="10" t="s">
        <v>442</v>
      </c>
    </row>
    <row r="388" spans="1:7" x14ac:dyDescent="0.5">
      <c r="A388" s="343">
        <v>387</v>
      </c>
      <c r="B388" s="10" t="s">
        <v>393</v>
      </c>
      <c r="C388" s="10" t="s">
        <v>397</v>
      </c>
      <c r="D388" s="10" t="s">
        <v>426</v>
      </c>
      <c r="E388" s="10" t="s">
        <v>817</v>
      </c>
      <c r="F388" s="486">
        <v>549</v>
      </c>
      <c r="G388" s="10" t="s">
        <v>407</v>
      </c>
    </row>
    <row r="389" spans="1:7" x14ac:dyDescent="0.5">
      <c r="A389" s="343">
        <v>388</v>
      </c>
      <c r="B389" s="10" t="s">
        <v>393</v>
      </c>
      <c r="C389" s="10" t="s">
        <v>399</v>
      </c>
      <c r="D389" s="10" t="s">
        <v>428</v>
      </c>
      <c r="E389" s="10" t="s">
        <v>818</v>
      </c>
      <c r="F389" s="486">
        <v>149</v>
      </c>
      <c r="G389" s="10" t="s">
        <v>410</v>
      </c>
    </row>
    <row r="390" spans="1:7" x14ac:dyDescent="0.5">
      <c r="A390" s="343">
        <v>389</v>
      </c>
      <c r="B390" s="10" t="s">
        <v>393</v>
      </c>
      <c r="C390" s="10" t="s">
        <v>399</v>
      </c>
      <c r="D390" s="10" t="s">
        <v>430</v>
      </c>
      <c r="E390" s="10" t="s">
        <v>819</v>
      </c>
      <c r="F390" s="486">
        <v>449</v>
      </c>
      <c r="G390" s="10" t="s">
        <v>820</v>
      </c>
    </row>
    <row r="391" spans="1:7" x14ac:dyDescent="0.5">
      <c r="A391" s="343">
        <v>390</v>
      </c>
      <c r="B391" s="10" t="s">
        <v>393</v>
      </c>
      <c r="C391" s="10" t="s">
        <v>397</v>
      </c>
      <c r="D391" s="10" t="s">
        <v>433</v>
      </c>
      <c r="E391" s="10" t="s">
        <v>821</v>
      </c>
      <c r="F391" s="486">
        <v>209</v>
      </c>
      <c r="G391" s="10" t="s">
        <v>442</v>
      </c>
    </row>
    <row r="392" spans="1:7" x14ac:dyDescent="0.5">
      <c r="A392" s="343">
        <v>391</v>
      </c>
      <c r="B392" s="10" t="s">
        <v>393</v>
      </c>
      <c r="C392" s="10" t="s">
        <v>399</v>
      </c>
      <c r="D392" s="10" t="s">
        <v>405</v>
      </c>
      <c r="E392" s="10" t="s">
        <v>822</v>
      </c>
      <c r="F392" s="486">
        <v>499</v>
      </c>
      <c r="G392" s="10" t="s">
        <v>733</v>
      </c>
    </row>
    <row r="393" spans="1:7" x14ac:dyDescent="0.5">
      <c r="A393" s="343">
        <v>392</v>
      </c>
      <c r="B393" s="10" t="s">
        <v>393</v>
      </c>
      <c r="C393" s="10" t="s">
        <v>399</v>
      </c>
      <c r="D393" s="10" t="s">
        <v>408</v>
      </c>
      <c r="E393" s="10" t="s">
        <v>823</v>
      </c>
      <c r="F393" s="486">
        <v>1119</v>
      </c>
      <c r="G393" s="10" t="s">
        <v>407</v>
      </c>
    </row>
    <row r="394" spans="1:7" x14ac:dyDescent="0.5">
      <c r="A394" s="343">
        <v>393</v>
      </c>
      <c r="B394" s="10" t="s">
        <v>393</v>
      </c>
      <c r="C394" s="10" t="s">
        <v>397</v>
      </c>
      <c r="D394" s="10" t="s">
        <v>411</v>
      </c>
      <c r="E394" s="10" t="s">
        <v>824</v>
      </c>
      <c r="F394" s="486">
        <v>649</v>
      </c>
      <c r="G394" s="10" t="s">
        <v>407</v>
      </c>
    </row>
    <row r="395" spans="1:7" x14ac:dyDescent="0.5">
      <c r="A395" s="343">
        <v>394</v>
      </c>
      <c r="B395" s="10" t="s">
        <v>393</v>
      </c>
      <c r="C395" s="10" t="s">
        <v>400</v>
      </c>
      <c r="D395" s="10" t="s">
        <v>414</v>
      </c>
      <c r="E395" s="10" t="s">
        <v>825</v>
      </c>
      <c r="F395" s="486">
        <v>499</v>
      </c>
      <c r="G395" s="10" t="s">
        <v>410</v>
      </c>
    </row>
    <row r="396" spans="1:7" x14ac:dyDescent="0.5">
      <c r="A396" s="343">
        <v>395</v>
      </c>
      <c r="B396" s="10" t="s">
        <v>393</v>
      </c>
      <c r="C396" s="10" t="s">
        <v>400</v>
      </c>
      <c r="D396" s="10" t="s">
        <v>416</v>
      </c>
      <c r="E396" s="10" t="s">
        <v>826</v>
      </c>
      <c r="F396" s="486">
        <v>669</v>
      </c>
      <c r="G396" s="10" t="s">
        <v>407</v>
      </c>
    </row>
    <row r="397" spans="1:7" x14ac:dyDescent="0.5">
      <c r="A397" s="343">
        <v>396</v>
      </c>
      <c r="B397" s="10" t="s">
        <v>393</v>
      </c>
      <c r="C397" s="10" t="s">
        <v>400</v>
      </c>
      <c r="D397" s="10" t="s">
        <v>418</v>
      </c>
      <c r="E397" s="10" t="s">
        <v>533</v>
      </c>
      <c r="F397" s="486">
        <v>2249</v>
      </c>
      <c r="G397" s="10" t="s">
        <v>448</v>
      </c>
    </row>
    <row r="398" spans="1:7" x14ac:dyDescent="0.5">
      <c r="A398" s="343">
        <v>397</v>
      </c>
      <c r="B398" s="10" t="s">
        <v>393</v>
      </c>
      <c r="C398" s="10" t="s">
        <v>395</v>
      </c>
      <c r="D398" s="10" t="s">
        <v>420</v>
      </c>
      <c r="E398" s="10" t="s">
        <v>827</v>
      </c>
      <c r="F398" s="486">
        <v>159</v>
      </c>
      <c r="G398" s="10" t="s">
        <v>777</v>
      </c>
    </row>
    <row r="399" spans="1:7" x14ac:dyDescent="0.5">
      <c r="A399" s="343">
        <v>398</v>
      </c>
      <c r="B399" s="10" t="s">
        <v>393</v>
      </c>
      <c r="C399" s="10" t="s">
        <v>395</v>
      </c>
      <c r="D399" s="10" t="s">
        <v>422</v>
      </c>
      <c r="E399" s="10" t="s">
        <v>828</v>
      </c>
      <c r="F399" s="486">
        <v>189</v>
      </c>
      <c r="G399" s="10" t="s">
        <v>442</v>
      </c>
    </row>
    <row r="400" spans="1:7" x14ac:dyDescent="0.5">
      <c r="A400" s="343">
        <v>399</v>
      </c>
      <c r="B400" s="10" t="s">
        <v>393</v>
      </c>
      <c r="C400" s="10" t="s">
        <v>398</v>
      </c>
      <c r="D400" s="10" t="s">
        <v>424</v>
      </c>
      <c r="E400" s="10" t="s">
        <v>829</v>
      </c>
      <c r="F400" s="486">
        <v>119</v>
      </c>
      <c r="G400" s="10" t="s">
        <v>410</v>
      </c>
    </row>
    <row r="401" spans="1:7" x14ac:dyDescent="0.5">
      <c r="A401" s="343">
        <v>400</v>
      </c>
      <c r="B401" s="10" t="s">
        <v>393</v>
      </c>
      <c r="C401" s="10" t="s">
        <v>399</v>
      </c>
      <c r="D401" s="10" t="s">
        <v>426</v>
      </c>
      <c r="E401" s="10" t="s">
        <v>830</v>
      </c>
      <c r="F401" s="486">
        <v>119</v>
      </c>
      <c r="G401" s="10" t="s">
        <v>790</v>
      </c>
    </row>
    <row r="402" spans="1:7" x14ac:dyDescent="0.5">
      <c r="A402" s="343">
        <v>401</v>
      </c>
      <c r="B402" s="10" t="s">
        <v>393</v>
      </c>
      <c r="C402" s="10" t="s">
        <v>399</v>
      </c>
      <c r="D402" s="10" t="s">
        <v>428</v>
      </c>
      <c r="E402" s="10" t="s">
        <v>831</v>
      </c>
      <c r="F402" s="486">
        <v>439</v>
      </c>
      <c r="G402" s="10" t="s">
        <v>407</v>
      </c>
    </row>
    <row r="403" spans="1:7" x14ac:dyDescent="0.5">
      <c r="A403" s="343">
        <v>402</v>
      </c>
      <c r="B403" s="10" t="s">
        <v>393</v>
      </c>
      <c r="C403" s="10" t="s">
        <v>395</v>
      </c>
      <c r="D403" s="10" t="s">
        <v>430</v>
      </c>
      <c r="E403" s="10" t="s">
        <v>564</v>
      </c>
      <c r="F403" s="486">
        <v>949</v>
      </c>
      <c r="G403" s="10" t="s">
        <v>432</v>
      </c>
    </row>
    <row r="404" spans="1:7" x14ac:dyDescent="0.5">
      <c r="A404" s="343">
        <v>403</v>
      </c>
      <c r="B404" s="10" t="s">
        <v>393</v>
      </c>
      <c r="C404" s="10" t="s">
        <v>389</v>
      </c>
      <c r="D404" s="10" t="s">
        <v>433</v>
      </c>
      <c r="E404" s="10" t="s">
        <v>832</v>
      </c>
      <c r="F404" s="486">
        <v>89.99</v>
      </c>
      <c r="G404" s="10" t="s">
        <v>790</v>
      </c>
    </row>
    <row r="405" spans="1:7" x14ac:dyDescent="0.5">
      <c r="A405" s="343">
        <v>404</v>
      </c>
      <c r="B405" s="10" t="s">
        <v>393</v>
      </c>
      <c r="C405" s="10" t="s">
        <v>395</v>
      </c>
      <c r="D405" s="10" t="s">
        <v>405</v>
      </c>
      <c r="E405" s="10" t="s">
        <v>833</v>
      </c>
      <c r="F405" s="486">
        <v>999</v>
      </c>
      <c r="G405" s="10" t="s">
        <v>407</v>
      </c>
    </row>
    <row r="406" spans="1:7" x14ac:dyDescent="0.5">
      <c r="A406" s="343">
        <v>405</v>
      </c>
      <c r="B406" s="10" t="s">
        <v>393</v>
      </c>
      <c r="C406" s="10" t="s">
        <v>400</v>
      </c>
      <c r="D406" s="10" t="s">
        <v>408</v>
      </c>
      <c r="E406" s="10" t="s">
        <v>834</v>
      </c>
      <c r="F406" s="486">
        <v>999</v>
      </c>
      <c r="G406" s="10" t="s">
        <v>407</v>
      </c>
    </row>
    <row r="407" spans="1:7" x14ac:dyDescent="0.5">
      <c r="A407" s="343">
        <v>406</v>
      </c>
      <c r="B407" s="10" t="s">
        <v>393</v>
      </c>
      <c r="C407" s="10" t="s">
        <v>389</v>
      </c>
      <c r="D407" s="10" t="s">
        <v>411</v>
      </c>
      <c r="E407" s="10" t="s">
        <v>583</v>
      </c>
      <c r="F407" s="486">
        <v>1099</v>
      </c>
      <c r="G407" s="10" t="s">
        <v>432</v>
      </c>
    </row>
    <row r="408" spans="1:7" x14ac:dyDescent="0.5">
      <c r="A408" s="343">
        <v>407</v>
      </c>
      <c r="B408" s="10" t="s">
        <v>393</v>
      </c>
      <c r="C408" s="10" t="s">
        <v>395</v>
      </c>
      <c r="D408" s="10" t="s">
        <v>414</v>
      </c>
      <c r="E408" s="10" t="s">
        <v>584</v>
      </c>
      <c r="F408" s="486">
        <v>699</v>
      </c>
      <c r="G408" s="10" t="s">
        <v>432</v>
      </c>
    </row>
    <row r="409" spans="1:7" x14ac:dyDescent="0.5">
      <c r="A409" s="343">
        <v>408</v>
      </c>
      <c r="B409" s="10" t="s">
        <v>393</v>
      </c>
      <c r="C409" s="10" t="s">
        <v>395</v>
      </c>
      <c r="D409" s="10" t="s">
        <v>416</v>
      </c>
      <c r="E409" s="10" t="s">
        <v>835</v>
      </c>
      <c r="F409" s="486">
        <v>349</v>
      </c>
      <c r="G409" s="10" t="s">
        <v>820</v>
      </c>
    </row>
    <row r="410" spans="1:7" x14ac:dyDescent="0.5">
      <c r="A410" s="343">
        <v>409</v>
      </c>
      <c r="B410" s="10" t="s">
        <v>393</v>
      </c>
      <c r="C410" s="10" t="s">
        <v>389</v>
      </c>
      <c r="D410" s="10" t="s">
        <v>418</v>
      </c>
      <c r="E410" s="10" t="s">
        <v>836</v>
      </c>
      <c r="F410" s="486">
        <v>259</v>
      </c>
      <c r="G410" s="10" t="s">
        <v>820</v>
      </c>
    </row>
    <row r="411" spans="1:7" x14ac:dyDescent="0.5">
      <c r="A411" s="343">
        <v>410</v>
      </c>
      <c r="B411" s="10" t="s">
        <v>393</v>
      </c>
      <c r="C411" s="10" t="s">
        <v>395</v>
      </c>
      <c r="D411" s="10" t="s">
        <v>420</v>
      </c>
      <c r="E411" s="10" t="s">
        <v>837</v>
      </c>
      <c r="F411" s="486">
        <v>1199</v>
      </c>
      <c r="G411" s="10" t="s">
        <v>442</v>
      </c>
    </row>
    <row r="412" spans="1:7" x14ac:dyDescent="0.5">
      <c r="A412" s="343">
        <v>411</v>
      </c>
      <c r="B412" s="10" t="s">
        <v>393</v>
      </c>
      <c r="C412" s="10" t="s">
        <v>399</v>
      </c>
      <c r="D412" s="10" t="s">
        <v>422</v>
      </c>
      <c r="E412" s="10" t="s">
        <v>838</v>
      </c>
      <c r="F412" s="486">
        <v>1129</v>
      </c>
      <c r="G412" s="10" t="s">
        <v>407</v>
      </c>
    </row>
    <row r="413" spans="1:7" x14ac:dyDescent="0.5">
      <c r="A413" s="343">
        <v>412</v>
      </c>
      <c r="B413" s="10" t="s">
        <v>393</v>
      </c>
      <c r="C413" s="10" t="s">
        <v>400</v>
      </c>
      <c r="D413" s="10" t="s">
        <v>424</v>
      </c>
      <c r="E413" s="10" t="s">
        <v>839</v>
      </c>
      <c r="F413" s="486">
        <v>899</v>
      </c>
      <c r="G413" s="10" t="s">
        <v>407</v>
      </c>
    </row>
    <row r="414" spans="1:7" x14ac:dyDescent="0.5">
      <c r="A414" s="343">
        <v>413</v>
      </c>
      <c r="B414" s="10" t="s">
        <v>393</v>
      </c>
      <c r="C414" s="10" t="s">
        <v>397</v>
      </c>
      <c r="D414" s="10" t="s">
        <v>426</v>
      </c>
      <c r="E414" s="10" t="s">
        <v>840</v>
      </c>
      <c r="F414" s="486">
        <v>649</v>
      </c>
      <c r="G414" s="10" t="s">
        <v>407</v>
      </c>
    </row>
    <row r="415" spans="1:7" x14ac:dyDescent="0.5">
      <c r="A415" s="343">
        <v>414</v>
      </c>
      <c r="B415" s="10" t="s">
        <v>393</v>
      </c>
      <c r="C415" s="10" t="s">
        <v>389</v>
      </c>
      <c r="D415" s="10" t="s">
        <v>428</v>
      </c>
      <c r="E415" s="10" t="s">
        <v>841</v>
      </c>
      <c r="F415" s="486">
        <v>1049</v>
      </c>
      <c r="G415" s="10" t="s">
        <v>432</v>
      </c>
    </row>
    <row r="416" spans="1:7" x14ac:dyDescent="0.5">
      <c r="A416" s="343">
        <v>415</v>
      </c>
      <c r="B416" s="10" t="s">
        <v>393</v>
      </c>
      <c r="C416" s="10" t="s">
        <v>398</v>
      </c>
      <c r="D416" s="10" t="s">
        <v>430</v>
      </c>
      <c r="E416" s="10" t="s">
        <v>615</v>
      </c>
      <c r="F416" s="486">
        <v>2749</v>
      </c>
      <c r="G416" s="10" t="s">
        <v>448</v>
      </c>
    </row>
    <row r="417" spans="1:7" x14ac:dyDescent="0.5">
      <c r="A417" s="343">
        <v>416</v>
      </c>
      <c r="B417" s="10" t="s">
        <v>393</v>
      </c>
      <c r="C417" s="10" t="s">
        <v>389</v>
      </c>
      <c r="D417" s="10" t="s">
        <v>433</v>
      </c>
      <c r="E417" s="10" t="s">
        <v>842</v>
      </c>
      <c r="F417" s="486">
        <v>799</v>
      </c>
      <c r="G417" s="10" t="s">
        <v>407</v>
      </c>
    </row>
    <row r="418" spans="1:7" x14ac:dyDescent="0.5">
      <c r="A418" s="343">
        <v>417</v>
      </c>
      <c r="B418" s="10" t="s">
        <v>393</v>
      </c>
      <c r="C418" s="10" t="s">
        <v>397</v>
      </c>
      <c r="D418" s="10" t="s">
        <v>405</v>
      </c>
      <c r="E418" s="10" t="s">
        <v>843</v>
      </c>
      <c r="F418" s="486">
        <v>117</v>
      </c>
      <c r="G418" s="10" t="s">
        <v>777</v>
      </c>
    </row>
    <row r="419" spans="1:7" x14ac:dyDescent="0.5">
      <c r="A419" s="343">
        <v>418</v>
      </c>
      <c r="B419" s="10" t="s">
        <v>393</v>
      </c>
      <c r="C419" s="10" t="s">
        <v>397</v>
      </c>
      <c r="D419" s="10" t="s">
        <v>408</v>
      </c>
      <c r="E419" s="10" t="s">
        <v>844</v>
      </c>
      <c r="F419" s="486">
        <v>199</v>
      </c>
      <c r="G419" s="10" t="s">
        <v>767</v>
      </c>
    </row>
    <row r="420" spans="1:7" x14ac:dyDescent="0.5">
      <c r="A420" s="343">
        <v>419</v>
      </c>
      <c r="B420" s="10" t="s">
        <v>393</v>
      </c>
      <c r="C420" s="10" t="s">
        <v>399</v>
      </c>
      <c r="D420" s="10" t="s">
        <v>411</v>
      </c>
      <c r="E420" s="10" t="s">
        <v>845</v>
      </c>
      <c r="F420" s="486">
        <v>199</v>
      </c>
      <c r="G420" s="10" t="s">
        <v>767</v>
      </c>
    </row>
    <row r="421" spans="1:7" x14ac:dyDescent="0.5">
      <c r="A421" s="343">
        <v>420</v>
      </c>
      <c r="B421" s="10" t="s">
        <v>393</v>
      </c>
      <c r="C421" s="10" t="s">
        <v>398</v>
      </c>
      <c r="D421" s="10" t="s">
        <v>414</v>
      </c>
      <c r="E421" s="10" t="s">
        <v>846</v>
      </c>
      <c r="F421" s="486">
        <v>899</v>
      </c>
      <c r="G421" s="10" t="s">
        <v>407</v>
      </c>
    </row>
    <row r="422" spans="1:7" x14ac:dyDescent="0.5">
      <c r="A422" s="343">
        <v>421</v>
      </c>
      <c r="B422" s="10" t="s">
        <v>393</v>
      </c>
      <c r="C422" s="10" t="s">
        <v>399</v>
      </c>
      <c r="D422" s="10" t="s">
        <v>416</v>
      </c>
      <c r="E422" s="10" t="s">
        <v>637</v>
      </c>
      <c r="F422" s="486">
        <v>999</v>
      </c>
      <c r="G422" s="10" t="s">
        <v>432</v>
      </c>
    </row>
    <row r="423" spans="1:7" x14ac:dyDescent="0.5">
      <c r="A423" s="343">
        <v>422</v>
      </c>
      <c r="B423" s="10" t="s">
        <v>393</v>
      </c>
      <c r="C423" s="10" t="s">
        <v>395</v>
      </c>
      <c r="D423" s="10" t="s">
        <v>418</v>
      </c>
      <c r="E423" s="10" t="s">
        <v>847</v>
      </c>
      <c r="F423" s="486">
        <v>399</v>
      </c>
      <c r="G423" s="10" t="s">
        <v>820</v>
      </c>
    </row>
    <row r="424" spans="1:7" x14ac:dyDescent="0.5">
      <c r="A424" s="343">
        <v>423</v>
      </c>
      <c r="B424" s="10" t="s">
        <v>393</v>
      </c>
      <c r="C424" s="10" t="s">
        <v>399</v>
      </c>
      <c r="D424" s="10" t="s">
        <v>420</v>
      </c>
      <c r="E424" s="10" t="s">
        <v>848</v>
      </c>
      <c r="F424" s="486">
        <v>999</v>
      </c>
      <c r="G424" s="10" t="s">
        <v>407</v>
      </c>
    </row>
    <row r="425" spans="1:7" x14ac:dyDescent="0.5">
      <c r="A425" s="343">
        <v>424</v>
      </c>
      <c r="B425" s="10" t="s">
        <v>393</v>
      </c>
      <c r="C425" s="10" t="s">
        <v>397</v>
      </c>
      <c r="D425" s="10" t="s">
        <v>422</v>
      </c>
      <c r="E425" s="10" t="s">
        <v>849</v>
      </c>
      <c r="F425" s="486">
        <v>219</v>
      </c>
      <c r="G425" s="10" t="s">
        <v>442</v>
      </c>
    </row>
    <row r="426" spans="1:7" x14ac:dyDescent="0.5">
      <c r="A426" s="343">
        <v>425</v>
      </c>
      <c r="B426" s="10" t="s">
        <v>393</v>
      </c>
      <c r="C426" s="10" t="s">
        <v>389</v>
      </c>
      <c r="D426" s="10" t="s">
        <v>424</v>
      </c>
      <c r="E426" s="10" t="s">
        <v>716</v>
      </c>
      <c r="F426" s="486">
        <v>849</v>
      </c>
      <c r="G426" s="10" t="s">
        <v>442</v>
      </c>
    </row>
    <row r="427" spans="1:7" x14ac:dyDescent="0.5">
      <c r="A427" s="343">
        <v>426</v>
      </c>
      <c r="B427" s="10" t="s">
        <v>393</v>
      </c>
      <c r="C427" s="10" t="s">
        <v>398</v>
      </c>
      <c r="D427" s="10" t="s">
        <v>426</v>
      </c>
      <c r="E427" s="10" t="s">
        <v>850</v>
      </c>
      <c r="F427" s="486">
        <v>549</v>
      </c>
      <c r="G427" s="10" t="s">
        <v>407</v>
      </c>
    </row>
    <row r="428" spans="1:7" x14ac:dyDescent="0.5">
      <c r="A428" s="343">
        <v>427</v>
      </c>
      <c r="B428" s="10" t="s">
        <v>393</v>
      </c>
      <c r="C428" s="10" t="s">
        <v>397</v>
      </c>
      <c r="D428" s="10" t="s">
        <v>428</v>
      </c>
      <c r="E428" s="10" t="s">
        <v>851</v>
      </c>
      <c r="F428" s="486">
        <v>159</v>
      </c>
      <c r="G428" s="10" t="s">
        <v>777</v>
      </c>
    </row>
    <row r="429" spans="1:7" x14ac:dyDescent="0.5">
      <c r="A429" s="343">
        <v>428</v>
      </c>
      <c r="B429" s="10" t="s">
        <v>392</v>
      </c>
      <c r="C429" s="10" t="s">
        <v>397</v>
      </c>
      <c r="D429" s="10" t="s">
        <v>430</v>
      </c>
      <c r="E429" s="10" t="s">
        <v>852</v>
      </c>
      <c r="F429" s="486">
        <v>449</v>
      </c>
      <c r="G429" s="10" t="s">
        <v>432</v>
      </c>
    </row>
    <row r="430" spans="1:7" x14ac:dyDescent="0.5">
      <c r="A430" s="343">
        <v>429</v>
      </c>
      <c r="B430" s="10" t="s">
        <v>392</v>
      </c>
      <c r="C430" s="10" t="s">
        <v>395</v>
      </c>
      <c r="D430" s="10" t="s">
        <v>433</v>
      </c>
      <c r="E430" s="10" t="s">
        <v>853</v>
      </c>
      <c r="F430" s="486">
        <v>649</v>
      </c>
      <c r="G430" s="10" t="s">
        <v>432</v>
      </c>
    </row>
    <row r="431" spans="1:7" x14ac:dyDescent="0.5">
      <c r="A431" s="343">
        <v>430</v>
      </c>
      <c r="B431" s="10" t="s">
        <v>392</v>
      </c>
      <c r="C431" s="10" t="s">
        <v>399</v>
      </c>
      <c r="D431" s="10" t="s">
        <v>405</v>
      </c>
      <c r="E431" s="10" t="s">
        <v>854</v>
      </c>
      <c r="F431" s="486">
        <v>151.99</v>
      </c>
      <c r="G431" s="10" t="s">
        <v>855</v>
      </c>
    </row>
    <row r="432" spans="1:7" x14ac:dyDescent="0.5">
      <c r="A432" s="343">
        <v>431</v>
      </c>
      <c r="B432" s="10" t="s">
        <v>392</v>
      </c>
      <c r="C432" s="10" t="s">
        <v>395</v>
      </c>
      <c r="D432" s="10" t="s">
        <v>408</v>
      </c>
      <c r="E432" s="10" t="s">
        <v>856</v>
      </c>
      <c r="F432" s="486">
        <v>499</v>
      </c>
      <c r="G432" s="10" t="s">
        <v>432</v>
      </c>
    </row>
    <row r="433" spans="1:7" x14ac:dyDescent="0.5">
      <c r="A433" s="343">
        <v>432</v>
      </c>
      <c r="B433" s="10" t="s">
        <v>392</v>
      </c>
      <c r="C433" s="10" t="s">
        <v>395</v>
      </c>
      <c r="D433" s="10" t="s">
        <v>411</v>
      </c>
      <c r="E433" s="10" t="s">
        <v>857</v>
      </c>
      <c r="F433" s="486">
        <v>599</v>
      </c>
      <c r="G433" s="10" t="s">
        <v>410</v>
      </c>
    </row>
    <row r="434" spans="1:7" x14ac:dyDescent="0.5">
      <c r="A434" s="343">
        <v>433</v>
      </c>
      <c r="B434" s="10" t="s">
        <v>392</v>
      </c>
      <c r="C434" s="10" t="s">
        <v>389</v>
      </c>
      <c r="D434" s="10" t="s">
        <v>414</v>
      </c>
      <c r="E434" s="10" t="s">
        <v>858</v>
      </c>
      <c r="F434" s="486">
        <v>699</v>
      </c>
      <c r="G434" s="10" t="s">
        <v>413</v>
      </c>
    </row>
    <row r="435" spans="1:7" x14ac:dyDescent="0.5">
      <c r="A435" s="343">
        <v>434</v>
      </c>
      <c r="B435" s="10" t="s">
        <v>392</v>
      </c>
      <c r="C435" s="10" t="s">
        <v>399</v>
      </c>
      <c r="D435" s="10" t="s">
        <v>416</v>
      </c>
      <c r="E435" s="10" t="s">
        <v>859</v>
      </c>
      <c r="F435" s="486">
        <v>699</v>
      </c>
      <c r="G435" s="10" t="s">
        <v>410</v>
      </c>
    </row>
    <row r="436" spans="1:7" x14ac:dyDescent="0.5">
      <c r="A436" s="343">
        <v>435</v>
      </c>
      <c r="B436" s="10" t="s">
        <v>392</v>
      </c>
      <c r="C436" s="10" t="s">
        <v>389</v>
      </c>
      <c r="D436" s="10" t="s">
        <v>418</v>
      </c>
      <c r="E436" s="10" t="s">
        <v>860</v>
      </c>
      <c r="F436" s="486">
        <v>649</v>
      </c>
      <c r="G436" s="10" t="s">
        <v>413</v>
      </c>
    </row>
    <row r="437" spans="1:7" x14ac:dyDescent="0.5">
      <c r="A437" s="343">
        <v>436</v>
      </c>
      <c r="B437" s="10" t="s">
        <v>392</v>
      </c>
      <c r="C437" s="10" t="s">
        <v>397</v>
      </c>
      <c r="D437" s="10" t="s">
        <v>420</v>
      </c>
      <c r="E437" s="10" t="s">
        <v>861</v>
      </c>
      <c r="F437" s="486">
        <v>549</v>
      </c>
      <c r="G437" s="10" t="s">
        <v>413</v>
      </c>
    </row>
    <row r="438" spans="1:7" x14ac:dyDescent="0.5">
      <c r="A438" s="343">
        <v>437</v>
      </c>
      <c r="B438" s="10" t="s">
        <v>392</v>
      </c>
      <c r="C438" s="10" t="s">
        <v>389</v>
      </c>
      <c r="D438" s="10" t="s">
        <v>422</v>
      </c>
      <c r="E438" s="10" t="s">
        <v>862</v>
      </c>
      <c r="F438" s="486">
        <v>129</v>
      </c>
      <c r="G438" s="10" t="s">
        <v>442</v>
      </c>
    </row>
    <row r="439" spans="1:7" x14ac:dyDescent="0.5">
      <c r="A439" s="343">
        <v>438</v>
      </c>
      <c r="B439" s="10" t="s">
        <v>392</v>
      </c>
      <c r="C439" s="10" t="s">
        <v>397</v>
      </c>
      <c r="D439" s="10" t="s">
        <v>424</v>
      </c>
      <c r="E439" s="10" t="s">
        <v>863</v>
      </c>
      <c r="F439" s="486">
        <v>699</v>
      </c>
      <c r="G439" s="10" t="s">
        <v>413</v>
      </c>
    </row>
    <row r="440" spans="1:7" x14ac:dyDescent="0.5">
      <c r="A440" s="343">
        <v>439</v>
      </c>
      <c r="B440" s="10" t="s">
        <v>392</v>
      </c>
      <c r="C440" s="10" t="s">
        <v>389</v>
      </c>
      <c r="D440" s="10" t="s">
        <v>426</v>
      </c>
      <c r="E440" s="10" t="s">
        <v>864</v>
      </c>
      <c r="F440" s="486">
        <v>499</v>
      </c>
      <c r="G440" s="10" t="s">
        <v>410</v>
      </c>
    </row>
    <row r="441" spans="1:7" x14ac:dyDescent="0.5">
      <c r="A441" s="343">
        <v>440</v>
      </c>
      <c r="B441" s="10" t="s">
        <v>392</v>
      </c>
      <c r="C441" s="10" t="s">
        <v>398</v>
      </c>
      <c r="D441" s="10" t="s">
        <v>428</v>
      </c>
      <c r="E441" s="10" t="s">
        <v>865</v>
      </c>
      <c r="F441" s="486">
        <v>369</v>
      </c>
      <c r="G441" s="10" t="s">
        <v>413</v>
      </c>
    </row>
    <row r="442" spans="1:7" x14ac:dyDescent="0.5">
      <c r="A442" s="343">
        <v>441</v>
      </c>
      <c r="B442" s="10" t="s">
        <v>392</v>
      </c>
      <c r="C442" s="10" t="s">
        <v>399</v>
      </c>
      <c r="D442" s="10" t="s">
        <v>430</v>
      </c>
      <c r="E442" s="10" t="s">
        <v>866</v>
      </c>
      <c r="F442" s="486">
        <v>1229</v>
      </c>
      <c r="G442" s="10" t="s">
        <v>407</v>
      </c>
    </row>
    <row r="443" spans="1:7" x14ac:dyDescent="0.5">
      <c r="A443" s="343">
        <v>442</v>
      </c>
      <c r="B443" s="10" t="s">
        <v>392</v>
      </c>
      <c r="C443" s="10" t="s">
        <v>400</v>
      </c>
      <c r="D443" s="10" t="s">
        <v>433</v>
      </c>
      <c r="E443" s="10" t="s">
        <v>867</v>
      </c>
      <c r="F443" s="486">
        <v>899</v>
      </c>
      <c r="G443" s="10" t="s">
        <v>413</v>
      </c>
    </row>
    <row r="444" spans="1:7" x14ac:dyDescent="0.5">
      <c r="A444" s="343">
        <v>443</v>
      </c>
      <c r="B444" s="10" t="s">
        <v>392</v>
      </c>
      <c r="C444" s="10" t="s">
        <v>395</v>
      </c>
      <c r="D444" s="10" t="s">
        <v>405</v>
      </c>
      <c r="E444" s="10" t="s">
        <v>868</v>
      </c>
      <c r="F444" s="486">
        <v>448.99</v>
      </c>
      <c r="G444" s="10" t="s">
        <v>413</v>
      </c>
    </row>
    <row r="445" spans="1:7" x14ac:dyDescent="0.5">
      <c r="A445" s="343">
        <v>444</v>
      </c>
      <c r="B445" s="10" t="s">
        <v>392</v>
      </c>
      <c r="C445" s="10" t="s">
        <v>398</v>
      </c>
      <c r="D445" s="10" t="s">
        <v>408</v>
      </c>
      <c r="E445" s="10" t="s">
        <v>869</v>
      </c>
      <c r="F445" s="486">
        <v>599</v>
      </c>
      <c r="G445" s="10" t="s">
        <v>410</v>
      </c>
    </row>
    <row r="446" spans="1:7" x14ac:dyDescent="0.5">
      <c r="A446" s="343">
        <v>445</v>
      </c>
      <c r="B446" s="10" t="s">
        <v>392</v>
      </c>
      <c r="C446" s="10" t="s">
        <v>395</v>
      </c>
      <c r="D446" s="10" t="s">
        <v>411</v>
      </c>
      <c r="E446" s="10" t="s">
        <v>870</v>
      </c>
      <c r="F446" s="486">
        <v>399</v>
      </c>
      <c r="G446" s="10" t="s">
        <v>413</v>
      </c>
    </row>
    <row r="447" spans="1:7" x14ac:dyDescent="0.5">
      <c r="A447" s="343">
        <v>446</v>
      </c>
      <c r="B447" s="10" t="s">
        <v>392</v>
      </c>
      <c r="C447" s="10" t="s">
        <v>398</v>
      </c>
      <c r="D447" s="10" t="s">
        <v>414</v>
      </c>
      <c r="E447" s="10" t="s">
        <v>871</v>
      </c>
      <c r="F447" s="486">
        <v>2168.75</v>
      </c>
      <c r="G447" s="10" t="s">
        <v>407</v>
      </c>
    </row>
    <row r="448" spans="1:7" x14ac:dyDescent="0.5">
      <c r="A448" s="343">
        <v>447</v>
      </c>
      <c r="B448" s="10" t="s">
        <v>392</v>
      </c>
      <c r="C448" s="10" t="s">
        <v>389</v>
      </c>
      <c r="D448" s="10" t="s">
        <v>416</v>
      </c>
      <c r="E448" s="10" t="s">
        <v>872</v>
      </c>
      <c r="F448" s="486">
        <v>1299</v>
      </c>
      <c r="G448" s="10" t="s">
        <v>413</v>
      </c>
    </row>
    <row r="449" spans="1:7" x14ac:dyDescent="0.5">
      <c r="A449" s="343">
        <v>448</v>
      </c>
      <c r="B449" s="10" t="s">
        <v>392</v>
      </c>
      <c r="C449" s="10" t="s">
        <v>389</v>
      </c>
      <c r="D449" s="10" t="s">
        <v>418</v>
      </c>
      <c r="E449" s="10" t="s">
        <v>873</v>
      </c>
      <c r="F449" s="486">
        <v>779</v>
      </c>
      <c r="G449" s="10" t="s">
        <v>407</v>
      </c>
    </row>
    <row r="450" spans="1:7" x14ac:dyDescent="0.5">
      <c r="A450" s="343">
        <v>449</v>
      </c>
      <c r="B450" s="10" t="s">
        <v>392</v>
      </c>
      <c r="C450" s="10" t="s">
        <v>400</v>
      </c>
      <c r="D450" s="10" t="s">
        <v>420</v>
      </c>
      <c r="E450" s="10" t="s">
        <v>874</v>
      </c>
      <c r="F450" s="486">
        <v>1649</v>
      </c>
      <c r="G450" s="10" t="s">
        <v>407</v>
      </c>
    </row>
    <row r="451" spans="1:7" x14ac:dyDescent="0.5">
      <c r="A451" s="343">
        <v>450</v>
      </c>
      <c r="B451" s="10" t="s">
        <v>392</v>
      </c>
      <c r="C451" s="10" t="s">
        <v>399</v>
      </c>
      <c r="D451" s="10" t="s">
        <v>422</v>
      </c>
      <c r="E451" s="10" t="s">
        <v>875</v>
      </c>
      <c r="F451" s="486">
        <v>999</v>
      </c>
      <c r="G451" s="10" t="s">
        <v>410</v>
      </c>
    </row>
    <row r="452" spans="1:7" x14ac:dyDescent="0.5">
      <c r="A452" s="343">
        <v>451</v>
      </c>
      <c r="B452" s="10" t="s">
        <v>392</v>
      </c>
      <c r="C452" s="10" t="s">
        <v>395</v>
      </c>
      <c r="D452" s="10" t="s">
        <v>424</v>
      </c>
      <c r="E452" s="10" t="s">
        <v>876</v>
      </c>
      <c r="F452" s="486">
        <v>1098.99</v>
      </c>
      <c r="G452" s="10" t="s">
        <v>413</v>
      </c>
    </row>
    <row r="453" spans="1:7" x14ac:dyDescent="0.5">
      <c r="A453" s="343">
        <v>452</v>
      </c>
      <c r="B453" s="10" t="s">
        <v>392</v>
      </c>
      <c r="C453" s="10" t="s">
        <v>400</v>
      </c>
      <c r="D453" s="10" t="s">
        <v>426</v>
      </c>
      <c r="E453" s="10" t="s">
        <v>877</v>
      </c>
      <c r="F453" s="486">
        <v>669</v>
      </c>
      <c r="G453" s="10" t="s">
        <v>413</v>
      </c>
    </row>
    <row r="454" spans="1:7" x14ac:dyDescent="0.5">
      <c r="A454" s="343">
        <v>453</v>
      </c>
      <c r="B454" s="10" t="s">
        <v>392</v>
      </c>
      <c r="C454" s="10" t="s">
        <v>400</v>
      </c>
      <c r="D454" s="10" t="s">
        <v>428</v>
      </c>
      <c r="E454" s="10" t="s">
        <v>878</v>
      </c>
      <c r="F454" s="486">
        <v>1199</v>
      </c>
      <c r="G454" s="10" t="s">
        <v>413</v>
      </c>
    </row>
    <row r="455" spans="1:7" x14ac:dyDescent="0.5">
      <c r="A455" s="343">
        <v>454</v>
      </c>
      <c r="B455" s="10" t="s">
        <v>392</v>
      </c>
      <c r="C455" s="10" t="s">
        <v>395</v>
      </c>
      <c r="D455" s="10" t="s">
        <v>430</v>
      </c>
      <c r="E455" s="10" t="s">
        <v>879</v>
      </c>
      <c r="F455" s="486">
        <v>1199</v>
      </c>
      <c r="G455" s="10" t="s">
        <v>413</v>
      </c>
    </row>
    <row r="456" spans="1:7" x14ac:dyDescent="0.5">
      <c r="A456" s="343">
        <v>455</v>
      </c>
      <c r="B456" s="10" t="s">
        <v>392</v>
      </c>
      <c r="C456" s="10" t="s">
        <v>400</v>
      </c>
      <c r="D456" s="10" t="s">
        <v>433</v>
      </c>
      <c r="E456" s="10" t="s">
        <v>880</v>
      </c>
      <c r="F456" s="486">
        <v>499</v>
      </c>
      <c r="G456" s="10" t="s">
        <v>413</v>
      </c>
    </row>
    <row r="457" spans="1:7" x14ac:dyDescent="0.5">
      <c r="A457" s="343">
        <v>456</v>
      </c>
      <c r="B457" s="10" t="s">
        <v>392</v>
      </c>
      <c r="C457" s="10" t="s">
        <v>389</v>
      </c>
      <c r="D457" s="10" t="s">
        <v>405</v>
      </c>
      <c r="E457" s="10" t="s">
        <v>881</v>
      </c>
      <c r="F457" s="486">
        <v>999</v>
      </c>
      <c r="G457" s="10" t="s">
        <v>413</v>
      </c>
    </row>
    <row r="458" spans="1:7" x14ac:dyDescent="0.5">
      <c r="A458" s="343">
        <v>457</v>
      </c>
      <c r="B458" s="10" t="s">
        <v>392</v>
      </c>
      <c r="C458" s="10" t="s">
        <v>400</v>
      </c>
      <c r="D458" s="10" t="s">
        <v>408</v>
      </c>
      <c r="E458" s="10" t="s">
        <v>882</v>
      </c>
      <c r="F458" s="486">
        <v>2459</v>
      </c>
      <c r="G458" s="10" t="s">
        <v>407</v>
      </c>
    </row>
    <row r="459" spans="1:7" x14ac:dyDescent="0.5">
      <c r="A459" s="343">
        <v>458</v>
      </c>
      <c r="B459" s="10" t="s">
        <v>392</v>
      </c>
      <c r="C459" s="10" t="s">
        <v>395</v>
      </c>
      <c r="D459" s="10" t="s">
        <v>411</v>
      </c>
      <c r="E459" s="10" t="s">
        <v>883</v>
      </c>
      <c r="F459" s="486">
        <v>1419</v>
      </c>
      <c r="G459" s="10" t="s">
        <v>407</v>
      </c>
    </row>
    <row r="460" spans="1:7" x14ac:dyDescent="0.5">
      <c r="A460" s="343">
        <v>459</v>
      </c>
      <c r="B460" s="10" t="s">
        <v>392</v>
      </c>
      <c r="C460" s="10" t="s">
        <v>399</v>
      </c>
      <c r="D460" s="10" t="s">
        <v>414</v>
      </c>
      <c r="E460" s="10" t="s">
        <v>884</v>
      </c>
      <c r="F460" s="486">
        <v>699</v>
      </c>
      <c r="G460" s="10" t="s">
        <v>413</v>
      </c>
    </row>
    <row r="461" spans="1:7" x14ac:dyDescent="0.5">
      <c r="A461" s="343">
        <v>460</v>
      </c>
      <c r="B461" s="10" t="s">
        <v>392</v>
      </c>
      <c r="C461" s="10" t="s">
        <v>397</v>
      </c>
      <c r="D461" s="10" t="s">
        <v>416</v>
      </c>
      <c r="E461" s="10" t="s">
        <v>885</v>
      </c>
      <c r="F461" s="486">
        <v>999</v>
      </c>
      <c r="G461" s="10" t="s">
        <v>413</v>
      </c>
    </row>
    <row r="462" spans="1:7" x14ac:dyDescent="0.5">
      <c r="A462" s="343">
        <v>461</v>
      </c>
      <c r="B462" s="10" t="s">
        <v>392</v>
      </c>
      <c r="C462" s="10" t="s">
        <v>389</v>
      </c>
      <c r="D462" s="10" t="s">
        <v>418</v>
      </c>
      <c r="E462" s="10" t="s">
        <v>886</v>
      </c>
      <c r="F462" s="486">
        <v>1299</v>
      </c>
      <c r="G462" s="10" t="s">
        <v>413</v>
      </c>
    </row>
    <row r="463" spans="1:7" x14ac:dyDescent="0.5">
      <c r="A463" s="343">
        <v>462</v>
      </c>
      <c r="B463" s="10" t="s">
        <v>392</v>
      </c>
      <c r="C463" s="10" t="s">
        <v>398</v>
      </c>
      <c r="D463" s="10" t="s">
        <v>420</v>
      </c>
      <c r="E463" s="10" t="s">
        <v>887</v>
      </c>
      <c r="F463" s="486">
        <v>549</v>
      </c>
      <c r="G463" s="10" t="s">
        <v>407</v>
      </c>
    </row>
    <row r="464" spans="1:7" x14ac:dyDescent="0.5">
      <c r="A464" s="343">
        <v>463</v>
      </c>
      <c r="B464" s="10" t="s">
        <v>392</v>
      </c>
      <c r="C464" s="10" t="s">
        <v>395</v>
      </c>
      <c r="D464" s="10" t="s">
        <v>422</v>
      </c>
      <c r="E464" s="10" t="s">
        <v>888</v>
      </c>
      <c r="F464" s="486">
        <v>1499</v>
      </c>
      <c r="G464" s="10" t="s">
        <v>413</v>
      </c>
    </row>
    <row r="465" spans="1:7" x14ac:dyDescent="0.5">
      <c r="A465" s="343">
        <v>464</v>
      </c>
      <c r="B465" s="10" t="s">
        <v>392</v>
      </c>
      <c r="C465" s="10" t="s">
        <v>398</v>
      </c>
      <c r="D465" s="10" t="s">
        <v>424</v>
      </c>
      <c r="E465" s="10" t="s">
        <v>889</v>
      </c>
      <c r="F465" s="486">
        <v>999</v>
      </c>
      <c r="G465" s="10" t="s">
        <v>413</v>
      </c>
    </row>
    <row r="466" spans="1:7" x14ac:dyDescent="0.5">
      <c r="A466" s="343">
        <v>465</v>
      </c>
      <c r="B466" s="10" t="s">
        <v>392</v>
      </c>
      <c r="C466" s="10" t="s">
        <v>398</v>
      </c>
      <c r="D466" s="10" t="s">
        <v>426</v>
      </c>
      <c r="E466" s="10" t="s">
        <v>890</v>
      </c>
      <c r="F466" s="486">
        <v>945</v>
      </c>
      <c r="G466" s="10" t="s">
        <v>413</v>
      </c>
    </row>
    <row r="467" spans="1:7" x14ac:dyDescent="0.5">
      <c r="A467" s="343">
        <v>466</v>
      </c>
      <c r="B467" s="10" t="s">
        <v>392</v>
      </c>
      <c r="C467" s="10" t="s">
        <v>389</v>
      </c>
      <c r="D467" s="10" t="s">
        <v>428</v>
      </c>
      <c r="E467" s="10" t="s">
        <v>891</v>
      </c>
      <c r="F467" s="486">
        <v>1999</v>
      </c>
      <c r="G467" s="10" t="s">
        <v>413</v>
      </c>
    </row>
    <row r="468" spans="1:7" x14ac:dyDescent="0.5">
      <c r="A468" s="343">
        <v>467</v>
      </c>
      <c r="B468" s="10" t="s">
        <v>392</v>
      </c>
      <c r="C468" s="10" t="s">
        <v>397</v>
      </c>
      <c r="D468" s="10" t="s">
        <v>430</v>
      </c>
      <c r="E468" s="10" t="s">
        <v>892</v>
      </c>
      <c r="F468" s="486">
        <v>999</v>
      </c>
      <c r="G468" s="10" t="s">
        <v>460</v>
      </c>
    </row>
    <row r="469" spans="1:7" x14ac:dyDescent="0.5">
      <c r="A469" s="343">
        <v>468</v>
      </c>
      <c r="B469" s="10" t="s">
        <v>392</v>
      </c>
      <c r="C469" s="10" t="s">
        <v>395</v>
      </c>
      <c r="D469" s="10" t="s">
        <v>433</v>
      </c>
      <c r="E469" s="10" t="s">
        <v>893</v>
      </c>
      <c r="F469" s="486">
        <v>1199</v>
      </c>
      <c r="G469" s="10" t="s">
        <v>509</v>
      </c>
    </row>
    <row r="470" spans="1:7" x14ac:dyDescent="0.5">
      <c r="A470" s="343">
        <v>469</v>
      </c>
      <c r="B470" s="10" t="s">
        <v>392</v>
      </c>
      <c r="C470" s="10" t="s">
        <v>399</v>
      </c>
      <c r="D470" s="10" t="s">
        <v>405</v>
      </c>
      <c r="E470" s="10" t="s">
        <v>894</v>
      </c>
      <c r="F470" s="486">
        <v>899</v>
      </c>
      <c r="G470" s="10" t="s">
        <v>432</v>
      </c>
    </row>
    <row r="471" spans="1:7" x14ac:dyDescent="0.5">
      <c r="A471" s="343">
        <v>470</v>
      </c>
      <c r="B471" s="10" t="s">
        <v>392</v>
      </c>
      <c r="C471" s="10" t="s">
        <v>397</v>
      </c>
      <c r="D471" s="10" t="s">
        <v>408</v>
      </c>
      <c r="E471" s="10" t="s">
        <v>895</v>
      </c>
      <c r="F471" s="486">
        <v>759</v>
      </c>
      <c r="G471" s="10" t="s">
        <v>413</v>
      </c>
    </row>
    <row r="472" spans="1:7" x14ac:dyDescent="0.5">
      <c r="A472" s="343">
        <v>471</v>
      </c>
      <c r="B472" s="10" t="s">
        <v>392</v>
      </c>
      <c r="C472" s="10" t="s">
        <v>395</v>
      </c>
      <c r="D472" s="10" t="s">
        <v>411</v>
      </c>
      <c r="E472" s="10" t="s">
        <v>871</v>
      </c>
      <c r="F472" s="486">
        <v>2053</v>
      </c>
      <c r="G472" s="10" t="s">
        <v>407</v>
      </c>
    </row>
    <row r="473" spans="1:7" x14ac:dyDescent="0.5">
      <c r="A473" s="343">
        <v>472</v>
      </c>
      <c r="B473" s="10" t="s">
        <v>392</v>
      </c>
      <c r="C473" s="10" t="s">
        <v>397</v>
      </c>
      <c r="D473" s="10" t="s">
        <v>414</v>
      </c>
      <c r="E473" s="10" t="s">
        <v>896</v>
      </c>
      <c r="F473" s="486">
        <v>699</v>
      </c>
      <c r="G473" s="10" t="s">
        <v>432</v>
      </c>
    </row>
    <row r="474" spans="1:7" x14ac:dyDescent="0.5">
      <c r="A474" s="343">
        <v>473</v>
      </c>
      <c r="B474" s="10" t="s">
        <v>392</v>
      </c>
      <c r="C474" s="10" t="s">
        <v>398</v>
      </c>
      <c r="D474" s="10" t="s">
        <v>416</v>
      </c>
      <c r="E474" s="10" t="s">
        <v>897</v>
      </c>
      <c r="F474" s="486">
        <v>1449</v>
      </c>
      <c r="G474" s="10" t="s">
        <v>410</v>
      </c>
    </row>
    <row r="475" spans="1:7" x14ac:dyDescent="0.5">
      <c r="A475" s="343">
        <v>474</v>
      </c>
      <c r="B475" s="10" t="s">
        <v>392</v>
      </c>
      <c r="C475" s="10" t="s">
        <v>399</v>
      </c>
      <c r="D475" s="10" t="s">
        <v>418</v>
      </c>
      <c r="E475" s="10" t="s">
        <v>898</v>
      </c>
      <c r="F475" s="486">
        <v>999</v>
      </c>
      <c r="G475" s="10" t="s">
        <v>413</v>
      </c>
    </row>
    <row r="476" spans="1:7" x14ac:dyDescent="0.5">
      <c r="A476" s="343">
        <v>475</v>
      </c>
      <c r="B476" s="10" t="s">
        <v>392</v>
      </c>
      <c r="C476" s="10" t="s">
        <v>395</v>
      </c>
      <c r="D476" s="10" t="s">
        <v>420</v>
      </c>
      <c r="E476" s="10" t="s">
        <v>899</v>
      </c>
      <c r="F476" s="486">
        <v>349</v>
      </c>
      <c r="G476" s="10" t="s">
        <v>410</v>
      </c>
    </row>
    <row r="477" spans="1:7" x14ac:dyDescent="0.5">
      <c r="A477" s="343">
        <v>476</v>
      </c>
      <c r="B477" s="10" t="s">
        <v>392</v>
      </c>
      <c r="C477" s="10" t="s">
        <v>389</v>
      </c>
      <c r="D477" s="10" t="s">
        <v>422</v>
      </c>
      <c r="E477" s="10" t="s">
        <v>900</v>
      </c>
      <c r="F477" s="486">
        <v>549</v>
      </c>
      <c r="G477" s="10" t="s">
        <v>432</v>
      </c>
    </row>
    <row r="478" spans="1:7" x14ac:dyDescent="0.5">
      <c r="A478" s="343">
        <v>477</v>
      </c>
      <c r="B478" s="10" t="s">
        <v>392</v>
      </c>
      <c r="C478" s="10" t="s">
        <v>399</v>
      </c>
      <c r="D478" s="10" t="s">
        <v>424</v>
      </c>
      <c r="E478" s="10" t="s">
        <v>901</v>
      </c>
      <c r="F478" s="486">
        <v>469</v>
      </c>
      <c r="G478" s="10" t="s">
        <v>509</v>
      </c>
    </row>
    <row r="479" spans="1:7" x14ac:dyDescent="0.5">
      <c r="A479" s="343">
        <v>478</v>
      </c>
      <c r="B479" s="10" t="s">
        <v>392</v>
      </c>
      <c r="C479" s="10" t="s">
        <v>399</v>
      </c>
      <c r="D479" s="10" t="s">
        <v>426</v>
      </c>
      <c r="E479" s="10" t="s">
        <v>902</v>
      </c>
      <c r="F479" s="486">
        <v>899</v>
      </c>
      <c r="G479" s="10" t="s">
        <v>413</v>
      </c>
    </row>
    <row r="480" spans="1:7" x14ac:dyDescent="0.5">
      <c r="A480" s="343">
        <v>479</v>
      </c>
      <c r="B480" s="10" t="s">
        <v>392</v>
      </c>
      <c r="C480" s="10" t="s">
        <v>395</v>
      </c>
      <c r="D480" s="10" t="s">
        <v>428</v>
      </c>
      <c r="E480" s="10" t="s">
        <v>903</v>
      </c>
      <c r="F480" s="486">
        <v>1029</v>
      </c>
      <c r="G480" s="10" t="s">
        <v>407</v>
      </c>
    </row>
    <row r="481" spans="1:7" x14ac:dyDescent="0.5">
      <c r="A481" s="343">
        <v>480</v>
      </c>
      <c r="B481" s="10" t="s">
        <v>392</v>
      </c>
      <c r="C481" s="10" t="s">
        <v>400</v>
      </c>
      <c r="D481" s="10" t="s">
        <v>430</v>
      </c>
      <c r="E481" s="10" t="s">
        <v>904</v>
      </c>
      <c r="F481" s="486">
        <v>549</v>
      </c>
      <c r="G481" s="10" t="s">
        <v>509</v>
      </c>
    </row>
    <row r="482" spans="1:7" x14ac:dyDescent="0.5">
      <c r="A482" s="343">
        <v>481</v>
      </c>
      <c r="B482" s="10" t="s">
        <v>392</v>
      </c>
      <c r="C482" s="10" t="s">
        <v>389</v>
      </c>
      <c r="D482" s="10" t="s">
        <v>433</v>
      </c>
      <c r="E482" s="10" t="s">
        <v>905</v>
      </c>
      <c r="F482" s="486">
        <v>649</v>
      </c>
      <c r="G482" s="10" t="s">
        <v>413</v>
      </c>
    </row>
    <row r="483" spans="1:7" x14ac:dyDescent="0.5">
      <c r="A483" s="343">
        <v>482</v>
      </c>
      <c r="B483" s="10" t="s">
        <v>392</v>
      </c>
      <c r="C483" s="10" t="s">
        <v>399</v>
      </c>
      <c r="D483" s="10" t="s">
        <v>405</v>
      </c>
      <c r="E483" s="10" t="s">
        <v>906</v>
      </c>
      <c r="F483" s="486">
        <v>649</v>
      </c>
      <c r="G483" s="10" t="s">
        <v>442</v>
      </c>
    </row>
    <row r="484" spans="1:7" x14ac:dyDescent="0.5">
      <c r="A484" s="343">
        <v>483</v>
      </c>
      <c r="B484" s="10" t="s">
        <v>392</v>
      </c>
      <c r="C484" s="10" t="s">
        <v>389</v>
      </c>
      <c r="D484" s="10" t="s">
        <v>408</v>
      </c>
      <c r="E484" s="10" t="s">
        <v>907</v>
      </c>
      <c r="F484" s="486">
        <v>499</v>
      </c>
      <c r="G484" s="10" t="s">
        <v>413</v>
      </c>
    </row>
    <row r="485" spans="1:7" x14ac:dyDescent="0.5">
      <c r="A485" s="343">
        <v>484</v>
      </c>
      <c r="B485" s="10" t="s">
        <v>392</v>
      </c>
      <c r="C485" s="10" t="s">
        <v>395</v>
      </c>
      <c r="D485" s="10" t="s">
        <v>411</v>
      </c>
      <c r="E485" s="10" t="s">
        <v>908</v>
      </c>
      <c r="F485" s="486">
        <v>698</v>
      </c>
      <c r="G485" s="10" t="s">
        <v>432</v>
      </c>
    </row>
    <row r="486" spans="1:7" x14ac:dyDescent="0.5">
      <c r="A486" s="343">
        <v>485</v>
      </c>
      <c r="B486" s="10" t="s">
        <v>392</v>
      </c>
      <c r="C486" s="10" t="s">
        <v>399</v>
      </c>
      <c r="D486" s="10" t="s">
        <v>414</v>
      </c>
      <c r="E486" s="10" t="s">
        <v>909</v>
      </c>
      <c r="F486" s="486">
        <v>1149</v>
      </c>
      <c r="G486" s="10" t="s">
        <v>460</v>
      </c>
    </row>
    <row r="487" spans="1:7" x14ac:dyDescent="0.5">
      <c r="A487" s="343">
        <v>486</v>
      </c>
      <c r="B487" s="10" t="s">
        <v>392</v>
      </c>
      <c r="C487" s="10" t="s">
        <v>395</v>
      </c>
      <c r="D487" s="10" t="s">
        <v>416</v>
      </c>
      <c r="E487" s="10" t="s">
        <v>910</v>
      </c>
      <c r="F487" s="486">
        <v>491</v>
      </c>
      <c r="G487" s="10" t="s">
        <v>432</v>
      </c>
    </row>
    <row r="488" spans="1:7" x14ac:dyDescent="0.5">
      <c r="A488" s="343">
        <v>487</v>
      </c>
      <c r="B488" s="10" t="s">
        <v>392</v>
      </c>
      <c r="C488" s="10" t="s">
        <v>398</v>
      </c>
      <c r="D488" s="10" t="s">
        <v>418</v>
      </c>
      <c r="E488" s="10" t="s">
        <v>911</v>
      </c>
      <c r="F488" s="486">
        <v>1999</v>
      </c>
      <c r="G488" s="10" t="s">
        <v>460</v>
      </c>
    </row>
    <row r="489" spans="1:7" x14ac:dyDescent="0.5">
      <c r="A489" s="343">
        <v>488</v>
      </c>
      <c r="B489" s="10" t="s">
        <v>392</v>
      </c>
      <c r="C489" s="10" t="s">
        <v>399</v>
      </c>
      <c r="D489" s="10" t="s">
        <v>420</v>
      </c>
      <c r="E489" s="10" t="s">
        <v>912</v>
      </c>
      <c r="F489" s="486">
        <v>599</v>
      </c>
      <c r="G489" s="10" t="s">
        <v>509</v>
      </c>
    </row>
    <row r="490" spans="1:7" x14ac:dyDescent="0.5">
      <c r="A490" s="343">
        <v>489</v>
      </c>
      <c r="B490" s="10" t="s">
        <v>392</v>
      </c>
      <c r="C490" s="10" t="s">
        <v>395</v>
      </c>
      <c r="D490" s="10" t="s">
        <v>422</v>
      </c>
      <c r="E490" s="10" t="s">
        <v>913</v>
      </c>
      <c r="F490" s="486">
        <v>1899</v>
      </c>
      <c r="G490" s="10" t="s">
        <v>460</v>
      </c>
    </row>
    <row r="491" spans="1:7" x14ac:dyDescent="0.5">
      <c r="A491" s="343">
        <v>490</v>
      </c>
      <c r="B491" s="10" t="s">
        <v>392</v>
      </c>
      <c r="C491" s="10" t="s">
        <v>398</v>
      </c>
      <c r="D491" s="10" t="s">
        <v>424</v>
      </c>
      <c r="E491" s="10" t="s">
        <v>914</v>
      </c>
      <c r="F491" s="486">
        <v>379</v>
      </c>
      <c r="G491" s="10" t="s">
        <v>509</v>
      </c>
    </row>
    <row r="492" spans="1:7" x14ac:dyDescent="0.5">
      <c r="A492" s="343">
        <v>491</v>
      </c>
      <c r="B492" s="10" t="s">
        <v>392</v>
      </c>
      <c r="C492" s="10" t="s">
        <v>399</v>
      </c>
      <c r="D492" s="10" t="s">
        <v>426</v>
      </c>
      <c r="E492" s="10" t="s">
        <v>915</v>
      </c>
      <c r="F492" s="486">
        <v>999</v>
      </c>
      <c r="G492" s="10" t="s">
        <v>410</v>
      </c>
    </row>
    <row r="493" spans="1:7" x14ac:dyDescent="0.5">
      <c r="A493" s="343">
        <v>492</v>
      </c>
      <c r="B493" s="10" t="s">
        <v>392</v>
      </c>
      <c r="C493" s="10" t="s">
        <v>399</v>
      </c>
      <c r="D493" s="10" t="s">
        <v>428</v>
      </c>
      <c r="E493" s="10" t="s">
        <v>916</v>
      </c>
      <c r="F493" s="486">
        <v>2199</v>
      </c>
      <c r="G493" s="10" t="s">
        <v>460</v>
      </c>
    </row>
    <row r="494" spans="1:7" x14ac:dyDescent="0.5">
      <c r="A494" s="343">
        <v>493</v>
      </c>
      <c r="B494" s="10" t="s">
        <v>392</v>
      </c>
      <c r="C494" s="10" t="s">
        <v>397</v>
      </c>
      <c r="D494" s="10" t="s">
        <v>430</v>
      </c>
      <c r="E494" s="10" t="s">
        <v>917</v>
      </c>
      <c r="F494" s="486">
        <v>849</v>
      </c>
      <c r="G494" s="10" t="s">
        <v>509</v>
      </c>
    </row>
    <row r="495" spans="1:7" x14ac:dyDescent="0.5">
      <c r="A495" s="343">
        <v>494</v>
      </c>
      <c r="B495" s="10" t="s">
        <v>392</v>
      </c>
      <c r="C495" s="10" t="s">
        <v>395</v>
      </c>
      <c r="D495" s="10" t="s">
        <v>433</v>
      </c>
      <c r="E495" s="10" t="s">
        <v>918</v>
      </c>
      <c r="F495" s="486">
        <v>1999</v>
      </c>
      <c r="G495" s="10" t="s">
        <v>410</v>
      </c>
    </row>
    <row r="496" spans="1:7" x14ac:dyDescent="0.5">
      <c r="A496" s="343">
        <v>495</v>
      </c>
      <c r="B496" s="10" t="s">
        <v>392</v>
      </c>
      <c r="C496" s="10" t="s">
        <v>397</v>
      </c>
      <c r="D496" s="10" t="s">
        <v>405</v>
      </c>
      <c r="E496" s="10" t="s">
        <v>919</v>
      </c>
      <c r="F496" s="486">
        <v>919</v>
      </c>
      <c r="G496" s="10" t="s">
        <v>413</v>
      </c>
    </row>
    <row r="497" spans="1:7" x14ac:dyDescent="0.5">
      <c r="A497" s="343">
        <v>496</v>
      </c>
      <c r="B497" s="10" t="s">
        <v>392</v>
      </c>
      <c r="C497" s="10" t="s">
        <v>398</v>
      </c>
      <c r="D497" s="10" t="s">
        <v>408</v>
      </c>
      <c r="E497" s="10" t="s">
        <v>920</v>
      </c>
      <c r="F497" s="486">
        <v>1249</v>
      </c>
      <c r="G497" s="10" t="s">
        <v>442</v>
      </c>
    </row>
    <row r="498" spans="1:7" x14ac:dyDescent="0.5">
      <c r="A498" s="343">
        <v>497</v>
      </c>
      <c r="B498" s="10" t="s">
        <v>392</v>
      </c>
      <c r="C498" s="10" t="s">
        <v>389</v>
      </c>
      <c r="D498" s="10" t="s">
        <v>411</v>
      </c>
      <c r="E498" s="10" t="s">
        <v>921</v>
      </c>
      <c r="F498" s="486">
        <v>3409</v>
      </c>
      <c r="G498" s="10" t="s">
        <v>407</v>
      </c>
    </row>
    <row r="499" spans="1:7" x14ac:dyDescent="0.5">
      <c r="A499" s="343">
        <v>498</v>
      </c>
      <c r="B499" s="10" t="s">
        <v>392</v>
      </c>
      <c r="C499" s="10" t="s">
        <v>399</v>
      </c>
      <c r="D499" s="10" t="s">
        <v>414</v>
      </c>
      <c r="E499" s="10" t="s">
        <v>922</v>
      </c>
      <c r="F499" s="486">
        <v>889</v>
      </c>
      <c r="G499" s="10" t="s">
        <v>413</v>
      </c>
    </row>
    <row r="500" spans="1:7" x14ac:dyDescent="0.5">
      <c r="A500" s="343">
        <v>499</v>
      </c>
      <c r="B500" s="10" t="s">
        <v>392</v>
      </c>
      <c r="C500" s="10" t="s">
        <v>399</v>
      </c>
      <c r="D500" s="10" t="s">
        <v>416</v>
      </c>
      <c r="E500" s="10" t="s">
        <v>923</v>
      </c>
      <c r="F500" s="486">
        <v>1299</v>
      </c>
      <c r="G500" s="10" t="s">
        <v>413</v>
      </c>
    </row>
    <row r="501" spans="1:7" x14ac:dyDescent="0.5">
      <c r="A501" s="343">
        <v>500</v>
      </c>
      <c r="B501" s="10" t="s">
        <v>392</v>
      </c>
      <c r="C501" s="10" t="s">
        <v>395</v>
      </c>
      <c r="D501" s="10" t="s">
        <v>418</v>
      </c>
      <c r="E501" s="10" t="s">
        <v>924</v>
      </c>
      <c r="F501" s="486">
        <v>1699</v>
      </c>
      <c r="G501" s="10" t="s">
        <v>509</v>
      </c>
    </row>
    <row r="502" spans="1:7" x14ac:dyDescent="0.5">
      <c r="A502" s="343">
        <v>501</v>
      </c>
      <c r="B502" s="10" t="s">
        <v>392</v>
      </c>
      <c r="C502" s="10" t="s">
        <v>399</v>
      </c>
      <c r="D502" s="10" t="s">
        <v>420</v>
      </c>
      <c r="E502" s="10" t="s">
        <v>925</v>
      </c>
      <c r="F502" s="486">
        <v>1699</v>
      </c>
      <c r="G502" s="10" t="s">
        <v>410</v>
      </c>
    </row>
    <row r="503" spans="1:7" x14ac:dyDescent="0.5">
      <c r="A503" s="343">
        <v>502</v>
      </c>
      <c r="B503" s="10" t="s">
        <v>392</v>
      </c>
      <c r="C503" s="10" t="s">
        <v>389</v>
      </c>
      <c r="D503" s="10" t="s">
        <v>422</v>
      </c>
      <c r="E503" s="10" t="s">
        <v>926</v>
      </c>
      <c r="F503" s="486">
        <v>679</v>
      </c>
      <c r="G503" s="10" t="s">
        <v>413</v>
      </c>
    </row>
    <row r="504" spans="1:7" x14ac:dyDescent="0.5">
      <c r="A504" s="343">
        <v>503</v>
      </c>
      <c r="B504" s="10" t="s">
        <v>392</v>
      </c>
      <c r="C504" s="10" t="s">
        <v>398</v>
      </c>
      <c r="D504" s="10" t="s">
        <v>424</v>
      </c>
      <c r="E504" s="10" t="s">
        <v>927</v>
      </c>
      <c r="F504" s="486">
        <v>3999</v>
      </c>
      <c r="G504" s="10" t="s">
        <v>460</v>
      </c>
    </row>
    <row r="505" spans="1:7" x14ac:dyDescent="0.5">
      <c r="A505" s="343">
        <v>504</v>
      </c>
      <c r="B505" s="10" t="s">
        <v>392</v>
      </c>
      <c r="C505" s="10" t="s">
        <v>398</v>
      </c>
      <c r="D505" s="10" t="s">
        <v>426</v>
      </c>
      <c r="E505" s="10" t="s">
        <v>928</v>
      </c>
      <c r="F505" s="486">
        <v>1399</v>
      </c>
      <c r="G505" s="10" t="s">
        <v>460</v>
      </c>
    </row>
    <row r="506" spans="1:7" x14ac:dyDescent="0.5">
      <c r="A506" s="343">
        <v>505</v>
      </c>
      <c r="B506" s="10" t="s">
        <v>392</v>
      </c>
      <c r="C506" s="10" t="s">
        <v>399</v>
      </c>
      <c r="D506" s="10" t="s">
        <v>428</v>
      </c>
      <c r="E506" s="10" t="s">
        <v>929</v>
      </c>
      <c r="F506" s="486">
        <v>729</v>
      </c>
      <c r="G506" s="10" t="s">
        <v>413</v>
      </c>
    </row>
    <row r="507" spans="1:7" x14ac:dyDescent="0.5">
      <c r="A507" s="343">
        <v>506</v>
      </c>
      <c r="B507" s="10" t="s">
        <v>392</v>
      </c>
      <c r="C507" s="10" t="s">
        <v>400</v>
      </c>
      <c r="D507" s="10" t="s">
        <v>430</v>
      </c>
      <c r="E507" s="10" t="s">
        <v>930</v>
      </c>
      <c r="F507" s="486">
        <v>2929</v>
      </c>
      <c r="G507" s="10" t="s">
        <v>407</v>
      </c>
    </row>
    <row r="508" spans="1:7" x14ac:dyDescent="0.5">
      <c r="A508" s="343">
        <v>507</v>
      </c>
      <c r="B508" s="10" t="s">
        <v>392</v>
      </c>
      <c r="C508" s="10" t="s">
        <v>389</v>
      </c>
      <c r="D508" s="10" t="s">
        <v>433</v>
      </c>
      <c r="E508" s="10" t="s">
        <v>931</v>
      </c>
      <c r="F508" s="486">
        <v>1599</v>
      </c>
      <c r="G508" s="10" t="s">
        <v>460</v>
      </c>
    </row>
    <row r="509" spans="1:7" x14ac:dyDescent="0.5">
      <c r="A509" s="343">
        <v>508</v>
      </c>
      <c r="B509" s="10" t="s">
        <v>392</v>
      </c>
      <c r="C509" s="10" t="s">
        <v>397</v>
      </c>
      <c r="D509" s="10" t="s">
        <v>405</v>
      </c>
      <c r="E509" s="10" t="s">
        <v>932</v>
      </c>
      <c r="F509" s="486">
        <v>1399</v>
      </c>
      <c r="G509" s="10" t="s">
        <v>460</v>
      </c>
    </row>
    <row r="510" spans="1:7" x14ac:dyDescent="0.5">
      <c r="A510" s="343">
        <v>509</v>
      </c>
      <c r="B510" s="10" t="s">
        <v>392</v>
      </c>
      <c r="C510" s="10" t="s">
        <v>399</v>
      </c>
      <c r="D510" s="10" t="s">
        <v>408</v>
      </c>
      <c r="E510" s="10" t="s">
        <v>933</v>
      </c>
      <c r="F510" s="486">
        <v>1399</v>
      </c>
      <c r="G510" s="10" t="s">
        <v>460</v>
      </c>
    </row>
    <row r="511" spans="1:7" x14ac:dyDescent="0.5">
      <c r="A511" s="343">
        <v>510</v>
      </c>
      <c r="B511" s="10" t="s">
        <v>392</v>
      </c>
      <c r="C511" s="10" t="s">
        <v>400</v>
      </c>
      <c r="D511" s="10" t="s">
        <v>411</v>
      </c>
      <c r="E511" s="10" t="s">
        <v>934</v>
      </c>
      <c r="F511" s="486">
        <v>1849</v>
      </c>
      <c r="G511" s="10" t="s">
        <v>460</v>
      </c>
    </row>
    <row r="512" spans="1:7" x14ac:dyDescent="0.5">
      <c r="A512" s="343">
        <v>511</v>
      </c>
      <c r="B512" s="10" t="s">
        <v>392</v>
      </c>
      <c r="C512" s="10" t="s">
        <v>395</v>
      </c>
      <c r="D512" s="10" t="s">
        <v>414</v>
      </c>
      <c r="E512" s="10" t="s">
        <v>935</v>
      </c>
      <c r="F512" s="486">
        <v>1099</v>
      </c>
      <c r="G512" s="10" t="s">
        <v>460</v>
      </c>
    </row>
    <row r="513" spans="1:7" x14ac:dyDescent="0.5">
      <c r="A513" s="343">
        <v>512</v>
      </c>
      <c r="B513" s="10" t="s">
        <v>392</v>
      </c>
      <c r="C513" s="10" t="s">
        <v>398</v>
      </c>
      <c r="D513" s="10" t="s">
        <v>416</v>
      </c>
      <c r="E513" s="10" t="s">
        <v>936</v>
      </c>
      <c r="F513" s="486">
        <v>999</v>
      </c>
      <c r="G513" s="10" t="s">
        <v>460</v>
      </c>
    </row>
    <row r="514" spans="1:7" x14ac:dyDescent="0.5">
      <c r="A514" s="343">
        <v>513</v>
      </c>
      <c r="B514" s="10" t="s">
        <v>392</v>
      </c>
      <c r="C514" s="10" t="s">
        <v>397</v>
      </c>
      <c r="D514" s="10" t="s">
        <v>418</v>
      </c>
      <c r="E514" s="10" t="s">
        <v>937</v>
      </c>
      <c r="F514" s="486">
        <v>999</v>
      </c>
      <c r="G514" s="10" t="s">
        <v>460</v>
      </c>
    </row>
    <row r="515" spans="1:7" x14ac:dyDescent="0.5">
      <c r="A515" s="343">
        <v>514</v>
      </c>
      <c r="B515" s="10" t="s">
        <v>392</v>
      </c>
      <c r="C515" s="10" t="s">
        <v>389</v>
      </c>
      <c r="D515" s="10" t="s">
        <v>420</v>
      </c>
      <c r="E515" s="10" t="s">
        <v>938</v>
      </c>
      <c r="F515" s="486">
        <v>1449</v>
      </c>
      <c r="G515" s="10" t="s">
        <v>460</v>
      </c>
    </row>
    <row r="516" spans="1:7" x14ac:dyDescent="0.5">
      <c r="A516" s="343">
        <v>515</v>
      </c>
      <c r="B516" s="10" t="s">
        <v>392</v>
      </c>
      <c r="C516" s="10" t="s">
        <v>400</v>
      </c>
      <c r="D516" s="10" t="s">
        <v>422</v>
      </c>
      <c r="E516" s="10" t="s">
        <v>939</v>
      </c>
      <c r="F516" s="486">
        <v>1699</v>
      </c>
      <c r="G516" s="10" t="s">
        <v>460</v>
      </c>
    </row>
    <row r="517" spans="1:7" x14ac:dyDescent="0.5">
      <c r="A517" s="343">
        <v>516</v>
      </c>
      <c r="B517" s="10" t="s">
        <v>392</v>
      </c>
      <c r="C517" s="10" t="s">
        <v>395</v>
      </c>
      <c r="D517" s="10" t="s">
        <v>424</v>
      </c>
      <c r="E517" s="10" t="s">
        <v>940</v>
      </c>
      <c r="F517" s="486">
        <v>1699</v>
      </c>
      <c r="G517" s="10" t="s">
        <v>460</v>
      </c>
    </row>
    <row r="518" spans="1:7" x14ac:dyDescent="0.5">
      <c r="A518" s="343">
        <v>517</v>
      </c>
      <c r="B518" s="10" t="s">
        <v>392</v>
      </c>
      <c r="C518" s="10" t="s">
        <v>399</v>
      </c>
      <c r="D518" s="10" t="s">
        <v>426</v>
      </c>
      <c r="E518" s="10" t="s">
        <v>941</v>
      </c>
      <c r="F518" s="486">
        <v>1899</v>
      </c>
      <c r="G518" s="10" t="s">
        <v>509</v>
      </c>
    </row>
    <row r="519" spans="1:7" x14ac:dyDescent="0.5">
      <c r="A519" s="343">
        <v>518</v>
      </c>
      <c r="B519" s="10" t="s">
        <v>392</v>
      </c>
      <c r="C519" s="10" t="s">
        <v>395</v>
      </c>
      <c r="D519" s="10" t="s">
        <v>428</v>
      </c>
      <c r="E519" s="10" t="s">
        <v>942</v>
      </c>
      <c r="F519" s="486">
        <v>1799</v>
      </c>
      <c r="G519" s="10" t="s">
        <v>509</v>
      </c>
    </row>
    <row r="520" spans="1:7" x14ac:dyDescent="0.5">
      <c r="A520" s="343">
        <v>519</v>
      </c>
      <c r="B520" s="10" t="s">
        <v>392</v>
      </c>
      <c r="C520" s="10" t="s">
        <v>399</v>
      </c>
      <c r="D520" s="10" t="s">
        <v>430</v>
      </c>
      <c r="E520" s="10" t="s">
        <v>943</v>
      </c>
      <c r="F520" s="486">
        <v>1799</v>
      </c>
      <c r="G520" s="10" t="s">
        <v>509</v>
      </c>
    </row>
    <row r="521" spans="1:7" x14ac:dyDescent="0.5">
      <c r="A521" s="343">
        <v>520</v>
      </c>
      <c r="B521" s="10" t="s">
        <v>392</v>
      </c>
      <c r="C521" s="10" t="s">
        <v>389</v>
      </c>
      <c r="D521" s="10" t="s">
        <v>433</v>
      </c>
      <c r="E521" s="10" t="s">
        <v>944</v>
      </c>
      <c r="F521" s="486">
        <v>2199</v>
      </c>
      <c r="G521" s="10" t="s">
        <v>509</v>
      </c>
    </row>
    <row r="522" spans="1:7" x14ac:dyDescent="0.5">
      <c r="A522" s="343">
        <v>521</v>
      </c>
      <c r="B522" s="10" t="s">
        <v>392</v>
      </c>
      <c r="C522" s="10" t="s">
        <v>398</v>
      </c>
      <c r="D522" s="10" t="s">
        <v>405</v>
      </c>
      <c r="E522" s="10" t="s">
        <v>945</v>
      </c>
      <c r="F522" s="486">
        <v>1499</v>
      </c>
      <c r="G522" s="10" t="s">
        <v>509</v>
      </c>
    </row>
    <row r="523" spans="1:7" x14ac:dyDescent="0.5">
      <c r="A523" s="343">
        <v>522</v>
      </c>
      <c r="B523" s="10" t="s">
        <v>392</v>
      </c>
      <c r="C523" s="10" t="s">
        <v>395</v>
      </c>
      <c r="D523" s="10" t="s">
        <v>408</v>
      </c>
      <c r="E523" s="10" t="s">
        <v>946</v>
      </c>
      <c r="F523" s="486">
        <v>1299</v>
      </c>
      <c r="G523" s="10" t="s">
        <v>509</v>
      </c>
    </row>
    <row r="524" spans="1:7" x14ac:dyDescent="0.5">
      <c r="A524" s="343">
        <v>523</v>
      </c>
      <c r="B524" s="10" t="s">
        <v>392</v>
      </c>
      <c r="C524" s="10" t="s">
        <v>397</v>
      </c>
      <c r="D524" s="10" t="s">
        <v>411</v>
      </c>
      <c r="E524" s="10" t="s">
        <v>947</v>
      </c>
      <c r="F524" s="486">
        <v>1699</v>
      </c>
      <c r="G524" s="10" t="s">
        <v>509</v>
      </c>
    </row>
    <row r="525" spans="1:7" x14ac:dyDescent="0.5">
      <c r="A525" s="343">
        <v>524</v>
      </c>
      <c r="B525" s="10" t="s">
        <v>392</v>
      </c>
      <c r="C525" s="10" t="s">
        <v>398</v>
      </c>
      <c r="D525" s="10" t="s">
        <v>414</v>
      </c>
      <c r="E525" s="10" t="s">
        <v>948</v>
      </c>
      <c r="F525" s="486">
        <v>1049</v>
      </c>
      <c r="G525" s="10" t="s">
        <v>509</v>
      </c>
    </row>
    <row r="526" spans="1:7" x14ac:dyDescent="0.5">
      <c r="A526" s="343">
        <v>525</v>
      </c>
      <c r="B526" s="10" t="s">
        <v>392</v>
      </c>
      <c r="C526" s="10" t="s">
        <v>398</v>
      </c>
      <c r="D526" s="10" t="s">
        <v>416</v>
      </c>
      <c r="E526" s="10" t="s">
        <v>949</v>
      </c>
      <c r="F526" s="486">
        <v>949</v>
      </c>
      <c r="G526" s="10" t="s">
        <v>509</v>
      </c>
    </row>
    <row r="527" spans="1:7" x14ac:dyDescent="0.5">
      <c r="A527" s="343">
        <v>526</v>
      </c>
      <c r="B527" s="10" t="s">
        <v>392</v>
      </c>
      <c r="C527" s="10" t="s">
        <v>389</v>
      </c>
      <c r="D527" s="10" t="s">
        <v>418</v>
      </c>
      <c r="E527" s="10" t="s">
        <v>950</v>
      </c>
      <c r="F527" s="486">
        <v>1099</v>
      </c>
      <c r="G527" s="10" t="s">
        <v>509</v>
      </c>
    </row>
    <row r="528" spans="1:7" x14ac:dyDescent="0.5">
      <c r="A528" s="343">
        <v>527</v>
      </c>
      <c r="B528" s="10" t="s">
        <v>392</v>
      </c>
      <c r="C528" s="10" t="s">
        <v>389</v>
      </c>
      <c r="D528" s="10" t="s">
        <v>420</v>
      </c>
      <c r="E528" s="10" t="s">
        <v>951</v>
      </c>
      <c r="F528" s="486">
        <v>749</v>
      </c>
      <c r="G528" s="10" t="s">
        <v>509</v>
      </c>
    </row>
    <row r="529" spans="1:7" x14ac:dyDescent="0.5">
      <c r="A529" s="343">
        <v>528</v>
      </c>
      <c r="B529" s="10" t="s">
        <v>392</v>
      </c>
      <c r="C529" s="10" t="s">
        <v>397</v>
      </c>
      <c r="D529" s="10" t="s">
        <v>422</v>
      </c>
      <c r="E529" s="10" t="s">
        <v>952</v>
      </c>
      <c r="F529" s="486">
        <v>749</v>
      </c>
      <c r="G529" s="10" t="s">
        <v>509</v>
      </c>
    </row>
    <row r="530" spans="1:7" x14ac:dyDescent="0.5">
      <c r="A530" s="343">
        <v>529</v>
      </c>
      <c r="B530" s="10" t="s">
        <v>392</v>
      </c>
      <c r="C530" s="10" t="s">
        <v>389</v>
      </c>
      <c r="D530" s="10" t="s">
        <v>424</v>
      </c>
      <c r="E530" s="10" t="s">
        <v>953</v>
      </c>
      <c r="F530" s="486">
        <v>599</v>
      </c>
      <c r="G530" s="10" t="s">
        <v>509</v>
      </c>
    </row>
    <row r="531" spans="1:7" x14ac:dyDescent="0.5">
      <c r="A531" s="343">
        <v>530</v>
      </c>
      <c r="B531" s="10" t="s">
        <v>392</v>
      </c>
      <c r="C531" s="10" t="s">
        <v>395</v>
      </c>
      <c r="D531" s="10" t="s">
        <v>426</v>
      </c>
      <c r="E531" s="10" t="s">
        <v>954</v>
      </c>
      <c r="F531" s="486">
        <v>599</v>
      </c>
      <c r="G531" s="10" t="s">
        <v>509</v>
      </c>
    </row>
    <row r="532" spans="1:7" x14ac:dyDescent="0.5">
      <c r="A532" s="343">
        <v>531</v>
      </c>
      <c r="B532" s="10" t="s">
        <v>392</v>
      </c>
      <c r="C532" s="10" t="s">
        <v>389</v>
      </c>
      <c r="D532" s="10" t="s">
        <v>428</v>
      </c>
      <c r="E532" s="10" t="s">
        <v>955</v>
      </c>
      <c r="F532" s="486">
        <v>1599</v>
      </c>
      <c r="G532" s="10" t="s">
        <v>410</v>
      </c>
    </row>
    <row r="533" spans="1:7" x14ac:dyDescent="0.5">
      <c r="A533" s="343">
        <v>532</v>
      </c>
      <c r="B533" s="10" t="s">
        <v>392</v>
      </c>
      <c r="C533" s="10" t="s">
        <v>395</v>
      </c>
      <c r="D533" s="10" t="s">
        <v>430</v>
      </c>
      <c r="E533" s="10" t="s">
        <v>956</v>
      </c>
      <c r="F533" s="486">
        <v>1999</v>
      </c>
      <c r="G533" s="10" t="s">
        <v>413</v>
      </c>
    </row>
    <row r="534" spans="1:7" x14ac:dyDescent="0.5">
      <c r="A534" s="343">
        <v>533</v>
      </c>
      <c r="B534" s="10" t="s">
        <v>392</v>
      </c>
      <c r="C534" s="10" t="s">
        <v>399</v>
      </c>
      <c r="D534" s="10" t="s">
        <v>433</v>
      </c>
      <c r="E534" s="10" t="s">
        <v>957</v>
      </c>
      <c r="F534" s="486">
        <v>999</v>
      </c>
      <c r="G534" s="10" t="s">
        <v>413</v>
      </c>
    </row>
    <row r="535" spans="1:7" x14ac:dyDescent="0.5">
      <c r="A535" s="343">
        <v>534</v>
      </c>
      <c r="B535" s="10" t="s">
        <v>392</v>
      </c>
      <c r="C535" s="10" t="s">
        <v>399</v>
      </c>
      <c r="D535" s="10" t="s">
        <v>405</v>
      </c>
      <c r="E535" s="10" t="s">
        <v>958</v>
      </c>
      <c r="F535" s="486">
        <v>1799</v>
      </c>
      <c r="G535" s="10" t="s">
        <v>442</v>
      </c>
    </row>
    <row r="536" spans="1:7" x14ac:dyDescent="0.5">
      <c r="A536" s="343">
        <v>535</v>
      </c>
      <c r="B536" s="10" t="s">
        <v>392</v>
      </c>
      <c r="C536" s="10" t="s">
        <v>397</v>
      </c>
      <c r="D536" s="10" t="s">
        <v>408</v>
      </c>
      <c r="E536" s="10" t="s">
        <v>959</v>
      </c>
      <c r="F536" s="486">
        <v>1149</v>
      </c>
      <c r="G536" s="10" t="s">
        <v>442</v>
      </c>
    </row>
    <row r="537" spans="1:7" x14ac:dyDescent="0.5">
      <c r="A537" s="343">
        <v>536</v>
      </c>
      <c r="B537" s="10" t="s">
        <v>392</v>
      </c>
      <c r="C537" s="10" t="s">
        <v>400</v>
      </c>
      <c r="D537" s="10" t="s">
        <v>411</v>
      </c>
      <c r="E537" s="10" t="s">
        <v>960</v>
      </c>
      <c r="F537" s="486">
        <v>1399</v>
      </c>
      <c r="G537" s="10" t="s">
        <v>442</v>
      </c>
    </row>
    <row r="538" spans="1:7" x14ac:dyDescent="0.5">
      <c r="A538" s="343">
        <v>537</v>
      </c>
      <c r="B538" s="10" t="s">
        <v>392</v>
      </c>
      <c r="C538" s="10" t="s">
        <v>400</v>
      </c>
      <c r="D538" s="10" t="s">
        <v>414</v>
      </c>
      <c r="E538" s="10" t="s">
        <v>961</v>
      </c>
      <c r="F538" s="486">
        <v>1499</v>
      </c>
      <c r="G538" s="10" t="s">
        <v>442</v>
      </c>
    </row>
    <row r="539" spans="1:7" x14ac:dyDescent="0.5">
      <c r="A539" s="343">
        <v>538</v>
      </c>
      <c r="B539" s="10" t="s">
        <v>392</v>
      </c>
      <c r="C539" s="10" t="s">
        <v>389</v>
      </c>
      <c r="D539" s="10" t="s">
        <v>416</v>
      </c>
      <c r="E539" s="10" t="s">
        <v>962</v>
      </c>
      <c r="F539" s="486">
        <v>1789</v>
      </c>
      <c r="G539" s="10" t="s">
        <v>442</v>
      </c>
    </row>
    <row r="540" spans="1:7" x14ac:dyDescent="0.5">
      <c r="A540" s="343">
        <v>539</v>
      </c>
      <c r="B540" s="10" t="s">
        <v>392</v>
      </c>
      <c r="C540" s="10" t="s">
        <v>397</v>
      </c>
      <c r="D540" s="10" t="s">
        <v>418</v>
      </c>
      <c r="E540" s="10" t="s">
        <v>963</v>
      </c>
      <c r="F540" s="486">
        <v>1499</v>
      </c>
      <c r="G540" s="10" t="s">
        <v>442</v>
      </c>
    </row>
    <row r="541" spans="1:7" x14ac:dyDescent="0.5">
      <c r="A541" s="343">
        <v>540</v>
      </c>
      <c r="B541" s="10" t="s">
        <v>392</v>
      </c>
      <c r="C541" s="10" t="s">
        <v>398</v>
      </c>
      <c r="D541" s="10" t="s">
        <v>420</v>
      </c>
      <c r="E541" s="10" t="s">
        <v>964</v>
      </c>
      <c r="F541" s="486">
        <v>2869</v>
      </c>
      <c r="G541" s="10" t="s">
        <v>407</v>
      </c>
    </row>
    <row r="542" spans="1:7" x14ac:dyDescent="0.5">
      <c r="A542" s="343">
        <v>541</v>
      </c>
      <c r="B542" s="10" t="s">
        <v>392</v>
      </c>
      <c r="C542" s="10" t="s">
        <v>395</v>
      </c>
      <c r="D542" s="10" t="s">
        <v>422</v>
      </c>
      <c r="E542" s="10" t="s">
        <v>965</v>
      </c>
      <c r="F542" s="486">
        <v>2749</v>
      </c>
      <c r="G542" s="10" t="s">
        <v>407</v>
      </c>
    </row>
    <row r="543" spans="1:7" x14ac:dyDescent="0.5">
      <c r="A543" s="343">
        <v>542</v>
      </c>
      <c r="B543" s="10" t="s">
        <v>391</v>
      </c>
      <c r="C543" s="10" t="s">
        <v>400</v>
      </c>
      <c r="D543" s="10" t="s">
        <v>424</v>
      </c>
      <c r="E543" s="10" t="s">
        <v>966</v>
      </c>
      <c r="F543" s="486">
        <v>299</v>
      </c>
      <c r="G543" s="10" t="s">
        <v>733</v>
      </c>
    </row>
    <row r="544" spans="1:7" x14ac:dyDescent="0.5">
      <c r="A544" s="343">
        <v>543</v>
      </c>
      <c r="B544" s="10" t="s">
        <v>391</v>
      </c>
      <c r="C544" s="10" t="s">
        <v>400</v>
      </c>
      <c r="D544" s="10" t="s">
        <v>426</v>
      </c>
      <c r="E544" s="10" t="s">
        <v>967</v>
      </c>
      <c r="F544" s="486">
        <v>429</v>
      </c>
      <c r="G544" s="10" t="s">
        <v>733</v>
      </c>
    </row>
    <row r="545" spans="1:7" x14ac:dyDescent="0.5">
      <c r="A545" s="343">
        <v>544</v>
      </c>
      <c r="B545" s="10" t="s">
        <v>391</v>
      </c>
      <c r="C545" s="10" t="s">
        <v>399</v>
      </c>
      <c r="D545" s="10" t="s">
        <v>428</v>
      </c>
      <c r="E545" s="10" t="s">
        <v>968</v>
      </c>
      <c r="F545" s="486">
        <v>339</v>
      </c>
      <c r="G545" s="10" t="s">
        <v>969</v>
      </c>
    </row>
    <row r="546" spans="1:7" x14ac:dyDescent="0.5">
      <c r="A546" s="343">
        <v>545</v>
      </c>
      <c r="B546" s="10" t="s">
        <v>391</v>
      </c>
      <c r="C546" s="10" t="s">
        <v>398</v>
      </c>
      <c r="D546" s="10" t="s">
        <v>430</v>
      </c>
      <c r="E546" s="10" t="s">
        <v>970</v>
      </c>
      <c r="F546" s="486">
        <v>544</v>
      </c>
      <c r="G546" s="10" t="s">
        <v>733</v>
      </c>
    </row>
    <row r="547" spans="1:7" x14ac:dyDescent="0.5">
      <c r="A547" s="343">
        <v>546</v>
      </c>
      <c r="B547" s="10" t="s">
        <v>391</v>
      </c>
      <c r="C547" s="10" t="s">
        <v>400</v>
      </c>
      <c r="D547" s="10" t="s">
        <v>433</v>
      </c>
      <c r="E547" s="10" t="s">
        <v>971</v>
      </c>
      <c r="F547" s="486">
        <v>219</v>
      </c>
      <c r="G547" s="10" t="s">
        <v>969</v>
      </c>
    </row>
    <row r="548" spans="1:7" x14ac:dyDescent="0.5">
      <c r="A548" s="343">
        <v>547</v>
      </c>
      <c r="B548" s="10" t="s">
        <v>391</v>
      </c>
      <c r="C548" s="10" t="s">
        <v>389</v>
      </c>
      <c r="D548" s="10" t="s">
        <v>405</v>
      </c>
      <c r="E548" s="10" t="s">
        <v>972</v>
      </c>
      <c r="F548" s="486">
        <v>449</v>
      </c>
      <c r="G548" s="10" t="s">
        <v>969</v>
      </c>
    </row>
    <row r="549" spans="1:7" x14ac:dyDescent="0.5">
      <c r="A549" s="343">
        <v>548</v>
      </c>
      <c r="B549" s="10" t="s">
        <v>391</v>
      </c>
      <c r="C549" s="10" t="s">
        <v>397</v>
      </c>
      <c r="D549" s="10" t="s">
        <v>408</v>
      </c>
      <c r="E549" s="10" t="s">
        <v>973</v>
      </c>
      <c r="F549" s="486">
        <v>319</v>
      </c>
      <c r="G549" s="10" t="s">
        <v>969</v>
      </c>
    </row>
    <row r="550" spans="1:7" x14ac:dyDescent="0.5">
      <c r="A550" s="343">
        <v>549</v>
      </c>
      <c r="B550" s="10" t="s">
        <v>391</v>
      </c>
      <c r="C550" s="10" t="s">
        <v>389</v>
      </c>
      <c r="D550" s="10" t="s">
        <v>411</v>
      </c>
      <c r="E550" s="10" t="s">
        <v>974</v>
      </c>
      <c r="F550" s="486">
        <v>369</v>
      </c>
      <c r="G550" s="10" t="s">
        <v>975</v>
      </c>
    </row>
    <row r="551" spans="1:7" x14ac:dyDescent="0.5">
      <c r="A551" s="343">
        <v>550</v>
      </c>
      <c r="B551" s="10" t="s">
        <v>391</v>
      </c>
      <c r="C551" s="10" t="s">
        <v>400</v>
      </c>
      <c r="D551" s="10" t="s">
        <v>414</v>
      </c>
      <c r="E551" s="10" t="s">
        <v>976</v>
      </c>
      <c r="F551" s="486">
        <v>549</v>
      </c>
      <c r="G551" s="10" t="s">
        <v>733</v>
      </c>
    </row>
    <row r="552" spans="1:7" x14ac:dyDescent="0.5">
      <c r="A552" s="343">
        <v>551</v>
      </c>
      <c r="B552" s="10" t="s">
        <v>391</v>
      </c>
      <c r="C552" s="10" t="s">
        <v>397</v>
      </c>
      <c r="D552" s="10" t="s">
        <v>416</v>
      </c>
      <c r="E552" s="10" t="s">
        <v>977</v>
      </c>
      <c r="F552" s="486">
        <v>649</v>
      </c>
      <c r="G552" s="10" t="s">
        <v>733</v>
      </c>
    </row>
    <row r="553" spans="1:7" x14ac:dyDescent="0.5">
      <c r="A553" s="343">
        <v>552</v>
      </c>
      <c r="B553" s="10" t="s">
        <v>391</v>
      </c>
      <c r="C553" s="10" t="s">
        <v>398</v>
      </c>
      <c r="D553" s="10" t="s">
        <v>418</v>
      </c>
      <c r="E553" s="10" t="s">
        <v>978</v>
      </c>
      <c r="F553" s="486">
        <v>499</v>
      </c>
      <c r="G553" s="10" t="s">
        <v>969</v>
      </c>
    </row>
    <row r="554" spans="1:7" x14ac:dyDescent="0.5">
      <c r="A554" s="343">
        <v>553</v>
      </c>
      <c r="B554" s="10" t="s">
        <v>391</v>
      </c>
      <c r="C554" s="10" t="s">
        <v>389</v>
      </c>
      <c r="D554" s="10" t="s">
        <v>420</v>
      </c>
      <c r="E554" s="10" t="s">
        <v>979</v>
      </c>
      <c r="F554" s="486">
        <v>239</v>
      </c>
      <c r="G554" s="10" t="s">
        <v>733</v>
      </c>
    </row>
    <row r="555" spans="1:7" x14ac:dyDescent="0.5">
      <c r="A555" s="343">
        <v>554</v>
      </c>
      <c r="B555" s="10" t="s">
        <v>391</v>
      </c>
      <c r="C555" s="10" t="s">
        <v>399</v>
      </c>
      <c r="D555" s="10" t="s">
        <v>422</v>
      </c>
      <c r="E555" s="10" t="s">
        <v>980</v>
      </c>
      <c r="F555" s="486">
        <v>722</v>
      </c>
      <c r="G555" s="10" t="s">
        <v>733</v>
      </c>
    </row>
    <row r="556" spans="1:7" x14ac:dyDescent="0.5">
      <c r="A556" s="343">
        <v>555</v>
      </c>
      <c r="B556" s="10" t="s">
        <v>391</v>
      </c>
      <c r="C556" s="10" t="s">
        <v>398</v>
      </c>
      <c r="D556" s="10" t="s">
        <v>424</v>
      </c>
      <c r="E556" s="10" t="s">
        <v>981</v>
      </c>
      <c r="F556" s="486">
        <v>219</v>
      </c>
      <c r="G556" s="10" t="s">
        <v>733</v>
      </c>
    </row>
    <row r="557" spans="1:7" x14ac:dyDescent="0.5">
      <c r="A557" s="343">
        <v>556</v>
      </c>
      <c r="B557" s="10" t="s">
        <v>391</v>
      </c>
      <c r="C557" s="10" t="s">
        <v>398</v>
      </c>
      <c r="D557" s="10" t="s">
        <v>426</v>
      </c>
      <c r="E557" s="10" t="s">
        <v>982</v>
      </c>
      <c r="F557" s="486">
        <v>169</v>
      </c>
      <c r="G557" s="10" t="s">
        <v>983</v>
      </c>
    </row>
    <row r="558" spans="1:7" x14ac:dyDescent="0.5">
      <c r="A558" s="343">
        <v>557</v>
      </c>
      <c r="B558" s="10" t="s">
        <v>391</v>
      </c>
      <c r="C558" s="10" t="s">
        <v>397</v>
      </c>
      <c r="D558" s="10" t="s">
        <v>428</v>
      </c>
      <c r="E558" s="10" t="s">
        <v>984</v>
      </c>
      <c r="F558" s="486">
        <v>545</v>
      </c>
      <c r="G558" s="10" t="s">
        <v>983</v>
      </c>
    </row>
    <row r="559" spans="1:7" x14ac:dyDescent="0.5">
      <c r="A559" s="343">
        <v>558</v>
      </c>
      <c r="B559" s="10" t="s">
        <v>391</v>
      </c>
      <c r="C559" s="10" t="s">
        <v>399</v>
      </c>
      <c r="D559" s="10" t="s">
        <v>430</v>
      </c>
      <c r="E559" s="10" t="s">
        <v>985</v>
      </c>
      <c r="F559" s="486">
        <v>299</v>
      </c>
      <c r="G559" s="10" t="s">
        <v>437</v>
      </c>
    </row>
    <row r="560" spans="1:7" x14ac:dyDescent="0.5">
      <c r="A560" s="343">
        <v>559</v>
      </c>
      <c r="B560" s="10" t="s">
        <v>391</v>
      </c>
      <c r="C560" s="10" t="s">
        <v>399</v>
      </c>
      <c r="D560" s="10" t="s">
        <v>433</v>
      </c>
      <c r="E560" s="10" t="s">
        <v>986</v>
      </c>
      <c r="F560" s="486">
        <v>649</v>
      </c>
      <c r="G560" s="10" t="s">
        <v>733</v>
      </c>
    </row>
    <row r="561" spans="1:7" x14ac:dyDescent="0.5">
      <c r="A561" s="343">
        <v>560</v>
      </c>
      <c r="B561" s="10" t="s">
        <v>391</v>
      </c>
      <c r="C561" s="10" t="s">
        <v>389</v>
      </c>
      <c r="D561" s="10" t="s">
        <v>405</v>
      </c>
      <c r="E561" s="10" t="s">
        <v>987</v>
      </c>
      <c r="F561" s="486">
        <v>1777</v>
      </c>
      <c r="G561" s="10" t="s">
        <v>733</v>
      </c>
    </row>
    <row r="562" spans="1:7" x14ac:dyDescent="0.5">
      <c r="A562" s="343">
        <v>561</v>
      </c>
      <c r="B562" s="10" t="s">
        <v>391</v>
      </c>
      <c r="C562" s="10" t="s">
        <v>400</v>
      </c>
      <c r="D562" s="10" t="s">
        <v>408</v>
      </c>
      <c r="E562" s="10" t="s">
        <v>988</v>
      </c>
      <c r="F562" s="486">
        <v>219</v>
      </c>
      <c r="G562" s="10" t="s">
        <v>733</v>
      </c>
    </row>
    <row r="563" spans="1:7" x14ac:dyDescent="0.5">
      <c r="A563" s="343">
        <v>562</v>
      </c>
      <c r="B563" s="10" t="s">
        <v>391</v>
      </c>
      <c r="C563" s="10" t="s">
        <v>399</v>
      </c>
      <c r="D563" s="10" t="s">
        <v>411</v>
      </c>
      <c r="E563" s="10" t="s">
        <v>989</v>
      </c>
      <c r="F563" s="486">
        <v>499</v>
      </c>
      <c r="G563" s="10" t="s">
        <v>983</v>
      </c>
    </row>
    <row r="564" spans="1:7" x14ac:dyDescent="0.5">
      <c r="A564" s="343">
        <v>563</v>
      </c>
      <c r="B564" s="10" t="s">
        <v>391</v>
      </c>
      <c r="C564" s="10" t="s">
        <v>389</v>
      </c>
      <c r="D564" s="10" t="s">
        <v>414</v>
      </c>
      <c r="E564" s="10" t="s">
        <v>990</v>
      </c>
      <c r="F564" s="486">
        <v>379</v>
      </c>
      <c r="G564" s="10" t="s">
        <v>733</v>
      </c>
    </row>
    <row r="565" spans="1:7" x14ac:dyDescent="0.5">
      <c r="A565" s="343">
        <v>564</v>
      </c>
      <c r="B565" s="10" t="s">
        <v>391</v>
      </c>
      <c r="C565" s="10" t="s">
        <v>399</v>
      </c>
      <c r="D565" s="10" t="s">
        <v>416</v>
      </c>
      <c r="E565" s="10" t="s">
        <v>991</v>
      </c>
      <c r="F565" s="486">
        <v>240</v>
      </c>
      <c r="G565" s="10" t="s">
        <v>983</v>
      </c>
    </row>
    <row r="566" spans="1:7" x14ac:dyDescent="0.5">
      <c r="A566" s="343">
        <v>565</v>
      </c>
      <c r="B566" s="10" t="s">
        <v>391</v>
      </c>
      <c r="C566" s="10" t="s">
        <v>397</v>
      </c>
      <c r="D566" s="10" t="s">
        <v>418</v>
      </c>
      <c r="E566" s="10" t="s">
        <v>992</v>
      </c>
      <c r="F566" s="486">
        <v>379</v>
      </c>
      <c r="G566" s="10" t="s">
        <v>733</v>
      </c>
    </row>
    <row r="567" spans="1:7" x14ac:dyDescent="0.5">
      <c r="A567" s="343">
        <v>566</v>
      </c>
      <c r="B567" s="10" t="s">
        <v>391</v>
      </c>
      <c r="C567" s="10" t="s">
        <v>400</v>
      </c>
      <c r="D567" s="10" t="s">
        <v>420</v>
      </c>
      <c r="E567" s="10" t="s">
        <v>993</v>
      </c>
      <c r="F567" s="486">
        <v>229</v>
      </c>
      <c r="G567" s="10" t="s">
        <v>969</v>
      </c>
    </row>
    <row r="568" spans="1:7" x14ac:dyDescent="0.5">
      <c r="A568" s="343">
        <v>567</v>
      </c>
      <c r="B568" s="10" t="s">
        <v>391</v>
      </c>
      <c r="C568" s="10" t="s">
        <v>400</v>
      </c>
      <c r="D568" s="10" t="s">
        <v>422</v>
      </c>
      <c r="E568" s="10" t="s">
        <v>994</v>
      </c>
      <c r="F568" s="486">
        <v>469</v>
      </c>
      <c r="G568" s="10" t="s">
        <v>969</v>
      </c>
    </row>
    <row r="569" spans="1:7" x14ac:dyDescent="0.5">
      <c r="A569" s="343">
        <v>568</v>
      </c>
      <c r="B569" s="10" t="s">
        <v>391</v>
      </c>
      <c r="C569" s="10" t="s">
        <v>400</v>
      </c>
      <c r="D569" s="10" t="s">
        <v>424</v>
      </c>
      <c r="E569" s="10" t="s">
        <v>995</v>
      </c>
      <c r="F569" s="486">
        <v>589</v>
      </c>
      <c r="G569" s="10" t="s">
        <v>733</v>
      </c>
    </row>
    <row r="570" spans="1:7" x14ac:dyDescent="0.5">
      <c r="A570" s="343">
        <v>569</v>
      </c>
      <c r="B570" s="10" t="s">
        <v>391</v>
      </c>
      <c r="C570" s="10" t="s">
        <v>395</v>
      </c>
      <c r="D570" s="10" t="s">
        <v>426</v>
      </c>
      <c r="E570" s="10" t="s">
        <v>996</v>
      </c>
      <c r="F570" s="486">
        <v>449</v>
      </c>
      <c r="G570" s="10" t="s">
        <v>733</v>
      </c>
    </row>
    <row r="571" spans="1:7" x14ac:dyDescent="0.5">
      <c r="A571" s="343">
        <v>570</v>
      </c>
      <c r="B571" s="10" t="s">
        <v>391</v>
      </c>
      <c r="C571" s="10" t="s">
        <v>398</v>
      </c>
      <c r="D571" s="10" t="s">
        <v>428</v>
      </c>
      <c r="E571" s="10" t="s">
        <v>997</v>
      </c>
      <c r="F571" s="486">
        <v>279</v>
      </c>
      <c r="G571" s="10" t="s">
        <v>983</v>
      </c>
    </row>
    <row r="572" spans="1:7" x14ac:dyDescent="0.5">
      <c r="A572" s="343">
        <v>571</v>
      </c>
      <c r="B572" s="10" t="s">
        <v>391</v>
      </c>
      <c r="C572" s="10" t="s">
        <v>400</v>
      </c>
      <c r="D572" s="10" t="s">
        <v>430</v>
      </c>
      <c r="E572" s="10" t="s">
        <v>998</v>
      </c>
      <c r="F572" s="486">
        <v>409</v>
      </c>
      <c r="G572" s="10" t="s">
        <v>969</v>
      </c>
    </row>
    <row r="573" spans="1:7" x14ac:dyDescent="0.5">
      <c r="A573" s="343">
        <v>572</v>
      </c>
      <c r="B573" s="10" t="s">
        <v>391</v>
      </c>
      <c r="C573" s="10" t="s">
        <v>395</v>
      </c>
      <c r="D573" s="10" t="s">
        <v>433</v>
      </c>
      <c r="E573" s="10" t="s">
        <v>999</v>
      </c>
      <c r="F573" s="486">
        <v>499</v>
      </c>
      <c r="G573" s="10" t="s">
        <v>733</v>
      </c>
    </row>
    <row r="574" spans="1:7" x14ac:dyDescent="0.5">
      <c r="A574" s="343">
        <v>573</v>
      </c>
      <c r="B574" s="10" t="s">
        <v>391</v>
      </c>
      <c r="C574" s="10" t="s">
        <v>389</v>
      </c>
      <c r="D574" s="10" t="s">
        <v>405</v>
      </c>
      <c r="E574" s="10" t="s">
        <v>1000</v>
      </c>
      <c r="F574" s="486">
        <v>299</v>
      </c>
      <c r="G574" s="10" t="s">
        <v>733</v>
      </c>
    </row>
    <row r="575" spans="1:7" x14ac:dyDescent="0.5">
      <c r="A575" s="343">
        <v>574</v>
      </c>
      <c r="B575" s="10" t="s">
        <v>391</v>
      </c>
      <c r="C575" s="10" t="s">
        <v>400</v>
      </c>
      <c r="D575" s="10" t="s">
        <v>408</v>
      </c>
      <c r="E575" s="10" t="s">
        <v>1001</v>
      </c>
      <c r="F575" s="486">
        <v>179</v>
      </c>
      <c r="G575" s="10" t="s">
        <v>733</v>
      </c>
    </row>
    <row r="576" spans="1:7" x14ac:dyDescent="0.5">
      <c r="A576" s="343">
        <v>575</v>
      </c>
      <c r="B576" s="10" t="s">
        <v>391</v>
      </c>
      <c r="C576" s="10" t="s">
        <v>398</v>
      </c>
      <c r="D576" s="10" t="s">
        <v>411</v>
      </c>
      <c r="E576" s="10" t="s">
        <v>1002</v>
      </c>
      <c r="F576" s="486">
        <v>649</v>
      </c>
      <c r="G576" s="10" t="s">
        <v>969</v>
      </c>
    </row>
    <row r="577" spans="1:7" x14ac:dyDescent="0.5">
      <c r="A577" s="343">
        <v>576</v>
      </c>
      <c r="B577" s="10" t="s">
        <v>391</v>
      </c>
      <c r="C577" s="10" t="s">
        <v>397</v>
      </c>
      <c r="D577" s="10" t="s">
        <v>414</v>
      </c>
      <c r="E577" s="10" t="s">
        <v>1003</v>
      </c>
      <c r="F577" s="486">
        <v>199</v>
      </c>
      <c r="G577" s="10" t="s">
        <v>1004</v>
      </c>
    </row>
    <row r="578" spans="1:7" x14ac:dyDescent="0.5">
      <c r="A578" s="343">
        <v>577</v>
      </c>
      <c r="B578" s="10" t="s">
        <v>391</v>
      </c>
      <c r="C578" s="10" t="s">
        <v>389</v>
      </c>
      <c r="D578" s="10" t="s">
        <v>416</v>
      </c>
      <c r="E578" s="10" t="s">
        <v>1005</v>
      </c>
      <c r="F578" s="486">
        <v>629</v>
      </c>
      <c r="G578" s="10" t="s">
        <v>733</v>
      </c>
    </row>
    <row r="579" spans="1:7" x14ac:dyDescent="0.5">
      <c r="A579" s="343">
        <v>578</v>
      </c>
      <c r="B579" s="10" t="s">
        <v>391</v>
      </c>
      <c r="C579" s="10" t="s">
        <v>400</v>
      </c>
      <c r="D579" s="10" t="s">
        <v>418</v>
      </c>
      <c r="E579" s="10" t="s">
        <v>1006</v>
      </c>
      <c r="F579" s="486">
        <v>1079</v>
      </c>
      <c r="G579" s="10" t="s">
        <v>969</v>
      </c>
    </row>
    <row r="580" spans="1:7" x14ac:dyDescent="0.5">
      <c r="A580" s="343">
        <v>579</v>
      </c>
      <c r="B580" s="10" t="s">
        <v>391</v>
      </c>
      <c r="C580" s="10" t="s">
        <v>400</v>
      </c>
      <c r="D580" s="10" t="s">
        <v>420</v>
      </c>
      <c r="E580" s="10" t="s">
        <v>1007</v>
      </c>
      <c r="F580" s="486">
        <v>449</v>
      </c>
      <c r="G580" s="10" t="s">
        <v>733</v>
      </c>
    </row>
    <row r="581" spans="1:7" x14ac:dyDescent="0.5">
      <c r="A581" s="343">
        <v>580</v>
      </c>
      <c r="B581" s="10" t="s">
        <v>391</v>
      </c>
      <c r="C581" s="10" t="s">
        <v>389</v>
      </c>
      <c r="D581" s="10" t="s">
        <v>422</v>
      </c>
      <c r="E581" s="10" t="s">
        <v>1008</v>
      </c>
      <c r="F581" s="486">
        <v>419</v>
      </c>
      <c r="G581" s="10" t="s">
        <v>983</v>
      </c>
    </row>
    <row r="582" spans="1:7" x14ac:dyDescent="0.5">
      <c r="A582" s="343">
        <v>581</v>
      </c>
      <c r="B582" s="10" t="s">
        <v>391</v>
      </c>
      <c r="C582" s="10" t="s">
        <v>395</v>
      </c>
      <c r="D582" s="10" t="s">
        <v>424</v>
      </c>
      <c r="E582" s="10" t="s">
        <v>1009</v>
      </c>
      <c r="F582" s="486">
        <v>419</v>
      </c>
      <c r="G582" s="10" t="s">
        <v>1010</v>
      </c>
    </row>
    <row r="583" spans="1:7" x14ac:dyDescent="0.5">
      <c r="A583" s="343">
        <v>582</v>
      </c>
      <c r="B583" s="10" t="s">
        <v>391</v>
      </c>
      <c r="C583" s="10" t="s">
        <v>395</v>
      </c>
      <c r="D583" s="10" t="s">
        <v>426</v>
      </c>
      <c r="E583" s="10" t="s">
        <v>1011</v>
      </c>
      <c r="F583" s="486">
        <v>279</v>
      </c>
      <c r="G583" s="10" t="s">
        <v>733</v>
      </c>
    </row>
    <row r="584" spans="1:7" x14ac:dyDescent="0.5">
      <c r="A584" s="343">
        <v>583</v>
      </c>
      <c r="B584" s="10" t="s">
        <v>391</v>
      </c>
      <c r="C584" s="10" t="s">
        <v>395</v>
      </c>
      <c r="D584" s="10" t="s">
        <v>428</v>
      </c>
      <c r="E584" s="10" t="s">
        <v>1012</v>
      </c>
      <c r="F584" s="486">
        <v>249</v>
      </c>
      <c r="G584" s="10" t="s">
        <v>969</v>
      </c>
    </row>
    <row r="585" spans="1:7" x14ac:dyDescent="0.5">
      <c r="A585" s="343">
        <v>584</v>
      </c>
      <c r="B585" s="10" t="s">
        <v>391</v>
      </c>
      <c r="C585" s="10" t="s">
        <v>400</v>
      </c>
      <c r="D585" s="10" t="s">
        <v>430</v>
      </c>
      <c r="E585" s="10" t="s">
        <v>1013</v>
      </c>
      <c r="F585" s="486">
        <v>229</v>
      </c>
      <c r="G585" s="10" t="s">
        <v>733</v>
      </c>
    </row>
    <row r="586" spans="1:7" x14ac:dyDescent="0.5">
      <c r="A586" s="343">
        <v>585</v>
      </c>
      <c r="B586" s="10" t="s">
        <v>391</v>
      </c>
      <c r="C586" s="10" t="s">
        <v>395</v>
      </c>
      <c r="D586" s="10" t="s">
        <v>433</v>
      </c>
      <c r="E586" s="10" t="s">
        <v>1014</v>
      </c>
      <c r="F586" s="486">
        <v>329</v>
      </c>
      <c r="G586" s="10" t="s">
        <v>1004</v>
      </c>
    </row>
    <row r="587" spans="1:7" x14ac:dyDescent="0.5">
      <c r="A587" s="343">
        <v>586</v>
      </c>
      <c r="B587" s="10" t="s">
        <v>391</v>
      </c>
      <c r="C587" s="10" t="s">
        <v>389</v>
      </c>
      <c r="D587" s="10" t="s">
        <v>405</v>
      </c>
      <c r="E587" s="10" t="s">
        <v>1015</v>
      </c>
      <c r="F587" s="486">
        <v>399</v>
      </c>
      <c r="G587" s="10" t="s">
        <v>983</v>
      </c>
    </row>
    <row r="588" spans="1:7" x14ac:dyDescent="0.5">
      <c r="A588" s="343">
        <v>587</v>
      </c>
      <c r="B588" s="10" t="s">
        <v>391</v>
      </c>
      <c r="C588" s="10" t="s">
        <v>397</v>
      </c>
      <c r="D588" s="10" t="s">
        <v>408</v>
      </c>
      <c r="E588" s="10" t="s">
        <v>1016</v>
      </c>
      <c r="F588" s="486">
        <v>1499</v>
      </c>
      <c r="G588" s="10" t="s">
        <v>733</v>
      </c>
    </row>
    <row r="589" spans="1:7" x14ac:dyDescent="0.5">
      <c r="A589" s="343">
        <v>588</v>
      </c>
      <c r="B589" s="10" t="s">
        <v>391</v>
      </c>
      <c r="C589" s="10" t="s">
        <v>400</v>
      </c>
      <c r="D589" s="10" t="s">
        <v>411</v>
      </c>
      <c r="E589" s="10" t="s">
        <v>1017</v>
      </c>
      <c r="F589" s="486">
        <v>149</v>
      </c>
      <c r="G589" s="10" t="s">
        <v>1004</v>
      </c>
    </row>
    <row r="590" spans="1:7" x14ac:dyDescent="0.5">
      <c r="A590" s="343">
        <v>589</v>
      </c>
      <c r="B590" s="10" t="s">
        <v>391</v>
      </c>
      <c r="C590" s="10" t="s">
        <v>395</v>
      </c>
      <c r="D590" s="10" t="s">
        <v>414</v>
      </c>
      <c r="E590" s="10" t="s">
        <v>1018</v>
      </c>
      <c r="F590" s="486">
        <v>959</v>
      </c>
      <c r="G590" s="10" t="s">
        <v>983</v>
      </c>
    </row>
    <row r="591" spans="1:7" x14ac:dyDescent="0.5">
      <c r="A591" s="343">
        <v>590</v>
      </c>
      <c r="B591" s="10" t="s">
        <v>391</v>
      </c>
      <c r="C591" s="10" t="s">
        <v>395</v>
      </c>
      <c r="D591" s="10" t="s">
        <v>416</v>
      </c>
      <c r="E591" s="10" t="s">
        <v>1019</v>
      </c>
      <c r="F591" s="486">
        <v>215</v>
      </c>
      <c r="G591" s="10" t="s">
        <v>983</v>
      </c>
    </row>
    <row r="592" spans="1:7" x14ac:dyDescent="0.5">
      <c r="A592" s="343">
        <v>591</v>
      </c>
      <c r="B592" s="10" t="s">
        <v>391</v>
      </c>
      <c r="C592" s="10" t="s">
        <v>399</v>
      </c>
      <c r="D592" s="10" t="s">
        <v>418</v>
      </c>
      <c r="E592" s="10" t="s">
        <v>1020</v>
      </c>
      <c r="F592" s="486">
        <v>179</v>
      </c>
      <c r="G592" s="10" t="s">
        <v>733</v>
      </c>
    </row>
    <row r="593" spans="1:7" x14ac:dyDescent="0.5">
      <c r="A593" s="343">
        <v>592</v>
      </c>
      <c r="B593" s="10" t="s">
        <v>391</v>
      </c>
      <c r="C593" s="10" t="s">
        <v>397</v>
      </c>
      <c r="D593" s="10" t="s">
        <v>420</v>
      </c>
      <c r="E593" s="10" t="s">
        <v>1021</v>
      </c>
      <c r="F593" s="486">
        <v>179</v>
      </c>
      <c r="G593" s="10" t="s">
        <v>1004</v>
      </c>
    </row>
    <row r="594" spans="1:7" x14ac:dyDescent="0.5">
      <c r="A594" s="343">
        <v>593</v>
      </c>
      <c r="B594" s="10" t="s">
        <v>391</v>
      </c>
      <c r="C594" s="10" t="s">
        <v>400</v>
      </c>
      <c r="D594" s="10" t="s">
        <v>422</v>
      </c>
      <c r="E594" s="10" t="s">
        <v>1022</v>
      </c>
      <c r="F594" s="486">
        <v>1299</v>
      </c>
      <c r="G594" s="10" t="s">
        <v>733</v>
      </c>
    </row>
    <row r="595" spans="1:7" x14ac:dyDescent="0.5">
      <c r="A595" s="343">
        <v>594</v>
      </c>
      <c r="B595" s="10" t="s">
        <v>391</v>
      </c>
      <c r="C595" s="10" t="s">
        <v>398</v>
      </c>
      <c r="D595" s="10" t="s">
        <v>424</v>
      </c>
      <c r="E595" s="10" t="s">
        <v>1023</v>
      </c>
      <c r="F595" s="486">
        <v>179</v>
      </c>
      <c r="G595" s="10" t="s">
        <v>1004</v>
      </c>
    </row>
    <row r="596" spans="1:7" x14ac:dyDescent="0.5">
      <c r="A596" s="343">
        <v>595</v>
      </c>
      <c r="B596" s="10" t="s">
        <v>391</v>
      </c>
      <c r="C596" s="10" t="s">
        <v>398</v>
      </c>
      <c r="D596" s="10" t="s">
        <v>426</v>
      </c>
      <c r="E596" s="10" t="s">
        <v>1024</v>
      </c>
      <c r="F596" s="486">
        <v>249</v>
      </c>
      <c r="G596" s="10" t="s">
        <v>733</v>
      </c>
    </row>
    <row r="597" spans="1:7" x14ac:dyDescent="0.5">
      <c r="A597" s="343">
        <v>596</v>
      </c>
      <c r="B597" s="10" t="s">
        <v>391</v>
      </c>
      <c r="C597" s="10" t="s">
        <v>400</v>
      </c>
      <c r="D597" s="10" t="s">
        <v>428</v>
      </c>
      <c r="E597" s="10" t="s">
        <v>1025</v>
      </c>
      <c r="F597" s="486">
        <v>649</v>
      </c>
      <c r="G597" s="10" t="s">
        <v>969</v>
      </c>
    </row>
    <row r="598" spans="1:7" x14ac:dyDescent="0.5">
      <c r="A598" s="343">
        <v>597</v>
      </c>
      <c r="B598" s="10" t="s">
        <v>391</v>
      </c>
      <c r="C598" s="10" t="s">
        <v>397</v>
      </c>
      <c r="D598" s="10" t="s">
        <v>430</v>
      </c>
      <c r="E598" s="10" t="s">
        <v>1026</v>
      </c>
      <c r="F598" s="486">
        <v>529</v>
      </c>
      <c r="G598" s="10" t="s">
        <v>983</v>
      </c>
    </row>
    <row r="599" spans="1:7" x14ac:dyDescent="0.5">
      <c r="A599" s="343">
        <v>598</v>
      </c>
      <c r="B599" s="10" t="s">
        <v>391</v>
      </c>
      <c r="C599" s="10" t="s">
        <v>397</v>
      </c>
      <c r="D599" s="10" t="s">
        <v>433</v>
      </c>
      <c r="E599" s="10" t="s">
        <v>1027</v>
      </c>
      <c r="F599" s="486">
        <v>611</v>
      </c>
      <c r="G599" s="10" t="s">
        <v>733</v>
      </c>
    </row>
    <row r="600" spans="1:7" x14ac:dyDescent="0.5">
      <c r="A600" s="343">
        <v>599</v>
      </c>
      <c r="B600" s="10" t="s">
        <v>391</v>
      </c>
      <c r="C600" s="10" t="s">
        <v>395</v>
      </c>
      <c r="D600" s="10" t="s">
        <v>405</v>
      </c>
      <c r="E600" s="10" t="s">
        <v>1028</v>
      </c>
      <c r="F600" s="486">
        <v>699</v>
      </c>
      <c r="G600" s="10" t="s">
        <v>969</v>
      </c>
    </row>
    <row r="601" spans="1:7" x14ac:dyDescent="0.5">
      <c r="A601" s="343">
        <v>600</v>
      </c>
      <c r="B601" s="10" t="s">
        <v>391</v>
      </c>
      <c r="C601" s="10" t="s">
        <v>395</v>
      </c>
      <c r="D601" s="10" t="s">
        <v>408</v>
      </c>
      <c r="E601" s="10" t="s">
        <v>1029</v>
      </c>
      <c r="F601" s="486">
        <v>179</v>
      </c>
      <c r="G601" s="10" t="s">
        <v>1030</v>
      </c>
    </row>
    <row r="602" spans="1:7" x14ac:dyDescent="0.5">
      <c r="A602" s="343">
        <v>601</v>
      </c>
      <c r="B602" s="10" t="s">
        <v>391</v>
      </c>
      <c r="C602" s="10" t="s">
        <v>397</v>
      </c>
      <c r="D602" s="10" t="s">
        <v>411</v>
      </c>
      <c r="E602" s="10" t="s">
        <v>1031</v>
      </c>
      <c r="F602" s="486">
        <v>477</v>
      </c>
      <c r="G602" s="10" t="s">
        <v>1010</v>
      </c>
    </row>
    <row r="603" spans="1:7" x14ac:dyDescent="0.5">
      <c r="A603" s="343">
        <v>602</v>
      </c>
      <c r="B603" s="10" t="s">
        <v>391</v>
      </c>
      <c r="C603" s="10" t="s">
        <v>395</v>
      </c>
      <c r="D603" s="10" t="s">
        <v>414</v>
      </c>
      <c r="E603" s="10" t="s">
        <v>1032</v>
      </c>
      <c r="F603" s="486">
        <v>499</v>
      </c>
      <c r="G603" s="10" t="s">
        <v>733</v>
      </c>
    </row>
    <row r="604" spans="1:7" x14ac:dyDescent="0.5">
      <c r="A604" s="343">
        <v>603</v>
      </c>
      <c r="B604" s="10" t="s">
        <v>391</v>
      </c>
      <c r="C604" s="10" t="s">
        <v>398</v>
      </c>
      <c r="D604" s="10" t="s">
        <v>416</v>
      </c>
      <c r="E604" s="10" t="s">
        <v>1033</v>
      </c>
      <c r="F604" s="486">
        <v>649</v>
      </c>
      <c r="G604" s="10" t="s">
        <v>733</v>
      </c>
    </row>
    <row r="605" spans="1:7" x14ac:dyDescent="0.5">
      <c r="A605" s="343">
        <v>604</v>
      </c>
      <c r="B605" s="10" t="s">
        <v>391</v>
      </c>
      <c r="C605" s="10" t="s">
        <v>399</v>
      </c>
      <c r="D605" s="10" t="s">
        <v>418</v>
      </c>
      <c r="E605" s="10" t="s">
        <v>1034</v>
      </c>
      <c r="F605" s="486">
        <v>299</v>
      </c>
      <c r="G605" s="10" t="s">
        <v>1004</v>
      </c>
    </row>
    <row r="606" spans="1:7" x14ac:dyDescent="0.5">
      <c r="A606" s="343">
        <v>605</v>
      </c>
      <c r="B606" s="10" t="s">
        <v>391</v>
      </c>
      <c r="C606" s="10" t="s">
        <v>389</v>
      </c>
      <c r="D606" s="10" t="s">
        <v>420</v>
      </c>
      <c r="E606" s="10" t="s">
        <v>1035</v>
      </c>
      <c r="F606" s="486">
        <v>399</v>
      </c>
      <c r="G606" s="10" t="s">
        <v>1010</v>
      </c>
    </row>
    <row r="607" spans="1:7" x14ac:dyDescent="0.5">
      <c r="A607" s="343">
        <v>606</v>
      </c>
      <c r="B607" s="10" t="s">
        <v>391</v>
      </c>
      <c r="C607" s="10" t="s">
        <v>395</v>
      </c>
      <c r="D607" s="10" t="s">
        <v>422</v>
      </c>
      <c r="E607" s="10" t="s">
        <v>1036</v>
      </c>
      <c r="F607" s="486">
        <v>899</v>
      </c>
      <c r="G607" s="10" t="s">
        <v>733</v>
      </c>
    </row>
    <row r="608" spans="1:7" x14ac:dyDescent="0.5">
      <c r="A608" s="343">
        <v>607</v>
      </c>
      <c r="B608" s="10" t="s">
        <v>391</v>
      </c>
      <c r="C608" s="10" t="s">
        <v>395</v>
      </c>
      <c r="D608" s="10" t="s">
        <v>424</v>
      </c>
      <c r="E608" s="10" t="s">
        <v>1037</v>
      </c>
      <c r="F608" s="486">
        <v>829</v>
      </c>
      <c r="G608" s="10" t="s">
        <v>1010</v>
      </c>
    </row>
    <row r="609" spans="1:7" x14ac:dyDescent="0.5">
      <c r="A609" s="343">
        <v>608</v>
      </c>
      <c r="B609" s="10" t="s">
        <v>391</v>
      </c>
      <c r="C609" s="10" t="s">
        <v>395</v>
      </c>
      <c r="D609" s="10" t="s">
        <v>426</v>
      </c>
      <c r="E609" s="10" t="s">
        <v>1038</v>
      </c>
      <c r="F609" s="486">
        <v>1299</v>
      </c>
      <c r="G609" s="10" t="s">
        <v>733</v>
      </c>
    </row>
    <row r="610" spans="1:7" x14ac:dyDescent="0.5">
      <c r="A610" s="343">
        <v>609</v>
      </c>
      <c r="B610" s="10" t="s">
        <v>391</v>
      </c>
      <c r="C610" s="10" t="s">
        <v>395</v>
      </c>
      <c r="D610" s="10" t="s">
        <v>428</v>
      </c>
      <c r="E610" s="10" t="s">
        <v>1039</v>
      </c>
      <c r="F610" s="486">
        <v>399</v>
      </c>
      <c r="G610" s="10" t="s">
        <v>1004</v>
      </c>
    </row>
    <row r="611" spans="1:7" x14ac:dyDescent="0.5">
      <c r="A611" s="343">
        <v>610</v>
      </c>
      <c r="B611" s="10" t="s">
        <v>391</v>
      </c>
      <c r="C611" s="10" t="s">
        <v>389</v>
      </c>
      <c r="D611" s="10" t="s">
        <v>430</v>
      </c>
      <c r="E611" s="10" t="s">
        <v>1040</v>
      </c>
      <c r="F611" s="486">
        <v>499</v>
      </c>
      <c r="G611" s="10" t="s">
        <v>969</v>
      </c>
    </row>
    <row r="612" spans="1:7" x14ac:dyDescent="0.5">
      <c r="A612" s="343">
        <v>611</v>
      </c>
      <c r="B612" s="10" t="s">
        <v>391</v>
      </c>
      <c r="C612" s="10" t="s">
        <v>395</v>
      </c>
      <c r="D612" s="10" t="s">
        <v>433</v>
      </c>
      <c r="E612" s="10" t="s">
        <v>1041</v>
      </c>
      <c r="F612" s="486">
        <v>489</v>
      </c>
      <c r="G612" s="10" t="s">
        <v>975</v>
      </c>
    </row>
    <row r="613" spans="1:7" x14ac:dyDescent="0.5">
      <c r="A613" s="343">
        <v>612</v>
      </c>
      <c r="B613" s="10" t="s">
        <v>391</v>
      </c>
      <c r="C613" s="10" t="s">
        <v>400</v>
      </c>
      <c r="D613" s="10" t="s">
        <v>405</v>
      </c>
      <c r="E613" s="10" t="s">
        <v>1042</v>
      </c>
      <c r="F613" s="486">
        <v>179</v>
      </c>
      <c r="G613" s="10" t="s">
        <v>733</v>
      </c>
    </row>
    <row r="614" spans="1:7" x14ac:dyDescent="0.5">
      <c r="A614" s="343">
        <v>613</v>
      </c>
      <c r="B614" s="10" t="s">
        <v>391</v>
      </c>
      <c r="C614" s="10" t="s">
        <v>397</v>
      </c>
      <c r="D614" s="10" t="s">
        <v>408</v>
      </c>
      <c r="E614" s="10" t="s">
        <v>1043</v>
      </c>
      <c r="F614" s="486">
        <v>1799</v>
      </c>
      <c r="G614" s="10" t="s">
        <v>733</v>
      </c>
    </row>
    <row r="615" spans="1:7" x14ac:dyDescent="0.5">
      <c r="A615" s="343">
        <v>614</v>
      </c>
      <c r="B615" s="10" t="s">
        <v>391</v>
      </c>
      <c r="C615" s="10" t="s">
        <v>399</v>
      </c>
      <c r="D615" s="10" t="s">
        <v>411</v>
      </c>
      <c r="E615" s="10" t="s">
        <v>1044</v>
      </c>
      <c r="F615" s="486">
        <v>1599</v>
      </c>
      <c r="G615" s="10" t="s">
        <v>733</v>
      </c>
    </row>
    <row r="616" spans="1:7" x14ac:dyDescent="0.5">
      <c r="A616" s="343">
        <v>615</v>
      </c>
      <c r="B616" s="10" t="s">
        <v>391</v>
      </c>
      <c r="C616" s="10" t="s">
        <v>389</v>
      </c>
      <c r="D616" s="10" t="s">
        <v>414</v>
      </c>
      <c r="E616" s="10" t="s">
        <v>1045</v>
      </c>
      <c r="F616" s="486">
        <v>179</v>
      </c>
      <c r="G616" s="10" t="s">
        <v>1030</v>
      </c>
    </row>
    <row r="617" spans="1:7" x14ac:dyDescent="0.5">
      <c r="A617" s="343">
        <v>616</v>
      </c>
      <c r="B617" s="10" t="s">
        <v>391</v>
      </c>
      <c r="C617" s="10" t="s">
        <v>400</v>
      </c>
      <c r="D617" s="10" t="s">
        <v>416</v>
      </c>
      <c r="E617" s="10" t="s">
        <v>1046</v>
      </c>
      <c r="F617" s="486">
        <v>789</v>
      </c>
      <c r="G617" s="10" t="s">
        <v>969</v>
      </c>
    </row>
    <row r="618" spans="1:7" x14ac:dyDescent="0.5">
      <c r="A618" s="343">
        <v>617</v>
      </c>
      <c r="B618" s="10" t="s">
        <v>391</v>
      </c>
      <c r="C618" s="10" t="s">
        <v>398</v>
      </c>
      <c r="D618" s="10" t="s">
        <v>418</v>
      </c>
      <c r="E618" s="10" t="s">
        <v>1047</v>
      </c>
      <c r="F618" s="486">
        <v>379</v>
      </c>
      <c r="G618" s="10" t="s">
        <v>1010</v>
      </c>
    </row>
    <row r="619" spans="1:7" x14ac:dyDescent="0.5">
      <c r="A619" s="343">
        <v>618</v>
      </c>
      <c r="B619" s="10" t="s">
        <v>391</v>
      </c>
      <c r="C619" s="10" t="s">
        <v>398</v>
      </c>
      <c r="D619" s="10" t="s">
        <v>420</v>
      </c>
      <c r="E619" s="10" t="s">
        <v>1048</v>
      </c>
      <c r="F619" s="486">
        <v>689</v>
      </c>
      <c r="G619" s="10" t="s">
        <v>969</v>
      </c>
    </row>
    <row r="620" spans="1:7" x14ac:dyDescent="0.5">
      <c r="A620" s="343">
        <v>619</v>
      </c>
      <c r="B620" s="10" t="s">
        <v>391</v>
      </c>
      <c r="C620" s="10" t="s">
        <v>397</v>
      </c>
      <c r="D620" s="10" t="s">
        <v>422</v>
      </c>
      <c r="E620" s="10" t="s">
        <v>1049</v>
      </c>
      <c r="F620" s="486">
        <v>1169</v>
      </c>
      <c r="G620" s="10" t="s">
        <v>983</v>
      </c>
    </row>
    <row r="621" spans="1:7" x14ac:dyDescent="0.5">
      <c r="A621" s="343">
        <v>620</v>
      </c>
      <c r="B621" s="10" t="s">
        <v>391</v>
      </c>
      <c r="C621" s="10" t="s">
        <v>400</v>
      </c>
      <c r="D621" s="10" t="s">
        <v>424</v>
      </c>
      <c r="E621" s="10" t="s">
        <v>1050</v>
      </c>
      <c r="F621" s="486">
        <v>399</v>
      </c>
      <c r="G621" s="10" t="s">
        <v>969</v>
      </c>
    </row>
    <row r="622" spans="1:7" x14ac:dyDescent="0.5">
      <c r="A622" s="343">
        <v>621</v>
      </c>
      <c r="B622" s="10" t="s">
        <v>391</v>
      </c>
      <c r="C622" s="10" t="s">
        <v>400</v>
      </c>
      <c r="D622" s="10" t="s">
        <v>426</v>
      </c>
      <c r="E622" s="10" t="s">
        <v>1051</v>
      </c>
      <c r="F622" s="486">
        <v>169</v>
      </c>
      <c r="G622" s="10" t="s">
        <v>1004</v>
      </c>
    </row>
    <row r="623" spans="1:7" x14ac:dyDescent="0.5">
      <c r="A623" s="343">
        <v>622</v>
      </c>
      <c r="B623" s="10" t="s">
        <v>391</v>
      </c>
      <c r="C623" s="10" t="s">
        <v>398</v>
      </c>
      <c r="D623" s="10" t="s">
        <v>428</v>
      </c>
      <c r="E623" s="10" t="s">
        <v>1052</v>
      </c>
      <c r="F623" s="486">
        <v>599</v>
      </c>
      <c r="G623" s="10" t="s">
        <v>733</v>
      </c>
    </row>
    <row r="624" spans="1:7" x14ac:dyDescent="0.5">
      <c r="A624" s="343">
        <v>623</v>
      </c>
      <c r="B624" s="10" t="s">
        <v>391</v>
      </c>
      <c r="C624" s="10" t="s">
        <v>389</v>
      </c>
      <c r="D624" s="10" t="s">
        <v>430</v>
      </c>
      <c r="E624" s="10" t="s">
        <v>1053</v>
      </c>
      <c r="F624" s="486">
        <v>1199</v>
      </c>
      <c r="G624" s="10" t="s">
        <v>733</v>
      </c>
    </row>
    <row r="625" spans="1:7" x14ac:dyDescent="0.5">
      <c r="A625" s="343">
        <v>624</v>
      </c>
      <c r="B625" s="10" t="s">
        <v>391</v>
      </c>
      <c r="C625" s="10" t="s">
        <v>389</v>
      </c>
      <c r="D625" s="10" t="s">
        <v>433</v>
      </c>
      <c r="E625" s="10" t="s">
        <v>1054</v>
      </c>
      <c r="F625" s="486">
        <v>359</v>
      </c>
      <c r="G625" s="10" t="s">
        <v>983</v>
      </c>
    </row>
    <row r="626" spans="1:7" x14ac:dyDescent="0.5">
      <c r="A626" s="343">
        <v>625</v>
      </c>
      <c r="B626" s="10" t="s">
        <v>391</v>
      </c>
      <c r="C626" s="10" t="s">
        <v>389</v>
      </c>
      <c r="D626" s="10" t="s">
        <v>405</v>
      </c>
      <c r="E626" s="10" t="s">
        <v>1055</v>
      </c>
      <c r="F626" s="486">
        <v>759</v>
      </c>
      <c r="G626" s="10" t="s">
        <v>1010</v>
      </c>
    </row>
    <row r="627" spans="1:7" x14ac:dyDescent="0.5">
      <c r="A627" s="343">
        <v>626</v>
      </c>
      <c r="B627" s="10" t="s">
        <v>391</v>
      </c>
      <c r="C627" s="10" t="s">
        <v>400</v>
      </c>
      <c r="D627" s="10" t="s">
        <v>408</v>
      </c>
      <c r="E627" s="10" t="s">
        <v>1056</v>
      </c>
      <c r="F627" s="486">
        <v>549</v>
      </c>
      <c r="G627" s="10" t="s">
        <v>733</v>
      </c>
    </row>
    <row r="628" spans="1:7" x14ac:dyDescent="0.5">
      <c r="A628" s="343">
        <v>627</v>
      </c>
      <c r="B628" s="10" t="s">
        <v>391</v>
      </c>
      <c r="C628" s="10" t="s">
        <v>400</v>
      </c>
      <c r="D628" s="10" t="s">
        <v>411</v>
      </c>
      <c r="E628" s="10" t="s">
        <v>1057</v>
      </c>
      <c r="F628" s="486">
        <v>2995</v>
      </c>
      <c r="G628" s="10" t="s">
        <v>983</v>
      </c>
    </row>
    <row r="629" spans="1:7" x14ac:dyDescent="0.5">
      <c r="A629" s="343">
        <v>628</v>
      </c>
      <c r="B629" s="10" t="s">
        <v>391</v>
      </c>
      <c r="C629" s="10" t="s">
        <v>397</v>
      </c>
      <c r="D629" s="10" t="s">
        <v>414</v>
      </c>
      <c r="E629" s="10" t="s">
        <v>1058</v>
      </c>
      <c r="F629" s="486">
        <v>324</v>
      </c>
      <c r="G629" s="10" t="s">
        <v>1010</v>
      </c>
    </row>
    <row r="630" spans="1:7" x14ac:dyDescent="0.5">
      <c r="A630" s="343">
        <v>629</v>
      </c>
      <c r="B630" s="10" t="s">
        <v>391</v>
      </c>
      <c r="C630" s="10" t="s">
        <v>395</v>
      </c>
      <c r="D630" s="10" t="s">
        <v>416</v>
      </c>
      <c r="E630" s="10" t="s">
        <v>1059</v>
      </c>
      <c r="F630" s="486">
        <v>799</v>
      </c>
      <c r="G630" s="10" t="s">
        <v>1010</v>
      </c>
    </row>
    <row r="631" spans="1:7" x14ac:dyDescent="0.5">
      <c r="A631" s="343">
        <v>630</v>
      </c>
      <c r="B631" s="10" t="s">
        <v>391</v>
      </c>
      <c r="C631" s="10" t="s">
        <v>395</v>
      </c>
      <c r="D631" s="10" t="s">
        <v>418</v>
      </c>
      <c r="E631" s="10" t="s">
        <v>1060</v>
      </c>
      <c r="F631" s="486">
        <v>759</v>
      </c>
      <c r="G631" s="10" t="s">
        <v>969</v>
      </c>
    </row>
    <row r="632" spans="1:7" x14ac:dyDescent="0.5">
      <c r="A632" s="343">
        <v>631</v>
      </c>
      <c r="B632" s="10" t="s">
        <v>391</v>
      </c>
      <c r="C632" s="10" t="s">
        <v>395</v>
      </c>
      <c r="D632" s="10" t="s">
        <v>420</v>
      </c>
      <c r="E632" s="10" t="s">
        <v>1061</v>
      </c>
      <c r="F632" s="486">
        <v>577</v>
      </c>
      <c r="G632" s="10" t="s">
        <v>1010</v>
      </c>
    </row>
    <row r="633" spans="1:7" x14ac:dyDescent="0.5">
      <c r="A633" s="343">
        <v>632</v>
      </c>
      <c r="B633" s="10" t="s">
        <v>391</v>
      </c>
      <c r="C633" s="10" t="s">
        <v>395</v>
      </c>
      <c r="D633" s="10" t="s">
        <v>422</v>
      </c>
      <c r="E633" s="10" t="s">
        <v>1062</v>
      </c>
      <c r="F633" s="486">
        <v>1099</v>
      </c>
      <c r="G633" s="10" t="s">
        <v>733</v>
      </c>
    </row>
    <row r="634" spans="1:7" x14ac:dyDescent="0.5">
      <c r="A634" s="343">
        <v>633</v>
      </c>
      <c r="B634" s="10" t="s">
        <v>391</v>
      </c>
      <c r="C634" s="10" t="s">
        <v>397</v>
      </c>
      <c r="D634" s="10" t="s">
        <v>424</v>
      </c>
      <c r="E634" s="10" t="s">
        <v>1063</v>
      </c>
      <c r="F634" s="486">
        <v>269</v>
      </c>
      <c r="G634" s="10" t="s">
        <v>1010</v>
      </c>
    </row>
    <row r="635" spans="1:7" x14ac:dyDescent="0.5">
      <c r="A635" s="343">
        <v>634</v>
      </c>
      <c r="B635" s="10" t="s">
        <v>391</v>
      </c>
      <c r="C635" s="10" t="s">
        <v>399</v>
      </c>
      <c r="D635" s="10" t="s">
        <v>426</v>
      </c>
      <c r="E635" s="10" t="s">
        <v>1064</v>
      </c>
      <c r="F635" s="486">
        <v>239</v>
      </c>
      <c r="G635" s="10" t="s">
        <v>1004</v>
      </c>
    </row>
    <row r="636" spans="1:7" x14ac:dyDescent="0.5">
      <c r="A636" s="343">
        <v>635</v>
      </c>
      <c r="B636" s="10" t="s">
        <v>391</v>
      </c>
      <c r="C636" s="10" t="s">
        <v>397</v>
      </c>
      <c r="D636" s="10" t="s">
        <v>428</v>
      </c>
      <c r="E636" s="10" t="s">
        <v>1065</v>
      </c>
      <c r="F636" s="486">
        <v>1479</v>
      </c>
      <c r="G636" s="10" t="s">
        <v>983</v>
      </c>
    </row>
    <row r="637" spans="1:7" x14ac:dyDescent="0.5">
      <c r="A637" s="343">
        <v>636</v>
      </c>
      <c r="B637" s="10" t="s">
        <v>391</v>
      </c>
      <c r="C637" s="10" t="s">
        <v>395</v>
      </c>
      <c r="D637" s="10" t="s">
        <v>430</v>
      </c>
      <c r="E637" s="10" t="s">
        <v>1066</v>
      </c>
      <c r="F637" s="486">
        <v>236</v>
      </c>
      <c r="G637" s="10" t="s">
        <v>1004</v>
      </c>
    </row>
    <row r="638" spans="1:7" x14ac:dyDescent="0.5">
      <c r="A638" s="343">
        <v>637</v>
      </c>
      <c r="B638" s="10" t="s">
        <v>391</v>
      </c>
      <c r="C638" s="10" t="s">
        <v>389</v>
      </c>
      <c r="D638" s="10" t="s">
        <v>433</v>
      </c>
      <c r="E638" s="10" t="s">
        <v>1067</v>
      </c>
      <c r="F638" s="486">
        <v>149</v>
      </c>
      <c r="G638" s="10" t="s">
        <v>1030</v>
      </c>
    </row>
    <row r="639" spans="1:7" x14ac:dyDescent="0.5">
      <c r="A639" s="343">
        <v>638</v>
      </c>
      <c r="B639" s="10" t="s">
        <v>391</v>
      </c>
      <c r="C639" s="10" t="s">
        <v>399</v>
      </c>
      <c r="D639" s="10" t="s">
        <v>405</v>
      </c>
      <c r="E639" s="10" t="s">
        <v>1068</v>
      </c>
      <c r="F639" s="486">
        <v>799</v>
      </c>
      <c r="G639" s="10" t="s">
        <v>733</v>
      </c>
    </row>
    <row r="640" spans="1:7" x14ac:dyDescent="0.5">
      <c r="A640" s="343">
        <v>639</v>
      </c>
      <c r="B640" s="10" t="s">
        <v>391</v>
      </c>
      <c r="C640" s="10" t="s">
        <v>399</v>
      </c>
      <c r="D640" s="10" t="s">
        <v>408</v>
      </c>
      <c r="E640" s="10" t="s">
        <v>1069</v>
      </c>
      <c r="F640" s="486">
        <v>649</v>
      </c>
      <c r="G640" s="10" t="s">
        <v>733</v>
      </c>
    </row>
    <row r="641" spans="1:7" x14ac:dyDescent="0.5">
      <c r="A641" s="343">
        <v>640</v>
      </c>
      <c r="B641" s="10" t="s">
        <v>391</v>
      </c>
      <c r="C641" s="10" t="s">
        <v>398</v>
      </c>
      <c r="D641" s="10" t="s">
        <v>411</v>
      </c>
      <c r="E641" s="10" t="s">
        <v>1070</v>
      </c>
      <c r="F641" s="486">
        <v>1299</v>
      </c>
      <c r="G641" s="10" t="s">
        <v>1010</v>
      </c>
    </row>
    <row r="642" spans="1:7" x14ac:dyDescent="0.5">
      <c r="A642" s="343">
        <v>641</v>
      </c>
      <c r="B642" s="10" t="s">
        <v>391</v>
      </c>
      <c r="C642" s="10" t="s">
        <v>398</v>
      </c>
      <c r="D642" s="10" t="s">
        <v>414</v>
      </c>
      <c r="E642" s="10" t="s">
        <v>1071</v>
      </c>
      <c r="F642" s="486">
        <v>199</v>
      </c>
      <c r="G642" s="10" t="s">
        <v>1030</v>
      </c>
    </row>
    <row r="643" spans="1:7" x14ac:dyDescent="0.5">
      <c r="A643" s="343">
        <v>642</v>
      </c>
      <c r="B643" s="10" t="s">
        <v>391</v>
      </c>
      <c r="C643" s="10" t="s">
        <v>389</v>
      </c>
      <c r="D643" s="10" t="s">
        <v>416</v>
      </c>
      <c r="E643" s="10" t="s">
        <v>1072</v>
      </c>
      <c r="F643" s="486">
        <v>851</v>
      </c>
      <c r="G643" s="10" t="s">
        <v>1010</v>
      </c>
    </row>
    <row r="644" spans="1:7" x14ac:dyDescent="0.5">
      <c r="A644" s="343">
        <v>643</v>
      </c>
      <c r="B644" s="10" t="s">
        <v>391</v>
      </c>
      <c r="C644" s="10" t="s">
        <v>399</v>
      </c>
      <c r="D644" s="10" t="s">
        <v>418</v>
      </c>
      <c r="E644" s="10" t="s">
        <v>1073</v>
      </c>
      <c r="F644" s="486">
        <v>429</v>
      </c>
      <c r="G644" s="10" t="s">
        <v>969</v>
      </c>
    </row>
    <row r="645" spans="1:7" x14ac:dyDescent="0.5">
      <c r="A645" s="343">
        <v>644</v>
      </c>
      <c r="B645" s="10" t="s">
        <v>391</v>
      </c>
      <c r="C645" s="10" t="s">
        <v>398</v>
      </c>
      <c r="D645" s="10" t="s">
        <v>420</v>
      </c>
      <c r="E645" s="10" t="s">
        <v>1074</v>
      </c>
      <c r="F645" s="486">
        <v>299</v>
      </c>
      <c r="G645" s="10" t="s">
        <v>969</v>
      </c>
    </row>
    <row r="646" spans="1:7" x14ac:dyDescent="0.5">
      <c r="A646" s="343">
        <v>645</v>
      </c>
      <c r="B646" s="10" t="s">
        <v>391</v>
      </c>
      <c r="C646" s="10" t="s">
        <v>400</v>
      </c>
      <c r="D646" s="10" t="s">
        <v>422</v>
      </c>
      <c r="E646" s="10" t="s">
        <v>1075</v>
      </c>
      <c r="F646" s="486">
        <v>249</v>
      </c>
      <c r="G646" s="10" t="s">
        <v>1030</v>
      </c>
    </row>
    <row r="647" spans="1:7" x14ac:dyDescent="0.5">
      <c r="A647" s="343">
        <v>646</v>
      </c>
      <c r="B647" s="10" t="s">
        <v>391</v>
      </c>
      <c r="C647" s="10" t="s">
        <v>389</v>
      </c>
      <c r="D647" s="10" t="s">
        <v>424</v>
      </c>
      <c r="E647" s="10" t="s">
        <v>1076</v>
      </c>
      <c r="F647" s="486">
        <v>189</v>
      </c>
      <c r="G647" s="10" t="s">
        <v>1004</v>
      </c>
    </row>
    <row r="648" spans="1:7" x14ac:dyDescent="0.5">
      <c r="A648" s="343">
        <v>647</v>
      </c>
      <c r="B648" s="10" t="s">
        <v>391</v>
      </c>
      <c r="C648" s="10" t="s">
        <v>399</v>
      </c>
      <c r="D648" s="10" t="s">
        <v>426</v>
      </c>
      <c r="E648" s="10" t="s">
        <v>1077</v>
      </c>
      <c r="F648" s="486">
        <v>749</v>
      </c>
      <c r="G648" s="10" t="s">
        <v>983</v>
      </c>
    </row>
    <row r="649" spans="1:7" x14ac:dyDescent="0.5">
      <c r="A649" s="343">
        <v>648</v>
      </c>
      <c r="B649" s="10" t="s">
        <v>391</v>
      </c>
      <c r="C649" s="10" t="s">
        <v>399</v>
      </c>
      <c r="D649" s="10" t="s">
        <v>428</v>
      </c>
      <c r="E649" s="10" t="s">
        <v>1078</v>
      </c>
      <c r="F649" s="486">
        <v>799</v>
      </c>
      <c r="G649" s="10" t="s">
        <v>1010</v>
      </c>
    </row>
    <row r="650" spans="1:7" x14ac:dyDescent="0.5">
      <c r="A650" s="343">
        <v>649</v>
      </c>
      <c r="B650" s="10" t="s">
        <v>391</v>
      </c>
      <c r="C650" s="10" t="s">
        <v>389</v>
      </c>
      <c r="D650" s="10" t="s">
        <v>430</v>
      </c>
      <c r="E650" s="10" t="s">
        <v>1079</v>
      </c>
      <c r="F650" s="486">
        <v>1999</v>
      </c>
      <c r="G650" s="10" t="s">
        <v>733</v>
      </c>
    </row>
    <row r="651" spans="1:7" x14ac:dyDescent="0.5">
      <c r="A651" s="343">
        <v>650</v>
      </c>
      <c r="B651" s="10" t="s">
        <v>391</v>
      </c>
      <c r="C651" s="10" t="s">
        <v>397</v>
      </c>
      <c r="D651" s="10" t="s">
        <v>433</v>
      </c>
      <c r="E651" s="10" t="s">
        <v>1080</v>
      </c>
      <c r="F651" s="486">
        <v>999</v>
      </c>
      <c r="G651" s="10" t="s">
        <v>975</v>
      </c>
    </row>
    <row r="652" spans="1:7" x14ac:dyDescent="0.5">
      <c r="A652" s="343">
        <v>651</v>
      </c>
      <c r="B652" s="10" t="s">
        <v>391</v>
      </c>
      <c r="C652" s="10" t="s">
        <v>389</v>
      </c>
      <c r="D652" s="10" t="s">
        <v>405</v>
      </c>
      <c r="E652" s="10" t="s">
        <v>1081</v>
      </c>
      <c r="F652" s="486">
        <v>144</v>
      </c>
      <c r="G652" s="10" t="s">
        <v>1030</v>
      </c>
    </row>
    <row r="653" spans="1:7" x14ac:dyDescent="0.5">
      <c r="A653" s="343">
        <v>652</v>
      </c>
      <c r="B653" s="10" t="s">
        <v>391</v>
      </c>
      <c r="C653" s="10" t="s">
        <v>395</v>
      </c>
      <c r="D653" s="10" t="s">
        <v>408</v>
      </c>
      <c r="E653" s="10" t="s">
        <v>1082</v>
      </c>
      <c r="F653" s="486">
        <v>999</v>
      </c>
      <c r="G653" s="10" t="s">
        <v>733</v>
      </c>
    </row>
    <row r="654" spans="1:7" x14ac:dyDescent="0.5">
      <c r="A654" s="343">
        <v>653</v>
      </c>
      <c r="B654" s="10" t="s">
        <v>391</v>
      </c>
      <c r="C654" s="10" t="s">
        <v>400</v>
      </c>
      <c r="D654" s="10" t="s">
        <v>411</v>
      </c>
      <c r="E654" s="10" t="s">
        <v>1083</v>
      </c>
      <c r="F654" s="486">
        <v>589</v>
      </c>
      <c r="G654" s="10" t="s">
        <v>1004</v>
      </c>
    </row>
    <row r="655" spans="1:7" x14ac:dyDescent="0.5">
      <c r="A655" s="343">
        <v>654</v>
      </c>
      <c r="B655" s="10" t="s">
        <v>391</v>
      </c>
      <c r="C655" s="10" t="s">
        <v>395</v>
      </c>
      <c r="D655" s="10" t="s">
        <v>414</v>
      </c>
      <c r="E655" s="10" t="s">
        <v>1084</v>
      </c>
      <c r="F655" s="486">
        <v>169</v>
      </c>
      <c r="G655" s="10" t="s">
        <v>983</v>
      </c>
    </row>
    <row r="656" spans="1:7" x14ac:dyDescent="0.5">
      <c r="A656" s="343">
        <v>655</v>
      </c>
      <c r="B656" s="10" t="s">
        <v>391</v>
      </c>
      <c r="C656" s="10" t="s">
        <v>398</v>
      </c>
      <c r="D656" s="10" t="s">
        <v>416</v>
      </c>
      <c r="E656" s="10" t="s">
        <v>1085</v>
      </c>
      <c r="F656" s="486">
        <v>749</v>
      </c>
      <c r="G656" s="10" t="s">
        <v>1010</v>
      </c>
    </row>
    <row r="657" spans="1:7" x14ac:dyDescent="0.5">
      <c r="A657" s="343">
        <v>656</v>
      </c>
      <c r="B657" s="10" t="s">
        <v>391</v>
      </c>
      <c r="C657" s="10" t="s">
        <v>398</v>
      </c>
      <c r="D657" s="10" t="s">
        <v>418</v>
      </c>
      <c r="E657" s="10" t="s">
        <v>1086</v>
      </c>
      <c r="F657" s="486">
        <v>1499</v>
      </c>
      <c r="G657" s="10" t="s">
        <v>733</v>
      </c>
    </row>
    <row r="658" spans="1:7" x14ac:dyDescent="0.5">
      <c r="A658" s="343">
        <v>657</v>
      </c>
      <c r="B658" s="10" t="s">
        <v>391</v>
      </c>
      <c r="C658" s="10" t="s">
        <v>399</v>
      </c>
      <c r="D658" s="10" t="s">
        <v>420</v>
      </c>
      <c r="E658" s="10" t="s">
        <v>1087</v>
      </c>
      <c r="F658" s="486">
        <v>279</v>
      </c>
      <c r="G658" s="10" t="s">
        <v>975</v>
      </c>
    </row>
    <row r="659" spans="1:7" x14ac:dyDescent="0.5">
      <c r="A659" s="343">
        <v>658</v>
      </c>
      <c r="B659" s="10" t="s">
        <v>391</v>
      </c>
      <c r="C659" s="10" t="s">
        <v>397</v>
      </c>
      <c r="D659" s="10" t="s">
        <v>422</v>
      </c>
      <c r="E659" s="10" t="s">
        <v>1088</v>
      </c>
      <c r="F659" s="486">
        <v>999</v>
      </c>
      <c r="G659" s="10" t="s">
        <v>975</v>
      </c>
    </row>
    <row r="660" spans="1:7" x14ac:dyDescent="0.5">
      <c r="A660" s="343">
        <v>659</v>
      </c>
      <c r="B660" s="10" t="s">
        <v>391</v>
      </c>
      <c r="C660" s="10" t="s">
        <v>395</v>
      </c>
      <c r="D660" s="10" t="s">
        <v>424</v>
      </c>
      <c r="E660" s="10" t="s">
        <v>1089</v>
      </c>
      <c r="F660" s="486">
        <v>299</v>
      </c>
      <c r="G660" s="10" t="s">
        <v>733</v>
      </c>
    </row>
    <row r="661" spans="1:7" x14ac:dyDescent="0.5">
      <c r="A661" s="343">
        <v>660</v>
      </c>
      <c r="B661" s="10" t="s">
        <v>391</v>
      </c>
      <c r="C661" s="10" t="s">
        <v>389</v>
      </c>
      <c r="D661" s="10" t="s">
        <v>426</v>
      </c>
      <c r="E661" s="10" t="s">
        <v>1090</v>
      </c>
      <c r="F661" s="486">
        <v>229</v>
      </c>
      <c r="G661" s="10" t="s">
        <v>1004</v>
      </c>
    </row>
    <row r="662" spans="1:7" x14ac:dyDescent="0.5">
      <c r="A662" s="343">
        <v>661</v>
      </c>
      <c r="B662" s="10" t="s">
        <v>391</v>
      </c>
      <c r="C662" s="10" t="s">
        <v>389</v>
      </c>
      <c r="D662" s="10" t="s">
        <v>428</v>
      </c>
      <c r="E662" s="10" t="s">
        <v>1091</v>
      </c>
      <c r="F662" s="486">
        <v>769</v>
      </c>
      <c r="G662" s="10" t="s">
        <v>969</v>
      </c>
    </row>
    <row r="663" spans="1:7" x14ac:dyDescent="0.5">
      <c r="A663" s="343">
        <v>662</v>
      </c>
      <c r="B663" s="10" t="s">
        <v>391</v>
      </c>
      <c r="C663" s="10" t="s">
        <v>400</v>
      </c>
      <c r="D663" s="10" t="s">
        <v>430</v>
      </c>
      <c r="E663" s="10" t="s">
        <v>1092</v>
      </c>
      <c r="F663" s="486">
        <v>2199</v>
      </c>
      <c r="G663" s="10" t="s">
        <v>1010</v>
      </c>
    </row>
    <row r="664" spans="1:7" x14ac:dyDescent="0.5">
      <c r="A664" s="343">
        <v>663</v>
      </c>
      <c r="B664" s="10" t="s">
        <v>391</v>
      </c>
      <c r="C664" s="10" t="s">
        <v>399</v>
      </c>
      <c r="D664" s="10" t="s">
        <v>433</v>
      </c>
      <c r="E664" s="10" t="s">
        <v>1093</v>
      </c>
      <c r="F664" s="486">
        <v>2299</v>
      </c>
      <c r="G664" s="10" t="s">
        <v>733</v>
      </c>
    </row>
    <row r="665" spans="1:7" x14ac:dyDescent="0.5">
      <c r="A665" s="343">
        <v>664</v>
      </c>
      <c r="B665" s="10" t="s">
        <v>391</v>
      </c>
      <c r="C665" s="10" t="s">
        <v>399</v>
      </c>
      <c r="D665" s="10" t="s">
        <v>405</v>
      </c>
      <c r="E665" s="10" t="s">
        <v>1094</v>
      </c>
      <c r="F665" s="486">
        <v>2099</v>
      </c>
      <c r="G665" s="10" t="s">
        <v>733</v>
      </c>
    </row>
    <row r="666" spans="1:7" x14ac:dyDescent="0.5">
      <c r="A666" s="343">
        <v>665</v>
      </c>
      <c r="B666" s="10" t="s">
        <v>391</v>
      </c>
      <c r="C666" s="10" t="s">
        <v>399</v>
      </c>
      <c r="D666" s="10" t="s">
        <v>408</v>
      </c>
      <c r="E666" s="10" t="s">
        <v>1095</v>
      </c>
      <c r="F666" s="486">
        <v>749</v>
      </c>
      <c r="G666" s="10" t="s">
        <v>733</v>
      </c>
    </row>
    <row r="667" spans="1:7" x14ac:dyDescent="0.5">
      <c r="A667" s="343">
        <v>666</v>
      </c>
      <c r="B667" s="10" t="s">
        <v>391</v>
      </c>
      <c r="C667" s="10" t="s">
        <v>389</v>
      </c>
      <c r="D667" s="10" t="s">
        <v>411</v>
      </c>
      <c r="E667" s="10" t="s">
        <v>1096</v>
      </c>
      <c r="F667" s="486">
        <v>719</v>
      </c>
      <c r="G667" s="10" t="s">
        <v>733</v>
      </c>
    </row>
    <row r="668" spans="1:7" x14ac:dyDescent="0.5">
      <c r="A668" s="343">
        <v>667</v>
      </c>
      <c r="B668" s="10" t="s">
        <v>391</v>
      </c>
      <c r="C668" s="10" t="s">
        <v>398</v>
      </c>
      <c r="D668" s="10" t="s">
        <v>414</v>
      </c>
      <c r="E668" s="10" t="s">
        <v>1097</v>
      </c>
      <c r="F668" s="486">
        <v>1199</v>
      </c>
      <c r="G668" s="10" t="s">
        <v>975</v>
      </c>
    </row>
    <row r="669" spans="1:7" x14ac:dyDescent="0.5">
      <c r="A669" s="343">
        <v>668</v>
      </c>
      <c r="B669" s="10" t="s">
        <v>391</v>
      </c>
      <c r="C669" s="10" t="s">
        <v>399</v>
      </c>
      <c r="D669" s="10" t="s">
        <v>416</v>
      </c>
      <c r="E669" s="10" t="s">
        <v>1098</v>
      </c>
      <c r="F669" s="486">
        <v>2999</v>
      </c>
      <c r="G669" s="10" t="s">
        <v>983</v>
      </c>
    </row>
    <row r="670" spans="1:7" x14ac:dyDescent="0.5">
      <c r="A670" s="343">
        <v>669</v>
      </c>
      <c r="B670" s="10" t="s">
        <v>391</v>
      </c>
      <c r="C670" s="10" t="s">
        <v>389</v>
      </c>
      <c r="D670" s="10" t="s">
        <v>418</v>
      </c>
      <c r="E670" s="10" t="s">
        <v>1099</v>
      </c>
      <c r="F670" s="486">
        <v>178.95</v>
      </c>
      <c r="G670" s="10" t="s">
        <v>1030</v>
      </c>
    </row>
    <row r="671" spans="1:7" x14ac:dyDescent="0.5">
      <c r="A671" s="343">
        <v>670</v>
      </c>
      <c r="B671" s="10" t="s">
        <v>391</v>
      </c>
      <c r="C671" s="10" t="s">
        <v>397</v>
      </c>
      <c r="D671" s="10" t="s">
        <v>420</v>
      </c>
      <c r="E671" s="10" t="s">
        <v>1100</v>
      </c>
      <c r="F671" s="486">
        <v>1589</v>
      </c>
      <c r="G671" s="10" t="s">
        <v>1010</v>
      </c>
    </row>
    <row r="672" spans="1:7" x14ac:dyDescent="0.5">
      <c r="A672" s="343">
        <v>671</v>
      </c>
      <c r="B672" s="10" t="s">
        <v>391</v>
      </c>
      <c r="C672" s="10" t="s">
        <v>398</v>
      </c>
      <c r="D672" s="10" t="s">
        <v>422</v>
      </c>
      <c r="E672" s="10" t="s">
        <v>1101</v>
      </c>
      <c r="F672" s="486">
        <v>749</v>
      </c>
      <c r="G672" s="10" t="s">
        <v>733</v>
      </c>
    </row>
    <row r="673" spans="1:7" x14ac:dyDescent="0.5">
      <c r="A673" s="343">
        <v>672</v>
      </c>
      <c r="B673" s="10" t="s">
        <v>391</v>
      </c>
      <c r="C673" s="10" t="s">
        <v>389</v>
      </c>
      <c r="D673" s="10" t="s">
        <v>424</v>
      </c>
      <c r="E673" s="10" t="s">
        <v>1102</v>
      </c>
      <c r="F673" s="486">
        <v>1449</v>
      </c>
      <c r="G673" s="10" t="s">
        <v>975</v>
      </c>
    </row>
    <row r="674" spans="1:7" x14ac:dyDescent="0.5">
      <c r="A674" s="343">
        <v>673</v>
      </c>
      <c r="B674" s="10" t="s">
        <v>391</v>
      </c>
      <c r="C674" s="10" t="s">
        <v>397</v>
      </c>
      <c r="D674" s="10" t="s">
        <v>426</v>
      </c>
      <c r="E674" s="10" t="s">
        <v>1103</v>
      </c>
      <c r="F674" s="486">
        <v>939</v>
      </c>
      <c r="G674" s="10" t="s">
        <v>983</v>
      </c>
    </row>
    <row r="675" spans="1:7" x14ac:dyDescent="0.5">
      <c r="A675" s="343">
        <v>674</v>
      </c>
      <c r="B675" s="10" t="s">
        <v>391</v>
      </c>
      <c r="C675" s="10" t="s">
        <v>389</v>
      </c>
      <c r="D675" s="10" t="s">
        <v>428</v>
      </c>
      <c r="E675" s="10" t="s">
        <v>1104</v>
      </c>
      <c r="F675" s="486">
        <v>147.99</v>
      </c>
      <c r="G675" s="10" t="s">
        <v>1030</v>
      </c>
    </row>
    <row r="676" spans="1:7" x14ac:dyDescent="0.5">
      <c r="A676" s="343">
        <v>675</v>
      </c>
      <c r="B676" s="10" t="s">
        <v>391</v>
      </c>
      <c r="C676" s="10" t="s">
        <v>398</v>
      </c>
      <c r="D676" s="10" t="s">
        <v>430</v>
      </c>
      <c r="E676" s="10" t="s">
        <v>1105</v>
      </c>
      <c r="F676" s="486">
        <v>319</v>
      </c>
      <c r="G676" s="10" t="s">
        <v>1030</v>
      </c>
    </row>
    <row r="677" spans="1:7" x14ac:dyDescent="0.5">
      <c r="A677" s="343">
        <v>676</v>
      </c>
      <c r="B677" s="10" t="s">
        <v>391</v>
      </c>
      <c r="C677" s="10" t="s">
        <v>389</v>
      </c>
      <c r="D677" s="10" t="s">
        <v>433</v>
      </c>
      <c r="E677" s="10" t="s">
        <v>1106</v>
      </c>
      <c r="F677" s="486">
        <v>229</v>
      </c>
      <c r="G677" s="10" t="s">
        <v>1004</v>
      </c>
    </row>
    <row r="678" spans="1:7" x14ac:dyDescent="0.5">
      <c r="A678" s="343">
        <v>677</v>
      </c>
      <c r="B678" s="10" t="s">
        <v>391</v>
      </c>
      <c r="C678" s="10" t="s">
        <v>395</v>
      </c>
      <c r="D678" s="10" t="s">
        <v>405</v>
      </c>
      <c r="E678" s="10" t="s">
        <v>1107</v>
      </c>
      <c r="F678" s="486">
        <v>189</v>
      </c>
      <c r="G678" s="10" t="s">
        <v>1004</v>
      </c>
    </row>
    <row r="679" spans="1:7" x14ac:dyDescent="0.5">
      <c r="A679" s="343">
        <v>678</v>
      </c>
      <c r="B679" s="10" t="s">
        <v>391</v>
      </c>
      <c r="C679" s="10" t="s">
        <v>389</v>
      </c>
      <c r="D679" s="10" t="s">
        <v>408</v>
      </c>
      <c r="E679" s="10" t="s">
        <v>1108</v>
      </c>
      <c r="F679" s="486">
        <v>1019</v>
      </c>
      <c r="G679" s="10" t="s">
        <v>1010</v>
      </c>
    </row>
    <row r="680" spans="1:7" x14ac:dyDescent="0.5">
      <c r="A680" s="343">
        <v>679</v>
      </c>
      <c r="B680" s="10" t="s">
        <v>391</v>
      </c>
      <c r="C680" s="10" t="s">
        <v>389</v>
      </c>
      <c r="D680" s="10" t="s">
        <v>411</v>
      </c>
      <c r="E680" s="10" t="s">
        <v>1109</v>
      </c>
      <c r="F680" s="486">
        <v>179</v>
      </c>
      <c r="G680" s="10" t="s">
        <v>1004</v>
      </c>
    </row>
    <row r="681" spans="1:7" x14ac:dyDescent="0.5">
      <c r="A681" s="343">
        <v>680</v>
      </c>
      <c r="B681" s="10" t="s">
        <v>391</v>
      </c>
      <c r="C681" s="10" t="s">
        <v>400</v>
      </c>
      <c r="D681" s="10" t="s">
        <v>414</v>
      </c>
      <c r="E681" s="10" t="s">
        <v>1110</v>
      </c>
      <c r="F681" s="486">
        <v>144</v>
      </c>
      <c r="G681" s="10" t="s">
        <v>1004</v>
      </c>
    </row>
    <row r="682" spans="1:7" x14ac:dyDescent="0.5">
      <c r="A682" s="343">
        <v>681</v>
      </c>
      <c r="B682" s="10" t="s">
        <v>391</v>
      </c>
      <c r="C682" s="10" t="s">
        <v>399</v>
      </c>
      <c r="D682" s="10" t="s">
        <v>416</v>
      </c>
      <c r="E682" s="10" t="s">
        <v>1111</v>
      </c>
      <c r="F682" s="486">
        <v>629</v>
      </c>
      <c r="G682" s="10" t="s">
        <v>975</v>
      </c>
    </row>
    <row r="683" spans="1:7" x14ac:dyDescent="0.5">
      <c r="A683" s="343">
        <v>682</v>
      </c>
      <c r="B683" s="10" t="s">
        <v>391</v>
      </c>
      <c r="C683" s="10" t="s">
        <v>400</v>
      </c>
      <c r="D683" s="10" t="s">
        <v>418</v>
      </c>
      <c r="E683" s="10" t="s">
        <v>1112</v>
      </c>
      <c r="F683" s="486">
        <v>749</v>
      </c>
      <c r="G683" s="10" t="s">
        <v>983</v>
      </c>
    </row>
    <row r="684" spans="1:7" x14ac:dyDescent="0.5">
      <c r="A684" s="343">
        <v>683</v>
      </c>
      <c r="B684" s="10" t="s">
        <v>391</v>
      </c>
      <c r="C684" s="10" t="s">
        <v>389</v>
      </c>
      <c r="D684" s="10" t="s">
        <v>420</v>
      </c>
      <c r="E684" s="10" t="s">
        <v>1113</v>
      </c>
      <c r="F684" s="486">
        <v>499</v>
      </c>
      <c r="G684" s="10" t="s">
        <v>1114</v>
      </c>
    </row>
    <row r="685" spans="1:7" x14ac:dyDescent="0.5">
      <c r="A685" s="343">
        <v>684</v>
      </c>
      <c r="B685" s="10" t="s">
        <v>391</v>
      </c>
      <c r="C685" s="10" t="s">
        <v>395</v>
      </c>
      <c r="D685" s="10" t="s">
        <v>422</v>
      </c>
      <c r="E685" s="10" t="s">
        <v>1115</v>
      </c>
      <c r="F685" s="486">
        <v>249</v>
      </c>
      <c r="G685" s="10" t="s">
        <v>1004</v>
      </c>
    </row>
    <row r="686" spans="1:7" x14ac:dyDescent="0.5">
      <c r="A686" s="343">
        <v>685</v>
      </c>
      <c r="B686" s="10" t="s">
        <v>391</v>
      </c>
      <c r="C686" s="10" t="s">
        <v>399</v>
      </c>
      <c r="D686" s="10" t="s">
        <v>424</v>
      </c>
      <c r="E686" s="10" t="s">
        <v>1116</v>
      </c>
      <c r="F686" s="486">
        <v>1099</v>
      </c>
      <c r="G686" s="10" t="s">
        <v>969</v>
      </c>
    </row>
    <row r="687" spans="1:7" x14ac:dyDescent="0.5">
      <c r="A687" s="343">
        <v>686</v>
      </c>
      <c r="B687" s="10" t="s">
        <v>391</v>
      </c>
      <c r="C687" s="10" t="s">
        <v>399</v>
      </c>
      <c r="D687" s="10" t="s">
        <v>426</v>
      </c>
      <c r="E687" s="10" t="s">
        <v>1117</v>
      </c>
      <c r="F687" s="486">
        <v>2999</v>
      </c>
      <c r="G687" s="10" t="s">
        <v>733</v>
      </c>
    </row>
    <row r="688" spans="1:7" x14ac:dyDescent="0.5">
      <c r="A688" s="343">
        <v>687</v>
      </c>
      <c r="B688" s="10" t="s">
        <v>391</v>
      </c>
      <c r="C688" s="10" t="s">
        <v>389</v>
      </c>
      <c r="D688" s="10" t="s">
        <v>428</v>
      </c>
      <c r="E688" s="10" t="s">
        <v>1118</v>
      </c>
      <c r="F688" s="486">
        <v>1799</v>
      </c>
      <c r="G688" s="10" t="s">
        <v>969</v>
      </c>
    </row>
    <row r="689" spans="1:7" x14ac:dyDescent="0.5">
      <c r="A689" s="343">
        <v>688</v>
      </c>
      <c r="B689" s="10" t="s">
        <v>391</v>
      </c>
      <c r="C689" s="10" t="s">
        <v>399</v>
      </c>
      <c r="D689" s="10" t="s">
        <v>430</v>
      </c>
      <c r="E689" s="10" t="s">
        <v>1119</v>
      </c>
      <c r="F689" s="486">
        <v>379</v>
      </c>
      <c r="G689" s="10" t="s">
        <v>975</v>
      </c>
    </row>
    <row r="690" spans="1:7" x14ac:dyDescent="0.5">
      <c r="A690" s="343">
        <v>689</v>
      </c>
      <c r="B690" s="10" t="s">
        <v>391</v>
      </c>
      <c r="C690" s="10" t="s">
        <v>399</v>
      </c>
      <c r="D690" s="10" t="s">
        <v>433</v>
      </c>
      <c r="E690" s="10" t="s">
        <v>1120</v>
      </c>
      <c r="F690" s="486">
        <v>229</v>
      </c>
      <c r="G690" s="10" t="s">
        <v>983</v>
      </c>
    </row>
    <row r="691" spans="1:7" x14ac:dyDescent="0.5">
      <c r="A691" s="343">
        <v>690</v>
      </c>
      <c r="B691" s="10" t="s">
        <v>391</v>
      </c>
      <c r="C691" s="10" t="s">
        <v>400</v>
      </c>
      <c r="D691" s="10" t="s">
        <v>405</v>
      </c>
      <c r="E691" s="10" t="s">
        <v>1121</v>
      </c>
      <c r="F691" s="486">
        <v>239</v>
      </c>
      <c r="G691" s="10" t="s">
        <v>969</v>
      </c>
    </row>
    <row r="692" spans="1:7" x14ac:dyDescent="0.5">
      <c r="A692" s="343">
        <v>691</v>
      </c>
      <c r="B692" s="10" t="s">
        <v>391</v>
      </c>
      <c r="C692" s="10" t="s">
        <v>399</v>
      </c>
      <c r="D692" s="10" t="s">
        <v>408</v>
      </c>
      <c r="E692" s="10" t="s">
        <v>1122</v>
      </c>
      <c r="F692" s="486">
        <v>449</v>
      </c>
      <c r="G692" s="10" t="s">
        <v>1030</v>
      </c>
    </row>
    <row r="693" spans="1:7" x14ac:dyDescent="0.5">
      <c r="A693" s="343">
        <v>692</v>
      </c>
      <c r="B693" s="10" t="s">
        <v>391</v>
      </c>
      <c r="C693" s="10" t="s">
        <v>389</v>
      </c>
      <c r="D693" s="10" t="s">
        <v>411</v>
      </c>
      <c r="E693" s="10" t="s">
        <v>1123</v>
      </c>
      <c r="F693" s="486">
        <v>419</v>
      </c>
      <c r="G693" s="10" t="s">
        <v>1030</v>
      </c>
    </row>
    <row r="694" spans="1:7" x14ac:dyDescent="0.5">
      <c r="A694" s="343">
        <v>693</v>
      </c>
      <c r="B694" s="10" t="s">
        <v>391</v>
      </c>
      <c r="C694" s="10" t="s">
        <v>399</v>
      </c>
      <c r="D694" s="10" t="s">
        <v>414</v>
      </c>
      <c r="E694" s="10" t="s">
        <v>1124</v>
      </c>
      <c r="F694" s="486">
        <v>529</v>
      </c>
      <c r="G694" s="10" t="s">
        <v>1010</v>
      </c>
    </row>
    <row r="695" spans="1:7" x14ac:dyDescent="0.5">
      <c r="A695" s="343">
        <v>694</v>
      </c>
      <c r="B695" s="10" t="s">
        <v>391</v>
      </c>
      <c r="C695" s="10" t="s">
        <v>399</v>
      </c>
      <c r="D695" s="10" t="s">
        <v>416</v>
      </c>
      <c r="E695" s="10" t="s">
        <v>1125</v>
      </c>
      <c r="F695" s="486">
        <v>899</v>
      </c>
      <c r="G695" s="10" t="s">
        <v>1010</v>
      </c>
    </row>
    <row r="696" spans="1:7" x14ac:dyDescent="0.5">
      <c r="A696" s="343">
        <v>695</v>
      </c>
      <c r="B696" s="10" t="s">
        <v>391</v>
      </c>
      <c r="C696" s="10" t="s">
        <v>400</v>
      </c>
      <c r="D696" s="10" t="s">
        <v>418</v>
      </c>
      <c r="E696" s="10" t="s">
        <v>1126</v>
      </c>
      <c r="F696" s="486">
        <v>4999</v>
      </c>
      <c r="G696" s="10" t="s">
        <v>733</v>
      </c>
    </row>
    <row r="697" spans="1:7" x14ac:dyDescent="0.5">
      <c r="A697" s="343">
        <v>696</v>
      </c>
      <c r="B697" s="10" t="s">
        <v>391</v>
      </c>
      <c r="C697" s="10" t="s">
        <v>397</v>
      </c>
      <c r="D697" s="10" t="s">
        <v>420</v>
      </c>
      <c r="E697" s="10" t="s">
        <v>1127</v>
      </c>
      <c r="F697" s="486">
        <v>1699</v>
      </c>
      <c r="G697" s="10" t="s">
        <v>733</v>
      </c>
    </row>
    <row r="698" spans="1:7" x14ac:dyDescent="0.5">
      <c r="A698" s="343">
        <v>697</v>
      </c>
      <c r="B698" s="10" t="s">
        <v>391</v>
      </c>
      <c r="C698" s="10" t="s">
        <v>400</v>
      </c>
      <c r="D698" s="10" t="s">
        <v>422</v>
      </c>
      <c r="E698" s="10" t="s">
        <v>1128</v>
      </c>
      <c r="F698" s="486">
        <v>399</v>
      </c>
      <c r="G698" s="10" t="s">
        <v>975</v>
      </c>
    </row>
    <row r="699" spans="1:7" x14ac:dyDescent="0.5">
      <c r="A699" s="343">
        <v>698</v>
      </c>
      <c r="B699" s="10" t="s">
        <v>391</v>
      </c>
      <c r="C699" s="10" t="s">
        <v>400</v>
      </c>
      <c r="D699" s="10" t="s">
        <v>424</v>
      </c>
      <c r="E699" s="10" t="s">
        <v>1129</v>
      </c>
      <c r="F699" s="486">
        <v>2499</v>
      </c>
      <c r="G699" s="10" t="s">
        <v>983</v>
      </c>
    </row>
    <row r="700" spans="1:7" x14ac:dyDescent="0.5">
      <c r="A700" s="343">
        <v>699</v>
      </c>
      <c r="B700" s="10" t="s">
        <v>391</v>
      </c>
      <c r="C700" s="10" t="s">
        <v>400</v>
      </c>
      <c r="D700" s="10" t="s">
        <v>426</v>
      </c>
      <c r="E700" s="10" t="s">
        <v>1130</v>
      </c>
      <c r="F700" s="486">
        <v>549</v>
      </c>
      <c r="G700" s="10" t="s">
        <v>1114</v>
      </c>
    </row>
    <row r="701" spans="1:7" x14ac:dyDescent="0.5">
      <c r="A701" s="343">
        <v>700</v>
      </c>
      <c r="B701" s="10" t="s">
        <v>391</v>
      </c>
      <c r="C701" s="10" t="s">
        <v>397</v>
      </c>
      <c r="D701" s="10" t="s">
        <v>428</v>
      </c>
      <c r="E701" s="10" t="s">
        <v>1131</v>
      </c>
      <c r="F701" s="486">
        <v>1699</v>
      </c>
      <c r="G701" s="10" t="s">
        <v>733</v>
      </c>
    </row>
    <row r="702" spans="1:7" x14ac:dyDescent="0.5">
      <c r="A702" s="343">
        <v>701</v>
      </c>
      <c r="B702" s="10" t="s">
        <v>391</v>
      </c>
      <c r="C702" s="10" t="s">
        <v>397</v>
      </c>
      <c r="D702" s="10" t="s">
        <v>430</v>
      </c>
      <c r="E702" s="10" t="s">
        <v>1132</v>
      </c>
      <c r="F702" s="486">
        <v>379</v>
      </c>
      <c r="G702" s="10" t="s">
        <v>1004</v>
      </c>
    </row>
    <row r="703" spans="1:7" x14ac:dyDescent="0.5">
      <c r="A703" s="343">
        <v>702</v>
      </c>
      <c r="B703" s="10" t="s">
        <v>391</v>
      </c>
      <c r="C703" s="10" t="s">
        <v>397</v>
      </c>
      <c r="D703" s="10" t="s">
        <v>433</v>
      </c>
      <c r="E703" s="10" t="s">
        <v>1133</v>
      </c>
      <c r="F703" s="486">
        <v>259</v>
      </c>
      <c r="G703" s="10" t="s">
        <v>1004</v>
      </c>
    </row>
    <row r="704" spans="1:7" x14ac:dyDescent="0.5">
      <c r="A704" s="343">
        <v>703</v>
      </c>
      <c r="B704" s="10" t="s">
        <v>391</v>
      </c>
      <c r="C704" s="10" t="s">
        <v>398</v>
      </c>
      <c r="D704" s="10" t="s">
        <v>405</v>
      </c>
      <c r="E704" s="10" t="s">
        <v>1134</v>
      </c>
      <c r="F704" s="486">
        <v>119</v>
      </c>
      <c r="G704" s="10" t="s">
        <v>1004</v>
      </c>
    </row>
    <row r="705" spans="1:7" x14ac:dyDescent="0.5">
      <c r="A705" s="343">
        <v>704</v>
      </c>
      <c r="B705" s="10" t="s">
        <v>391</v>
      </c>
      <c r="C705" s="10" t="s">
        <v>389</v>
      </c>
      <c r="D705" s="10" t="s">
        <v>408</v>
      </c>
      <c r="E705" s="10" t="s">
        <v>1135</v>
      </c>
      <c r="F705" s="486">
        <v>1699</v>
      </c>
      <c r="G705" s="10" t="s">
        <v>975</v>
      </c>
    </row>
    <row r="706" spans="1:7" x14ac:dyDescent="0.5">
      <c r="A706" s="343">
        <v>705</v>
      </c>
      <c r="B706" s="10" t="s">
        <v>391</v>
      </c>
      <c r="C706" s="10" t="s">
        <v>395</v>
      </c>
      <c r="D706" s="10" t="s">
        <v>411</v>
      </c>
      <c r="E706" s="10" t="s">
        <v>1136</v>
      </c>
      <c r="F706" s="486">
        <v>2999</v>
      </c>
      <c r="G706" s="10" t="s">
        <v>983</v>
      </c>
    </row>
    <row r="707" spans="1:7" x14ac:dyDescent="0.5">
      <c r="A707" s="343">
        <v>706</v>
      </c>
      <c r="B707" s="10" t="s">
        <v>391</v>
      </c>
      <c r="C707" s="10" t="s">
        <v>389</v>
      </c>
      <c r="D707" s="10" t="s">
        <v>414</v>
      </c>
      <c r="E707" s="10" t="s">
        <v>1137</v>
      </c>
      <c r="F707" s="486">
        <v>849</v>
      </c>
      <c r="G707" s="10" t="s">
        <v>1138</v>
      </c>
    </row>
    <row r="708" spans="1:7" x14ac:dyDescent="0.5">
      <c r="A708" s="343">
        <v>707</v>
      </c>
      <c r="B708" s="10" t="s">
        <v>391</v>
      </c>
      <c r="C708" s="10" t="s">
        <v>389</v>
      </c>
      <c r="D708" s="10" t="s">
        <v>416</v>
      </c>
      <c r="E708" s="10" t="s">
        <v>1139</v>
      </c>
      <c r="F708" s="486">
        <v>399</v>
      </c>
      <c r="G708" s="10" t="s">
        <v>1030</v>
      </c>
    </row>
    <row r="709" spans="1:7" x14ac:dyDescent="0.5">
      <c r="A709" s="343">
        <v>708</v>
      </c>
      <c r="B709" s="10" t="s">
        <v>391</v>
      </c>
      <c r="C709" s="10" t="s">
        <v>399</v>
      </c>
      <c r="D709" s="10" t="s">
        <v>418</v>
      </c>
      <c r="E709" s="10" t="s">
        <v>1140</v>
      </c>
      <c r="F709" s="486">
        <v>1129</v>
      </c>
      <c r="G709" s="10" t="s">
        <v>733</v>
      </c>
    </row>
    <row r="710" spans="1:7" x14ac:dyDescent="0.5">
      <c r="A710" s="343">
        <v>709</v>
      </c>
      <c r="B710" s="10" t="s">
        <v>391</v>
      </c>
      <c r="C710" s="10" t="s">
        <v>399</v>
      </c>
      <c r="D710" s="10" t="s">
        <v>420</v>
      </c>
      <c r="E710" s="10" t="s">
        <v>1141</v>
      </c>
      <c r="F710" s="486">
        <v>749</v>
      </c>
      <c r="G710" s="10" t="s">
        <v>733</v>
      </c>
    </row>
    <row r="711" spans="1:7" x14ac:dyDescent="0.5">
      <c r="A711" s="343">
        <v>710</v>
      </c>
      <c r="B711" s="10" t="s">
        <v>391</v>
      </c>
      <c r="C711" s="10" t="s">
        <v>399</v>
      </c>
      <c r="D711" s="10" t="s">
        <v>422</v>
      </c>
      <c r="E711" s="10" t="s">
        <v>1142</v>
      </c>
      <c r="F711" s="486">
        <v>419</v>
      </c>
      <c r="G711" s="10" t="s">
        <v>1004</v>
      </c>
    </row>
    <row r="712" spans="1:7" x14ac:dyDescent="0.5">
      <c r="A712" s="343">
        <v>711</v>
      </c>
      <c r="B712" s="10" t="s">
        <v>391</v>
      </c>
      <c r="C712" s="10" t="s">
        <v>389</v>
      </c>
      <c r="D712" s="10" t="s">
        <v>424</v>
      </c>
      <c r="E712" s="10" t="s">
        <v>1143</v>
      </c>
      <c r="F712" s="486">
        <v>259</v>
      </c>
      <c r="G712" s="10" t="s">
        <v>969</v>
      </c>
    </row>
    <row r="713" spans="1:7" x14ac:dyDescent="0.5">
      <c r="A713" s="343">
        <v>712</v>
      </c>
      <c r="B713" s="10" t="s">
        <v>391</v>
      </c>
      <c r="C713" s="10" t="s">
        <v>400</v>
      </c>
      <c r="D713" s="10" t="s">
        <v>426</v>
      </c>
      <c r="E713" s="10" t="s">
        <v>1144</v>
      </c>
      <c r="F713" s="486">
        <v>1399</v>
      </c>
      <c r="G713" s="10" t="s">
        <v>1010</v>
      </c>
    </row>
    <row r="714" spans="1:7" x14ac:dyDescent="0.5">
      <c r="A714" s="343">
        <v>713</v>
      </c>
      <c r="B714" s="10" t="s">
        <v>391</v>
      </c>
      <c r="C714" s="10" t="s">
        <v>398</v>
      </c>
      <c r="D714" s="10" t="s">
        <v>428</v>
      </c>
      <c r="E714" s="10" t="s">
        <v>1145</v>
      </c>
      <c r="F714" s="486">
        <v>3999</v>
      </c>
      <c r="G714" s="10" t="s">
        <v>733</v>
      </c>
    </row>
    <row r="715" spans="1:7" x14ac:dyDescent="0.5">
      <c r="A715" s="343">
        <v>714</v>
      </c>
      <c r="B715" s="10" t="s">
        <v>391</v>
      </c>
      <c r="C715" s="10" t="s">
        <v>395</v>
      </c>
      <c r="D715" s="10" t="s">
        <v>430</v>
      </c>
      <c r="E715" s="10" t="s">
        <v>1146</v>
      </c>
      <c r="F715" s="486">
        <v>5499</v>
      </c>
      <c r="G715" s="10" t="s">
        <v>733</v>
      </c>
    </row>
    <row r="716" spans="1:7" x14ac:dyDescent="0.5">
      <c r="A716" s="343">
        <v>715</v>
      </c>
      <c r="B716" s="10" t="s">
        <v>391</v>
      </c>
      <c r="C716" s="10" t="s">
        <v>395</v>
      </c>
      <c r="D716" s="10" t="s">
        <v>433</v>
      </c>
      <c r="E716" s="10" t="s">
        <v>1147</v>
      </c>
      <c r="F716" s="486">
        <v>777</v>
      </c>
      <c r="G716" s="10" t="s">
        <v>733</v>
      </c>
    </row>
    <row r="717" spans="1:7" x14ac:dyDescent="0.5">
      <c r="A717" s="343">
        <v>716</v>
      </c>
      <c r="B717" s="10" t="s">
        <v>391</v>
      </c>
      <c r="C717" s="10" t="s">
        <v>400</v>
      </c>
      <c r="D717" s="10" t="s">
        <v>405</v>
      </c>
      <c r="E717" s="10" t="s">
        <v>1148</v>
      </c>
      <c r="F717" s="486">
        <v>849</v>
      </c>
      <c r="G717" s="10" t="s">
        <v>733</v>
      </c>
    </row>
    <row r="718" spans="1:7" x14ac:dyDescent="0.5">
      <c r="A718" s="343">
        <v>717</v>
      </c>
      <c r="B718" s="10" t="s">
        <v>391</v>
      </c>
      <c r="C718" s="10" t="s">
        <v>395</v>
      </c>
      <c r="D718" s="10" t="s">
        <v>408</v>
      </c>
      <c r="E718" s="10" t="s">
        <v>1149</v>
      </c>
      <c r="F718" s="486">
        <v>639</v>
      </c>
      <c r="G718" s="10" t="s">
        <v>1004</v>
      </c>
    </row>
    <row r="719" spans="1:7" x14ac:dyDescent="0.5">
      <c r="A719" s="343">
        <v>718</v>
      </c>
      <c r="B719" s="10" t="s">
        <v>391</v>
      </c>
      <c r="C719" s="10" t="s">
        <v>399</v>
      </c>
      <c r="D719" s="10" t="s">
        <v>411</v>
      </c>
      <c r="E719" s="10" t="s">
        <v>1150</v>
      </c>
      <c r="F719" s="486">
        <v>375</v>
      </c>
      <c r="G719" s="10" t="s">
        <v>1004</v>
      </c>
    </row>
    <row r="720" spans="1:7" x14ac:dyDescent="0.5">
      <c r="A720" s="343">
        <v>719</v>
      </c>
      <c r="B720" s="10" t="s">
        <v>391</v>
      </c>
      <c r="C720" s="10" t="s">
        <v>400</v>
      </c>
      <c r="D720" s="10" t="s">
        <v>414</v>
      </c>
      <c r="E720" s="10" t="s">
        <v>1151</v>
      </c>
      <c r="F720" s="486">
        <v>949</v>
      </c>
      <c r="G720" s="10" t="s">
        <v>969</v>
      </c>
    </row>
    <row r="721" spans="1:7" x14ac:dyDescent="0.5">
      <c r="A721" s="343">
        <v>720</v>
      </c>
      <c r="B721" s="10" t="s">
        <v>391</v>
      </c>
      <c r="C721" s="10" t="s">
        <v>395</v>
      </c>
      <c r="D721" s="10" t="s">
        <v>416</v>
      </c>
      <c r="E721" s="10" t="s">
        <v>1152</v>
      </c>
      <c r="F721" s="486">
        <v>2199</v>
      </c>
      <c r="G721" s="10" t="s">
        <v>975</v>
      </c>
    </row>
    <row r="722" spans="1:7" x14ac:dyDescent="0.5">
      <c r="A722" s="343">
        <v>721</v>
      </c>
      <c r="B722" s="10" t="s">
        <v>391</v>
      </c>
      <c r="C722" s="10" t="s">
        <v>398</v>
      </c>
      <c r="D722" s="10" t="s">
        <v>418</v>
      </c>
      <c r="E722" s="10" t="s">
        <v>1153</v>
      </c>
      <c r="F722" s="486">
        <v>4299</v>
      </c>
      <c r="G722" s="10" t="s">
        <v>983</v>
      </c>
    </row>
    <row r="723" spans="1:7" x14ac:dyDescent="0.5">
      <c r="A723" s="343">
        <v>722</v>
      </c>
      <c r="B723" s="10" t="s">
        <v>391</v>
      </c>
      <c r="C723" s="10" t="s">
        <v>399</v>
      </c>
      <c r="D723" s="10" t="s">
        <v>420</v>
      </c>
      <c r="E723" s="10" t="s">
        <v>1154</v>
      </c>
      <c r="F723" s="486">
        <v>2599</v>
      </c>
      <c r="G723" s="10" t="s">
        <v>983</v>
      </c>
    </row>
    <row r="724" spans="1:7" x14ac:dyDescent="0.5">
      <c r="A724" s="343">
        <v>723</v>
      </c>
      <c r="B724" s="10" t="s">
        <v>391</v>
      </c>
      <c r="C724" s="10" t="s">
        <v>400</v>
      </c>
      <c r="D724" s="10" t="s">
        <v>422</v>
      </c>
      <c r="E724" s="10" t="s">
        <v>1155</v>
      </c>
      <c r="F724" s="486">
        <v>177.9</v>
      </c>
      <c r="G724" s="10" t="s">
        <v>1004</v>
      </c>
    </row>
    <row r="725" spans="1:7" x14ac:dyDescent="0.5">
      <c r="A725" s="343">
        <v>724</v>
      </c>
      <c r="B725" s="10" t="s">
        <v>391</v>
      </c>
      <c r="C725" s="10" t="s">
        <v>400</v>
      </c>
      <c r="D725" s="10" t="s">
        <v>424</v>
      </c>
      <c r="E725" s="10" t="s">
        <v>1156</v>
      </c>
      <c r="F725" s="486">
        <v>179</v>
      </c>
      <c r="G725" s="10" t="s">
        <v>1030</v>
      </c>
    </row>
    <row r="726" spans="1:7" x14ac:dyDescent="0.5">
      <c r="A726" s="343">
        <v>725</v>
      </c>
      <c r="B726" s="10" t="s">
        <v>391</v>
      </c>
      <c r="C726" s="10" t="s">
        <v>398</v>
      </c>
      <c r="D726" s="10" t="s">
        <v>426</v>
      </c>
      <c r="E726" s="10" t="s">
        <v>1157</v>
      </c>
      <c r="F726" s="486">
        <v>1999</v>
      </c>
      <c r="G726" s="10" t="s">
        <v>1010</v>
      </c>
    </row>
    <row r="727" spans="1:7" x14ac:dyDescent="0.5">
      <c r="A727" s="343">
        <v>726</v>
      </c>
      <c r="B727" s="10" t="s">
        <v>391</v>
      </c>
      <c r="C727" s="10" t="s">
        <v>400</v>
      </c>
      <c r="D727" s="10" t="s">
        <v>428</v>
      </c>
      <c r="E727" s="10" t="s">
        <v>1158</v>
      </c>
      <c r="F727" s="486">
        <v>3999</v>
      </c>
      <c r="G727" s="10" t="s">
        <v>733</v>
      </c>
    </row>
    <row r="728" spans="1:7" x14ac:dyDescent="0.5">
      <c r="A728" s="343">
        <v>727</v>
      </c>
      <c r="B728" s="10" t="s">
        <v>391</v>
      </c>
      <c r="C728" s="10" t="s">
        <v>389</v>
      </c>
      <c r="D728" s="10" t="s">
        <v>430</v>
      </c>
      <c r="E728" s="10" t="s">
        <v>1159</v>
      </c>
      <c r="F728" s="486">
        <v>2399</v>
      </c>
      <c r="G728" s="10" t="s">
        <v>733</v>
      </c>
    </row>
    <row r="729" spans="1:7" x14ac:dyDescent="0.5">
      <c r="A729" s="343">
        <v>728</v>
      </c>
      <c r="B729" s="10" t="s">
        <v>391</v>
      </c>
      <c r="C729" s="10" t="s">
        <v>398</v>
      </c>
      <c r="D729" s="10" t="s">
        <v>433</v>
      </c>
      <c r="E729" s="10" t="s">
        <v>1160</v>
      </c>
      <c r="F729" s="486">
        <v>1399</v>
      </c>
      <c r="G729" s="10" t="s">
        <v>733</v>
      </c>
    </row>
    <row r="730" spans="1:7" x14ac:dyDescent="0.5">
      <c r="A730" s="343">
        <v>729</v>
      </c>
      <c r="B730" s="10" t="s">
        <v>391</v>
      </c>
      <c r="C730" s="10" t="s">
        <v>400</v>
      </c>
      <c r="D730" s="10" t="s">
        <v>405</v>
      </c>
      <c r="E730" s="10" t="s">
        <v>1161</v>
      </c>
      <c r="F730" s="486">
        <v>439</v>
      </c>
      <c r="G730" s="10" t="s">
        <v>1004</v>
      </c>
    </row>
    <row r="731" spans="1:7" x14ac:dyDescent="0.5">
      <c r="A731" s="343">
        <v>730</v>
      </c>
      <c r="B731" s="10" t="s">
        <v>391</v>
      </c>
      <c r="C731" s="10" t="s">
        <v>399</v>
      </c>
      <c r="D731" s="10" t="s">
        <v>408</v>
      </c>
      <c r="E731" s="10" t="s">
        <v>1162</v>
      </c>
      <c r="F731" s="486">
        <v>4139</v>
      </c>
      <c r="G731" s="10" t="s">
        <v>983</v>
      </c>
    </row>
    <row r="732" spans="1:7" x14ac:dyDescent="0.5">
      <c r="A732" s="343">
        <v>731</v>
      </c>
      <c r="B732" s="10" t="s">
        <v>391</v>
      </c>
      <c r="C732" s="10" t="s">
        <v>398</v>
      </c>
      <c r="D732" s="10" t="s">
        <v>411</v>
      </c>
      <c r="E732" s="10" t="s">
        <v>1163</v>
      </c>
      <c r="F732" s="486">
        <v>2499</v>
      </c>
      <c r="G732" s="10" t="s">
        <v>983</v>
      </c>
    </row>
    <row r="733" spans="1:7" x14ac:dyDescent="0.5">
      <c r="A733" s="343">
        <v>732</v>
      </c>
      <c r="B733" s="10" t="s">
        <v>391</v>
      </c>
      <c r="C733" s="10" t="s">
        <v>389</v>
      </c>
      <c r="D733" s="10" t="s">
        <v>414</v>
      </c>
      <c r="E733" s="10" t="s">
        <v>1164</v>
      </c>
      <c r="F733" s="486">
        <v>7999</v>
      </c>
      <c r="G733" s="10" t="s">
        <v>1010</v>
      </c>
    </row>
    <row r="734" spans="1:7" x14ac:dyDescent="0.5">
      <c r="A734" s="343">
        <v>733</v>
      </c>
      <c r="B734" s="10" t="s">
        <v>391</v>
      </c>
      <c r="C734" s="10" t="s">
        <v>398</v>
      </c>
      <c r="D734" s="10" t="s">
        <v>416</v>
      </c>
      <c r="E734" s="10" t="s">
        <v>1165</v>
      </c>
      <c r="F734" s="486">
        <v>6499</v>
      </c>
      <c r="G734" s="10" t="s">
        <v>1010</v>
      </c>
    </row>
    <row r="735" spans="1:7" x14ac:dyDescent="0.5">
      <c r="A735" s="343">
        <v>734</v>
      </c>
      <c r="B735" s="10" t="s">
        <v>391</v>
      </c>
      <c r="C735" s="10" t="s">
        <v>397</v>
      </c>
      <c r="D735" s="10" t="s">
        <v>418</v>
      </c>
      <c r="E735" s="10" t="s">
        <v>1166</v>
      </c>
      <c r="F735" s="486">
        <v>3999</v>
      </c>
      <c r="G735" s="10" t="s">
        <v>1010</v>
      </c>
    </row>
    <row r="736" spans="1:7" x14ac:dyDescent="0.5">
      <c r="A736" s="343">
        <v>735</v>
      </c>
      <c r="B736" s="10" t="s">
        <v>391</v>
      </c>
      <c r="C736" s="10" t="s">
        <v>389</v>
      </c>
      <c r="D736" s="10" t="s">
        <v>420</v>
      </c>
      <c r="E736" s="10" t="s">
        <v>1167</v>
      </c>
      <c r="F736" s="486">
        <v>4699</v>
      </c>
      <c r="G736" s="10" t="s">
        <v>1010</v>
      </c>
    </row>
    <row r="737" spans="1:7" x14ac:dyDescent="0.5">
      <c r="A737" s="343">
        <v>736</v>
      </c>
      <c r="B737" s="10" t="s">
        <v>391</v>
      </c>
      <c r="C737" s="10" t="s">
        <v>389</v>
      </c>
      <c r="D737" s="10" t="s">
        <v>422</v>
      </c>
      <c r="E737" s="10" t="s">
        <v>1168</v>
      </c>
      <c r="F737" s="486">
        <v>3699</v>
      </c>
      <c r="G737" s="10" t="s">
        <v>1010</v>
      </c>
    </row>
    <row r="738" spans="1:7" x14ac:dyDescent="0.5">
      <c r="A738" s="343">
        <v>737</v>
      </c>
      <c r="B738" s="10" t="s">
        <v>391</v>
      </c>
      <c r="C738" s="10" t="s">
        <v>389</v>
      </c>
      <c r="D738" s="10" t="s">
        <v>424</v>
      </c>
      <c r="E738" s="10" t="s">
        <v>1169</v>
      </c>
      <c r="F738" s="486">
        <v>2999</v>
      </c>
      <c r="G738" s="10" t="s">
        <v>1010</v>
      </c>
    </row>
    <row r="739" spans="1:7" x14ac:dyDescent="0.5">
      <c r="A739" s="343">
        <v>738</v>
      </c>
      <c r="B739" s="10" t="s">
        <v>391</v>
      </c>
      <c r="C739" s="10" t="s">
        <v>399</v>
      </c>
      <c r="D739" s="10" t="s">
        <v>426</v>
      </c>
      <c r="E739" s="10" t="s">
        <v>1170</v>
      </c>
      <c r="F739" s="486">
        <v>1599</v>
      </c>
      <c r="G739" s="10" t="s">
        <v>1010</v>
      </c>
    </row>
    <row r="740" spans="1:7" x14ac:dyDescent="0.5">
      <c r="A740" s="343">
        <v>739</v>
      </c>
      <c r="B740" s="10" t="s">
        <v>391</v>
      </c>
      <c r="C740" s="10" t="s">
        <v>400</v>
      </c>
      <c r="D740" s="10" t="s">
        <v>428</v>
      </c>
      <c r="E740" s="10" t="s">
        <v>1171</v>
      </c>
      <c r="F740" s="486">
        <v>2599</v>
      </c>
      <c r="G740" s="10" t="s">
        <v>1010</v>
      </c>
    </row>
    <row r="741" spans="1:7" x14ac:dyDescent="0.5">
      <c r="A741" s="343">
        <v>740</v>
      </c>
      <c r="B741" s="10" t="s">
        <v>391</v>
      </c>
      <c r="C741" s="10" t="s">
        <v>397</v>
      </c>
      <c r="D741" s="10" t="s">
        <v>430</v>
      </c>
      <c r="E741" s="10" t="s">
        <v>1172</v>
      </c>
      <c r="F741" s="486">
        <v>2099</v>
      </c>
      <c r="G741" s="10" t="s">
        <v>1010</v>
      </c>
    </row>
    <row r="742" spans="1:7" x14ac:dyDescent="0.5">
      <c r="A742" s="343">
        <v>741</v>
      </c>
      <c r="B742" s="10" t="s">
        <v>391</v>
      </c>
      <c r="C742" s="10" t="s">
        <v>400</v>
      </c>
      <c r="D742" s="10" t="s">
        <v>433</v>
      </c>
      <c r="E742" s="10" t="s">
        <v>1173</v>
      </c>
      <c r="F742" s="486">
        <v>6999</v>
      </c>
      <c r="G742" s="10" t="s">
        <v>733</v>
      </c>
    </row>
    <row r="743" spans="1:7" x14ac:dyDescent="0.5">
      <c r="A743" s="343">
        <v>742</v>
      </c>
      <c r="B743" s="10" t="s">
        <v>391</v>
      </c>
      <c r="C743" s="10" t="s">
        <v>400</v>
      </c>
      <c r="D743" s="10" t="s">
        <v>405</v>
      </c>
      <c r="E743" s="10" t="s">
        <v>1174</v>
      </c>
      <c r="F743" s="486">
        <v>1499</v>
      </c>
      <c r="G743" s="10" t="s">
        <v>733</v>
      </c>
    </row>
    <row r="744" spans="1:7" x14ac:dyDescent="0.5">
      <c r="A744" s="343">
        <v>743</v>
      </c>
      <c r="B744" s="10" t="s">
        <v>391</v>
      </c>
      <c r="C744" s="10" t="s">
        <v>397</v>
      </c>
      <c r="D744" s="10" t="s">
        <v>408</v>
      </c>
      <c r="E744" s="10" t="s">
        <v>1175</v>
      </c>
      <c r="F744" s="486">
        <v>969</v>
      </c>
      <c r="G744" s="10" t="s">
        <v>733</v>
      </c>
    </row>
    <row r="745" spans="1:7" x14ac:dyDescent="0.5">
      <c r="A745" s="343">
        <v>744</v>
      </c>
      <c r="B745" s="10" t="s">
        <v>391</v>
      </c>
      <c r="C745" s="10" t="s">
        <v>399</v>
      </c>
      <c r="D745" s="10" t="s">
        <v>411</v>
      </c>
      <c r="E745" s="10" t="s">
        <v>1176</v>
      </c>
      <c r="F745" s="486">
        <v>439</v>
      </c>
      <c r="G745" s="10" t="s">
        <v>1004</v>
      </c>
    </row>
    <row r="746" spans="1:7" x14ac:dyDescent="0.5">
      <c r="A746" s="343">
        <v>745</v>
      </c>
      <c r="B746" s="10" t="s">
        <v>391</v>
      </c>
      <c r="C746" s="10" t="s">
        <v>400</v>
      </c>
      <c r="D746" s="10" t="s">
        <v>414</v>
      </c>
      <c r="E746" s="10" t="s">
        <v>1177</v>
      </c>
      <c r="F746" s="486">
        <v>219</v>
      </c>
      <c r="G746" s="10" t="s">
        <v>1004</v>
      </c>
    </row>
    <row r="747" spans="1:7" x14ac:dyDescent="0.5">
      <c r="A747" s="343">
        <v>746</v>
      </c>
      <c r="B747" s="10" t="s">
        <v>391</v>
      </c>
      <c r="C747" s="10" t="s">
        <v>397</v>
      </c>
      <c r="D747" s="10" t="s">
        <v>416</v>
      </c>
      <c r="E747" s="10" t="s">
        <v>1178</v>
      </c>
      <c r="F747" s="486">
        <v>2999</v>
      </c>
      <c r="G747" s="10" t="s">
        <v>969</v>
      </c>
    </row>
    <row r="748" spans="1:7" x14ac:dyDescent="0.5">
      <c r="A748" s="343">
        <v>747</v>
      </c>
      <c r="B748" s="10" t="s">
        <v>391</v>
      </c>
      <c r="C748" s="10" t="s">
        <v>399</v>
      </c>
      <c r="D748" s="10" t="s">
        <v>418</v>
      </c>
      <c r="E748" s="10" t="s">
        <v>1179</v>
      </c>
      <c r="F748" s="486">
        <v>3499</v>
      </c>
      <c r="G748" s="10" t="s">
        <v>969</v>
      </c>
    </row>
    <row r="749" spans="1:7" x14ac:dyDescent="0.5">
      <c r="A749" s="343">
        <v>748</v>
      </c>
      <c r="B749" s="10" t="s">
        <v>391</v>
      </c>
      <c r="C749" s="10" t="s">
        <v>395</v>
      </c>
      <c r="D749" s="10" t="s">
        <v>420</v>
      </c>
      <c r="E749" s="10" t="s">
        <v>1180</v>
      </c>
      <c r="F749" s="486">
        <v>3699</v>
      </c>
      <c r="G749" s="10" t="s">
        <v>975</v>
      </c>
    </row>
    <row r="750" spans="1:7" x14ac:dyDescent="0.5">
      <c r="A750" s="343">
        <v>749</v>
      </c>
      <c r="B750" s="10" t="s">
        <v>391</v>
      </c>
      <c r="C750" s="10" t="s">
        <v>400</v>
      </c>
      <c r="D750" s="10" t="s">
        <v>422</v>
      </c>
      <c r="E750" s="10" t="s">
        <v>1181</v>
      </c>
      <c r="F750" s="486">
        <v>2399</v>
      </c>
      <c r="G750" s="10" t="s">
        <v>975</v>
      </c>
    </row>
    <row r="751" spans="1:7" x14ac:dyDescent="0.5">
      <c r="A751" s="343">
        <v>750</v>
      </c>
      <c r="B751" s="10" t="s">
        <v>391</v>
      </c>
      <c r="C751" s="10" t="s">
        <v>395</v>
      </c>
      <c r="D751" s="10" t="s">
        <v>424</v>
      </c>
      <c r="E751" s="10" t="s">
        <v>1182</v>
      </c>
      <c r="F751" s="486">
        <v>2879</v>
      </c>
      <c r="G751" s="10" t="s">
        <v>975</v>
      </c>
    </row>
    <row r="752" spans="1:7" x14ac:dyDescent="0.5">
      <c r="A752" s="343">
        <v>751</v>
      </c>
      <c r="B752" s="10" t="s">
        <v>391</v>
      </c>
      <c r="C752" s="10" t="s">
        <v>397</v>
      </c>
      <c r="D752" s="10" t="s">
        <v>426</v>
      </c>
      <c r="E752" s="10" t="s">
        <v>1183</v>
      </c>
      <c r="F752" s="486">
        <v>1899</v>
      </c>
      <c r="G752" s="10" t="s">
        <v>975</v>
      </c>
    </row>
    <row r="753" spans="1:7" x14ac:dyDescent="0.5">
      <c r="A753" s="343">
        <v>752</v>
      </c>
      <c r="B753" s="10" t="s">
        <v>391</v>
      </c>
      <c r="C753" s="10" t="s">
        <v>389</v>
      </c>
      <c r="D753" s="10" t="s">
        <v>428</v>
      </c>
      <c r="E753" s="10" t="s">
        <v>1184</v>
      </c>
      <c r="F753" s="486">
        <v>1299</v>
      </c>
      <c r="G753" s="10" t="s">
        <v>975</v>
      </c>
    </row>
    <row r="754" spans="1:7" x14ac:dyDescent="0.5">
      <c r="A754" s="343">
        <v>753</v>
      </c>
      <c r="B754" s="10" t="s">
        <v>391</v>
      </c>
      <c r="C754" s="10" t="s">
        <v>398</v>
      </c>
      <c r="D754" s="10" t="s">
        <v>430</v>
      </c>
      <c r="E754" s="10" t="s">
        <v>1185</v>
      </c>
      <c r="F754" s="486">
        <v>2149</v>
      </c>
      <c r="G754" s="10" t="s">
        <v>975</v>
      </c>
    </row>
    <row r="755" spans="1:7" x14ac:dyDescent="0.5">
      <c r="A755" s="343">
        <v>754</v>
      </c>
      <c r="B755" s="10" t="s">
        <v>391</v>
      </c>
      <c r="C755" s="10" t="s">
        <v>389</v>
      </c>
      <c r="D755" s="10" t="s">
        <v>433</v>
      </c>
      <c r="E755" s="10" t="s">
        <v>1186</v>
      </c>
      <c r="F755" s="486">
        <v>1199</v>
      </c>
      <c r="G755" s="10" t="s">
        <v>975</v>
      </c>
    </row>
    <row r="756" spans="1:7" x14ac:dyDescent="0.5">
      <c r="A756" s="343">
        <v>755</v>
      </c>
      <c r="B756" s="10" t="s">
        <v>391</v>
      </c>
      <c r="C756" s="10" t="s">
        <v>400</v>
      </c>
      <c r="D756" s="10" t="s">
        <v>405</v>
      </c>
      <c r="E756" s="10" t="s">
        <v>1187</v>
      </c>
      <c r="F756" s="486">
        <v>949</v>
      </c>
      <c r="G756" s="10" t="s">
        <v>975</v>
      </c>
    </row>
    <row r="757" spans="1:7" x14ac:dyDescent="0.5">
      <c r="A757" s="343">
        <v>756</v>
      </c>
      <c r="B757" s="10" t="s">
        <v>391</v>
      </c>
      <c r="C757" s="10" t="s">
        <v>389</v>
      </c>
      <c r="D757" s="10" t="s">
        <v>408</v>
      </c>
      <c r="E757" s="10" t="s">
        <v>1188</v>
      </c>
      <c r="F757" s="486">
        <v>849</v>
      </c>
      <c r="G757" s="10" t="s">
        <v>975</v>
      </c>
    </row>
    <row r="758" spans="1:7" x14ac:dyDescent="0.5">
      <c r="A758" s="343">
        <v>757</v>
      </c>
      <c r="B758" s="10" t="s">
        <v>391</v>
      </c>
      <c r="C758" s="10" t="s">
        <v>389</v>
      </c>
      <c r="D758" s="10" t="s">
        <v>411</v>
      </c>
      <c r="E758" s="10" t="s">
        <v>1189</v>
      </c>
      <c r="F758" s="486">
        <v>849</v>
      </c>
      <c r="G758" s="10" t="s">
        <v>975</v>
      </c>
    </row>
    <row r="759" spans="1:7" x14ac:dyDescent="0.5">
      <c r="A759" s="343">
        <v>758</v>
      </c>
      <c r="B759" s="10" t="s">
        <v>391</v>
      </c>
      <c r="C759" s="10" t="s">
        <v>398</v>
      </c>
      <c r="D759" s="10" t="s">
        <v>414</v>
      </c>
      <c r="E759" s="10" t="s">
        <v>1190</v>
      </c>
      <c r="F759" s="486">
        <v>799</v>
      </c>
      <c r="G759" s="10" t="s">
        <v>975</v>
      </c>
    </row>
    <row r="760" spans="1:7" x14ac:dyDescent="0.5">
      <c r="A760" s="343">
        <v>759</v>
      </c>
      <c r="B760" s="10" t="s">
        <v>391</v>
      </c>
      <c r="C760" s="10" t="s">
        <v>395</v>
      </c>
      <c r="D760" s="10" t="s">
        <v>416</v>
      </c>
      <c r="E760" s="10" t="s">
        <v>1191</v>
      </c>
      <c r="F760" s="486">
        <v>669</v>
      </c>
      <c r="G760" s="10" t="s">
        <v>975</v>
      </c>
    </row>
    <row r="761" spans="1:7" x14ac:dyDescent="0.5">
      <c r="A761" s="343">
        <v>760</v>
      </c>
      <c r="B761" s="10" t="s">
        <v>391</v>
      </c>
      <c r="C761" s="10" t="s">
        <v>395</v>
      </c>
      <c r="D761" s="10" t="s">
        <v>418</v>
      </c>
      <c r="E761" s="10" t="s">
        <v>1192</v>
      </c>
      <c r="F761" s="486">
        <v>6999</v>
      </c>
      <c r="G761" s="10" t="s">
        <v>983</v>
      </c>
    </row>
    <row r="762" spans="1:7" x14ac:dyDescent="0.5">
      <c r="A762" s="343">
        <v>761</v>
      </c>
      <c r="B762" s="10" t="s">
        <v>391</v>
      </c>
      <c r="C762" s="10" t="s">
        <v>399</v>
      </c>
      <c r="D762" s="10" t="s">
        <v>420</v>
      </c>
      <c r="E762" s="10" t="s">
        <v>1193</v>
      </c>
      <c r="F762" s="486">
        <v>4999</v>
      </c>
      <c r="G762" s="10" t="s">
        <v>983</v>
      </c>
    </row>
    <row r="763" spans="1:7" x14ac:dyDescent="0.5">
      <c r="A763" s="343">
        <v>762</v>
      </c>
      <c r="B763" s="10" t="s">
        <v>391</v>
      </c>
      <c r="C763" s="10" t="s">
        <v>399</v>
      </c>
      <c r="D763" s="10" t="s">
        <v>422</v>
      </c>
      <c r="E763" s="10" t="s">
        <v>1194</v>
      </c>
      <c r="F763" s="486">
        <v>3999</v>
      </c>
      <c r="G763" s="10" t="s">
        <v>983</v>
      </c>
    </row>
    <row r="764" spans="1:7" x14ac:dyDescent="0.5">
      <c r="A764" s="343">
        <v>763</v>
      </c>
      <c r="B764" s="10" t="s">
        <v>391</v>
      </c>
      <c r="C764" s="10" t="s">
        <v>400</v>
      </c>
      <c r="D764" s="10" t="s">
        <v>424</v>
      </c>
      <c r="E764" s="10" t="s">
        <v>1195</v>
      </c>
      <c r="F764" s="486">
        <v>7999</v>
      </c>
      <c r="G764" s="10" t="s">
        <v>983</v>
      </c>
    </row>
    <row r="765" spans="1:7" x14ac:dyDescent="0.5">
      <c r="A765" s="343">
        <v>764</v>
      </c>
      <c r="B765" s="10" t="s">
        <v>391</v>
      </c>
      <c r="C765" s="10" t="s">
        <v>395</v>
      </c>
      <c r="D765" s="10" t="s">
        <v>426</v>
      </c>
      <c r="E765" s="10" t="s">
        <v>1196</v>
      </c>
      <c r="F765" s="486">
        <v>1799</v>
      </c>
      <c r="G765" s="10" t="s">
        <v>983</v>
      </c>
    </row>
    <row r="766" spans="1:7" x14ac:dyDescent="0.5">
      <c r="A766" s="343">
        <v>765</v>
      </c>
      <c r="B766" s="10" t="s">
        <v>391</v>
      </c>
      <c r="C766" s="10" t="s">
        <v>389</v>
      </c>
      <c r="D766" s="10" t="s">
        <v>428</v>
      </c>
      <c r="E766" s="10" t="s">
        <v>1197</v>
      </c>
      <c r="F766" s="486">
        <v>699</v>
      </c>
      <c r="G766" s="10" t="s">
        <v>1138</v>
      </c>
    </row>
    <row r="767" spans="1:7" x14ac:dyDescent="0.5">
      <c r="A767" s="343">
        <v>766</v>
      </c>
      <c r="B767" s="10" t="s">
        <v>391</v>
      </c>
      <c r="C767" s="10" t="s">
        <v>399</v>
      </c>
      <c r="D767" s="10" t="s">
        <v>430</v>
      </c>
      <c r="E767" s="10" t="s">
        <v>1198</v>
      </c>
      <c r="F767" s="486">
        <v>499</v>
      </c>
      <c r="G767" s="10" t="s">
        <v>1138</v>
      </c>
    </row>
    <row r="768" spans="1:7" x14ac:dyDescent="0.5">
      <c r="A768" s="343">
        <v>767</v>
      </c>
      <c r="B768" s="10" t="s">
        <v>391</v>
      </c>
      <c r="C768" s="10" t="s">
        <v>389</v>
      </c>
      <c r="D768" s="10" t="s">
        <v>433</v>
      </c>
      <c r="E768" s="10" t="s">
        <v>1199</v>
      </c>
      <c r="F768" s="486">
        <v>499</v>
      </c>
      <c r="G768" s="10" t="s">
        <v>1114</v>
      </c>
    </row>
    <row r="769" spans="1:7" x14ac:dyDescent="0.5">
      <c r="A769" s="343">
        <v>768</v>
      </c>
      <c r="B769" s="10" t="s">
        <v>391</v>
      </c>
      <c r="C769" s="10" t="s">
        <v>399</v>
      </c>
      <c r="D769" s="10" t="s">
        <v>405</v>
      </c>
      <c r="E769" s="10" t="s">
        <v>1200</v>
      </c>
      <c r="F769" s="486">
        <v>399</v>
      </c>
      <c r="G769" s="10" t="s">
        <v>1114</v>
      </c>
    </row>
    <row r="770" spans="1:7" x14ac:dyDescent="0.5">
      <c r="A770" s="343">
        <v>769</v>
      </c>
      <c r="B770" s="10" t="s">
        <v>396</v>
      </c>
      <c r="C770" s="10" t="s">
        <v>400</v>
      </c>
      <c r="D770" s="10" t="s">
        <v>408</v>
      </c>
      <c r="E770" s="10" t="s">
        <v>1201</v>
      </c>
      <c r="F770" s="486">
        <v>599</v>
      </c>
      <c r="G770" s="10" t="s">
        <v>1202</v>
      </c>
    </row>
    <row r="771" spans="1:7" x14ac:dyDescent="0.5">
      <c r="A771" s="343">
        <v>770</v>
      </c>
      <c r="B771" s="10" t="s">
        <v>396</v>
      </c>
      <c r="C771" s="10" t="s">
        <v>397</v>
      </c>
      <c r="D771" s="10" t="s">
        <v>411</v>
      </c>
      <c r="E771" s="10" t="s">
        <v>1203</v>
      </c>
      <c r="F771" s="486">
        <v>299</v>
      </c>
      <c r="G771" s="10" t="s">
        <v>969</v>
      </c>
    </row>
    <row r="772" spans="1:7" x14ac:dyDescent="0.5">
      <c r="A772" s="343">
        <v>771</v>
      </c>
      <c r="B772" s="10" t="s">
        <v>396</v>
      </c>
      <c r="C772" s="10" t="s">
        <v>397</v>
      </c>
      <c r="D772" s="10" t="s">
        <v>414</v>
      </c>
      <c r="E772" s="10" t="s">
        <v>1204</v>
      </c>
      <c r="F772" s="486">
        <v>429</v>
      </c>
      <c r="G772" s="10" t="s">
        <v>1205</v>
      </c>
    </row>
    <row r="773" spans="1:7" x14ac:dyDescent="0.5">
      <c r="A773" s="343">
        <v>772</v>
      </c>
      <c r="B773" s="10" t="s">
        <v>396</v>
      </c>
      <c r="C773" s="10" t="s">
        <v>395</v>
      </c>
      <c r="D773" s="10" t="s">
        <v>416</v>
      </c>
      <c r="E773" s="10" t="s">
        <v>1206</v>
      </c>
      <c r="F773" s="486">
        <v>599</v>
      </c>
      <c r="G773" s="10" t="s">
        <v>1207</v>
      </c>
    </row>
    <row r="774" spans="1:7" x14ac:dyDescent="0.5">
      <c r="A774" s="343">
        <v>773</v>
      </c>
      <c r="B774" s="10" t="s">
        <v>396</v>
      </c>
      <c r="C774" s="10" t="s">
        <v>397</v>
      </c>
      <c r="D774" s="10" t="s">
        <v>418</v>
      </c>
      <c r="E774" s="10" t="s">
        <v>1208</v>
      </c>
      <c r="F774" s="486">
        <v>299</v>
      </c>
      <c r="G774" s="10" t="s">
        <v>1004</v>
      </c>
    </row>
    <row r="775" spans="1:7" x14ac:dyDescent="0.5">
      <c r="A775" s="343">
        <v>774</v>
      </c>
      <c r="B775" s="10" t="s">
        <v>396</v>
      </c>
      <c r="C775" s="10" t="s">
        <v>389</v>
      </c>
      <c r="D775" s="10" t="s">
        <v>420</v>
      </c>
      <c r="E775" s="10" t="s">
        <v>1209</v>
      </c>
      <c r="F775" s="486">
        <v>589</v>
      </c>
      <c r="G775" s="10" t="s">
        <v>969</v>
      </c>
    </row>
    <row r="776" spans="1:7" x14ac:dyDescent="0.5">
      <c r="A776" s="343">
        <v>775</v>
      </c>
      <c r="B776" s="10" t="s">
        <v>396</v>
      </c>
      <c r="C776" s="10" t="s">
        <v>397</v>
      </c>
      <c r="D776" s="10" t="s">
        <v>422</v>
      </c>
      <c r="E776" s="10" t="s">
        <v>1210</v>
      </c>
      <c r="F776" s="486">
        <v>589</v>
      </c>
      <c r="G776" s="10" t="s">
        <v>432</v>
      </c>
    </row>
    <row r="777" spans="1:7" x14ac:dyDescent="0.5">
      <c r="A777" s="343">
        <v>776</v>
      </c>
      <c r="B777" s="10" t="s">
        <v>396</v>
      </c>
      <c r="C777" s="10" t="s">
        <v>399</v>
      </c>
      <c r="D777" s="10" t="s">
        <v>424</v>
      </c>
      <c r="E777" s="10" t="s">
        <v>1211</v>
      </c>
      <c r="F777" s="486">
        <v>329</v>
      </c>
      <c r="G777" s="10" t="s">
        <v>1207</v>
      </c>
    </row>
    <row r="778" spans="1:7" x14ac:dyDescent="0.5">
      <c r="A778" s="343">
        <v>777</v>
      </c>
      <c r="B778" s="10" t="s">
        <v>396</v>
      </c>
      <c r="C778" s="10" t="s">
        <v>398</v>
      </c>
      <c r="D778" s="10" t="s">
        <v>426</v>
      </c>
      <c r="E778" s="10" t="s">
        <v>1212</v>
      </c>
      <c r="F778" s="486">
        <v>649</v>
      </c>
      <c r="G778" s="10" t="s">
        <v>1202</v>
      </c>
    </row>
    <row r="779" spans="1:7" x14ac:dyDescent="0.5">
      <c r="A779" s="343">
        <v>778</v>
      </c>
      <c r="B779" s="10" t="s">
        <v>396</v>
      </c>
      <c r="C779" s="10" t="s">
        <v>397</v>
      </c>
      <c r="D779" s="10" t="s">
        <v>428</v>
      </c>
      <c r="E779" s="10" t="s">
        <v>1213</v>
      </c>
      <c r="F779" s="486">
        <v>739</v>
      </c>
      <c r="G779" s="10" t="s">
        <v>1202</v>
      </c>
    </row>
    <row r="780" spans="1:7" x14ac:dyDescent="0.5">
      <c r="A780" s="343">
        <v>779</v>
      </c>
      <c r="B780" s="10" t="s">
        <v>396</v>
      </c>
      <c r="C780" s="10" t="s">
        <v>395</v>
      </c>
      <c r="D780" s="10" t="s">
        <v>430</v>
      </c>
      <c r="E780" s="10" t="s">
        <v>1214</v>
      </c>
      <c r="F780" s="486">
        <v>409</v>
      </c>
      <c r="G780" s="10" t="s">
        <v>1202</v>
      </c>
    </row>
    <row r="781" spans="1:7" x14ac:dyDescent="0.5">
      <c r="A781" s="343">
        <v>780</v>
      </c>
      <c r="B781" s="10" t="s">
        <v>396</v>
      </c>
      <c r="C781" s="10" t="s">
        <v>397</v>
      </c>
      <c r="D781" s="10" t="s">
        <v>433</v>
      </c>
      <c r="E781" s="10" t="s">
        <v>1215</v>
      </c>
      <c r="F781" s="486">
        <v>849</v>
      </c>
      <c r="G781" s="10" t="s">
        <v>1202</v>
      </c>
    </row>
    <row r="782" spans="1:7" x14ac:dyDescent="0.5">
      <c r="A782" s="343">
        <v>781</v>
      </c>
      <c r="B782" s="10" t="s">
        <v>396</v>
      </c>
      <c r="C782" s="10" t="s">
        <v>397</v>
      </c>
      <c r="D782" s="10" t="s">
        <v>405</v>
      </c>
      <c r="E782" s="10" t="s">
        <v>1216</v>
      </c>
      <c r="F782" s="486">
        <v>799</v>
      </c>
      <c r="G782" s="10" t="s">
        <v>1205</v>
      </c>
    </row>
    <row r="783" spans="1:7" x14ac:dyDescent="0.5">
      <c r="A783" s="343">
        <v>782</v>
      </c>
      <c r="B783" s="10" t="s">
        <v>396</v>
      </c>
      <c r="C783" s="10" t="s">
        <v>397</v>
      </c>
      <c r="D783" s="10" t="s">
        <v>408</v>
      </c>
      <c r="E783" s="10" t="s">
        <v>1217</v>
      </c>
      <c r="F783" s="486">
        <v>649</v>
      </c>
      <c r="G783" s="10" t="s">
        <v>1207</v>
      </c>
    </row>
    <row r="784" spans="1:7" x14ac:dyDescent="0.5">
      <c r="A784" s="343">
        <v>783</v>
      </c>
      <c r="B784" s="10" t="s">
        <v>396</v>
      </c>
      <c r="C784" s="10" t="s">
        <v>398</v>
      </c>
      <c r="D784" s="10" t="s">
        <v>411</v>
      </c>
      <c r="E784" s="10" t="s">
        <v>1218</v>
      </c>
      <c r="F784" s="486">
        <v>479</v>
      </c>
      <c r="G784" s="10" t="s">
        <v>1207</v>
      </c>
    </row>
    <row r="785" spans="1:7" x14ac:dyDescent="0.5">
      <c r="A785" s="343">
        <v>784</v>
      </c>
      <c r="B785" s="10" t="s">
        <v>396</v>
      </c>
      <c r="C785" s="10" t="s">
        <v>398</v>
      </c>
      <c r="D785" s="10" t="s">
        <v>414</v>
      </c>
      <c r="E785" s="10" t="s">
        <v>1219</v>
      </c>
      <c r="F785" s="486">
        <v>679</v>
      </c>
      <c r="G785" s="10" t="s">
        <v>1202</v>
      </c>
    </row>
    <row r="786" spans="1:7" x14ac:dyDescent="0.5">
      <c r="A786" s="343">
        <v>785</v>
      </c>
      <c r="B786" s="10" t="s">
        <v>396</v>
      </c>
      <c r="C786" s="10" t="s">
        <v>398</v>
      </c>
      <c r="D786" s="10" t="s">
        <v>416</v>
      </c>
      <c r="E786" s="10" t="s">
        <v>1220</v>
      </c>
      <c r="F786" s="486">
        <v>279</v>
      </c>
      <c r="G786" s="10" t="s">
        <v>969</v>
      </c>
    </row>
    <row r="787" spans="1:7" x14ac:dyDescent="0.5">
      <c r="A787" s="343">
        <v>786</v>
      </c>
      <c r="B787" s="10" t="s">
        <v>396</v>
      </c>
      <c r="C787" s="10" t="s">
        <v>397</v>
      </c>
      <c r="D787" s="10" t="s">
        <v>418</v>
      </c>
      <c r="E787" s="10" t="s">
        <v>1221</v>
      </c>
      <c r="F787" s="486">
        <v>1129</v>
      </c>
      <c r="G787" s="10" t="s">
        <v>983</v>
      </c>
    </row>
    <row r="788" spans="1:7" x14ac:dyDescent="0.5">
      <c r="A788" s="343">
        <v>787</v>
      </c>
      <c r="B788" s="10" t="s">
        <v>396</v>
      </c>
      <c r="C788" s="10" t="s">
        <v>400</v>
      </c>
      <c r="D788" s="10" t="s">
        <v>420</v>
      </c>
      <c r="E788" s="10" t="s">
        <v>1222</v>
      </c>
      <c r="F788" s="486">
        <v>339</v>
      </c>
      <c r="G788" s="10" t="s">
        <v>432</v>
      </c>
    </row>
    <row r="789" spans="1:7" x14ac:dyDescent="0.5">
      <c r="A789" s="343">
        <v>788</v>
      </c>
      <c r="B789" s="10" t="s">
        <v>396</v>
      </c>
      <c r="C789" s="10" t="s">
        <v>395</v>
      </c>
      <c r="D789" s="10" t="s">
        <v>422</v>
      </c>
      <c r="E789" s="10" t="s">
        <v>1223</v>
      </c>
      <c r="F789" s="486">
        <v>789</v>
      </c>
      <c r="G789" s="10" t="s">
        <v>432</v>
      </c>
    </row>
    <row r="790" spans="1:7" x14ac:dyDescent="0.5">
      <c r="A790" s="343">
        <v>789</v>
      </c>
      <c r="B790" s="10" t="s">
        <v>396</v>
      </c>
      <c r="C790" s="10" t="s">
        <v>389</v>
      </c>
      <c r="D790" s="10" t="s">
        <v>424</v>
      </c>
      <c r="E790" s="10" t="s">
        <v>1224</v>
      </c>
      <c r="F790" s="486">
        <v>449</v>
      </c>
      <c r="G790" s="10" t="s">
        <v>969</v>
      </c>
    </row>
    <row r="791" spans="1:7" x14ac:dyDescent="0.5">
      <c r="A791" s="343">
        <v>790</v>
      </c>
      <c r="B791" s="10" t="s">
        <v>396</v>
      </c>
      <c r="C791" s="10" t="s">
        <v>399</v>
      </c>
      <c r="D791" s="10" t="s">
        <v>426</v>
      </c>
      <c r="E791" s="10" t="s">
        <v>1225</v>
      </c>
      <c r="F791" s="486">
        <v>309</v>
      </c>
      <c r="G791" s="10" t="s">
        <v>1205</v>
      </c>
    </row>
    <row r="792" spans="1:7" x14ac:dyDescent="0.5">
      <c r="A792" s="343">
        <v>791</v>
      </c>
      <c r="B792" s="10" t="s">
        <v>396</v>
      </c>
      <c r="C792" s="10" t="s">
        <v>398</v>
      </c>
      <c r="D792" s="10" t="s">
        <v>428</v>
      </c>
      <c r="E792" s="10" t="s">
        <v>1226</v>
      </c>
      <c r="F792" s="486">
        <v>749</v>
      </c>
      <c r="G792" s="10" t="s">
        <v>1207</v>
      </c>
    </row>
    <row r="793" spans="1:7" x14ac:dyDescent="0.5">
      <c r="A793" s="343">
        <v>792</v>
      </c>
      <c r="B793" s="10" t="s">
        <v>396</v>
      </c>
      <c r="C793" s="10" t="s">
        <v>389</v>
      </c>
      <c r="D793" s="10" t="s">
        <v>430</v>
      </c>
      <c r="E793" s="10" t="s">
        <v>1227</v>
      </c>
      <c r="F793" s="486">
        <v>349</v>
      </c>
      <c r="G793" s="10" t="s">
        <v>983</v>
      </c>
    </row>
    <row r="794" spans="1:7" x14ac:dyDescent="0.5">
      <c r="A794" s="343">
        <v>793</v>
      </c>
      <c r="B794" s="10" t="s">
        <v>396</v>
      </c>
      <c r="C794" s="10" t="s">
        <v>399</v>
      </c>
      <c r="D794" s="10" t="s">
        <v>433</v>
      </c>
      <c r="E794" s="10" t="s">
        <v>1228</v>
      </c>
      <c r="F794" s="486">
        <v>1199</v>
      </c>
      <c r="G794" s="10" t="s">
        <v>1207</v>
      </c>
    </row>
    <row r="795" spans="1:7" x14ac:dyDescent="0.5">
      <c r="A795" s="343">
        <v>794</v>
      </c>
      <c r="B795" s="10" t="s">
        <v>396</v>
      </c>
      <c r="C795" s="10" t="s">
        <v>395</v>
      </c>
      <c r="D795" s="10" t="s">
        <v>405</v>
      </c>
      <c r="E795" s="10" t="s">
        <v>1229</v>
      </c>
      <c r="F795" s="486">
        <v>629</v>
      </c>
      <c r="G795" s="10" t="s">
        <v>1205</v>
      </c>
    </row>
    <row r="796" spans="1:7" x14ac:dyDescent="0.5">
      <c r="A796" s="343">
        <v>795</v>
      </c>
      <c r="B796" s="10" t="s">
        <v>396</v>
      </c>
      <c r="C796" s="10" t="s">
        <v>389</v>
      </c>
      <c r="D796" s="10" t="s">
        <v>408</v>
      </c>
      <c r="E796" s="10" t="s">
        <v>1230</v>
      </c>
      <c r="F796" s="486">
        <v>399</v>
      </c>
      <c r="G796" s="10" t="s">
        <v>969</v>
      </c>
    </row>
    <row r="797" spans="1:7" x14ac:dyDescent="0.5">
      <c r="A797" s="343">
        <v>796</v>
      </c>
      <c r="B797" s="10" t="s">
        <v>396</v>
      </c>
      <c r="C797" s="10" t="s">
        <v>400</v>
      </c>
      <c r="D797" s="10" t="s">
        <v>411</v>
      </c>
      <c r="E797" s="10" t="s">
        <v>1231</v>
      </c>
      <c r="F797" s="486">
        <v>479</v>
      </c>
      <c r="G797" s="10" t="s">
        <v>1202</v>
      </c>
    </row>
    <row r="798" spans="1:7" x14ac:dyDescent="0.5">
      <c r="A798" s="343">
        <v>797</v>
      </c>
      <c r="B798" s="10" t="s">
        <v>396</v>
      </c>
      <c r="C798" s="10" t="s">
        <v>389</v>
      </c>
      <c r="D798" s="10" t="s">
        <v>414</v>
      </c>
      <c r="E798" s="10" t="s">
        <v>1232</v>
      </c>
      <c r="F798" s="486">
        <v>969</v>
      </c>
      <c r="G798" s="10" t="s">
        <v>1202</v>
      </c>
    </row>
    <row r="799" spans="1:7" x14ac:dyDescent="0.5">
      <c r="A799" s="343">
        <v>798</v>
      </c>
      <c r="B799" s="10" t="s">
        <v>396</v>
      </c>
      <c r="C799" s="10" t="s">
        <v>398</v>
      </c>
      <c r="D799" s="10" t="s">
        <v>416</v>
      </c>
      <c r="E799" s="10" t="s">
        <v>1233</v>
      </c>
      <c r="F799" s="486">
        <v>549</v>
      </c>
      <c r="G799" s="10" t="s">
        <v>1207</v>
      </c>
    </row>
    <row r="800" spans="1:7" x14ac:dyDescent="0.5">
      <c r="A800" s="343">
        <v>799</v>
      </c>
      <c r="B800" s="10" t="s">
        <v>396</v>
      </c>
      <c r="C800" s="10" t="s">
        <v>400</v>
      </c>
      <c r="D800" s="10" t="s">
        <v>418</v>
      </c>
      <c r="E800" s="10" t="s">
        <v>1234</v>
      </c>
      <c r="F800" s="486">
        <v>319</v>
      </c>
      <c r="G800" s="10" t="s">
        <v>1235</v>
      </c>
    </row>
    <row r="801" spans="1:7" x14ac:dyDescent="0.5">
      <c r="A801" s="343">
        <v>800</v>
      </c>
      <c r="B801" s="10" t="s">
        <v>396</v>
      </c>
      <c r="C801" s="10" t="s">
        <v>397</v>
      </c>
      <c r="D801" s="10" t="s">
        <v>420</v>
      </c>
      <c r="E801" s="10" t="s">
        <v>1236</v>
      </c>
      <c r="F801" s="486">
        <v>899</v>
      </c>
      <c r="G801" s="10" t="s">
        <v>983</v>
      </c>
    </row>
    <row r="802" spans="1:7" x14ac:dyDescent="0.5">
      <c r="A802" s="343">
        <v>801</v>
      </c>
      <c r="B802" s="10" t="s">
        <v>396</v>
      </c>
      <c r="C802" s="10" t="s">
        <v>399</v>
      </c>
      <c r="D802" s="10" t="s">
        <v>422</v>
      </c>
      <c r="E802" s="10" t="s">
        <v>1237</v>
      </c>
      <c r="F802" s="486">
        <v>269</v>
      </c>
      <c r="G802" s="10" t="s">
        <v>1238</v>
      </c>
    </row>
    <row r="803" spans="1:7" x14ac:dyDescent="0.5">
      <c r="A803" s="343">
        <v>802</v>
      </c>
      <c r="B803" s="10" t="s">
        <v>396</v>
      </c>
      <c r="C803" s="10" t="s">
        <v>399</v>
      </c>
      <c r="D803" s="10" t="s">
        <v>424</v>
      </c>
      <c r="E803" s="10" t="s">
        <v>1239</v>
      </c>
      <c r="F803" s="486">
        <v>869</v>
      </c>
      <c r="G803" s="10" t="s">
        <v>1202</v>
      </c>
    </row>
    <row r="804" spans="1:7" x14ac:dyDescent="0.5">
      <c r="A804" s="343">
        <v>803</v>
      </c>
      <c r="B804" s="10" t="s">
        <v>396</v>
      </c>
      <c r="C804" s="10" t="s">
        <v>400</v>
      </c>
      <c r="D804" s="10" t="s">
        <v>426</v>
      </c>
      <c r="E804" s="10" t="s">
        <v>1240</v>
      </c>
      <c r="F804" s="486">
        <v>949</v>
      </c>
      <c r="G804" s="10" t="s">
        <v>1205</v>
      </c>
    </row>
    <row r="805" spans="1:7" x14ac:dyDescent="0.5">
      <c r="A805" s="343">
        <v>804</v>
      </c>
      <c r="B805" s="10" t="s">
        <v>396</v>
      </c>
      <c r="C805" s="10" t="s">
        <v>400</v>
      </c>
      <c r="D805" s="10" t="s">
        <v>428</v>
      </c>
      <c r="E805" s="10" t="s">
        <v>1241</v>
      </c>
      <c r="F805" s="486">
        <v>749</v>
      </c>
      <c r="G805" s="10" t="s">
        <v>1202</v>
      </c>
    </row>
    <row r="806" spans="1:7" x14ac:dyDescent="0.5">
      <c r="A806" s="343">
        <v>805</v>
      </c>
      <c r="B806" s="10" t="s">
        <v>396</v>
      </c>
      <c r="C806" s="10" t="s">
        <v>395</v>
      </c>
      <c r="D806" s="10" t="s">
        <v>430</v>
      </c>
      <c r="E806" s="10" t="s">
        <v>1242</v>
      </c>
      <c r="F806" s="486">
        <v>489</v>
      </c>
      <c r="G806" s="10" t="s">
        <v>1202</v>
      </c>
    </row>
    <row r="807" spans="1:7" x14ac:dyDescent="0.5">
      <c r="A807" s="343">
        <v>806</v>
      </c>
      <c r="B807" s="10" t="s">
        <v>396</v>
      </c>
      <c r="C807" s="10" t="s">
        <v>398</v>
      </c>
      <c r="D807" s="10" t="s">
        <v>433</v>
      </c>
      <c r="E807" s="10" t="s">
        <v>1243</v>
      </c>
      <c r="F807" s="486">
        <v>849</v>
      </c>
      <c r="G807" s="10" t="s">
        <v>1202</v>
      </c>
    </row>
    <row r="808" spans="1:7" x14ac:dyDescent="0.5">
      <c r="A808" s="343">
        <v>807</v>
      </c>
      <c r="B808" s="10" t="s">
        <v>396</v>
      </c>
      <c r="C808" s="10" t="s">
        <v>397</v>
      </c>
      <c r="D808" s="10" t="s">
        <v>405</v>
      </c>
      <c r="E808" s="10" t="s">
        <v>1244</v>
      </c>
      <c r="F808" s="486">
        <v>649</v>
      </c>
      <c r="G808" s="10" t="s">
        <v>983</v>
      </c>
    </row>
    <row r="809" spans="1:7" x14ac:dyDescent="0.5">
      <c r="A809" s="343">
        <v>808</v>
      </c>
      <c r="B809" s="10" t="s">
        <v>396</v>
      </c>
      <c r="C809" s="10" t="s">
        <v>395</v>
      </c>
      <c r="D809" s="10" t="s">
        <v>408</v>
      </c>
      <c r="E809" s="10" t="s">
        <v>1245</v>
      </c>
      <c r="F809" s="486">
        <v>729</v>
      </c>
      <c r="G809" s="10" t="s">
        <v>1205</v>
      </c>
    </row>
    <row r="810" spans="1:7" x14ac:dyDescent="0.5">
      <c r="A810" s="343">
        <v>809</v>
      </c>
      <c r="B810" s="10" t="s">
        <v>396</v>
      </c>
      <c r="C810" s="10" t="s">
        <v>399</v>
      </c>
      <c r="D810" s="10" t="s">
        <v>411</v>
      </c>
      <c r="E810" s="10" t="s">
        <v>1246</v>
      </c>
      <c r="F810" s="486">
        <v>629</v>
      </c>
      <c r="G810" s="10" t="s">
        <v>1205</v>
      </c>
    </row>
    <row r="811" spans="1:7" x14ac:dyDescent="0.5">
      <c r="A811" s="343">
        <v>810</v>
      </c>
      <c r="B811" s="10" t="s">
        <v>396</v>
      </c>
      <c r="C811" s="10" t="s">
        <v>395</v>
      </c>
      <c r="D811" s="10" t="s">
        <v>414</v>
      </c>
      <c r="E811" s="10" t="s">
        <v>1247</v>
      </c>
      <c r="F811" s="486">
        <v>569</v>
      </c>
      <c r="G811" s="10" t="s">
        <v>1205</v>
      </c>
    </row>
    <row r="812" spans="1:7" x14ac:dyDescent="0.5">
      <c r="A812" s="343">
        <v>811</v>
      </c>
      <c r="B812" s="10" t="s">
        <v>396</v>
      </c>
      <c r="C812" s="10" t="s">
        <v>395</v>
      </c>
      <c r="D812" s="10" t="s">
        <v>416</v>
      </c>
      <c r="E812" s="10" t="s">
        <v>1248</v>
      </c>
      <c r="F812" s="486">
        <v>1249</v>
      </c>
      <c r="G812" s="10" t="s">
        <v>1202</v>
      </c>
    </row>
    <row r="813" spans="1:7" x14ac:dyDescent="0.5">
      <c r="A813" s="343">
        <v>812</v>
      </c>
      <c r="B813" s="10" t="s">
        <v>396</v>
      </c>
      <c r="C813" s="10" t="s">
        <v>397</v>
      </c>
      <c r="D813" s="10" t="s">
        <v>418</v>
      </c>
      <c r="E813" s="10" t="s">
        <v>1249</v>
      </c>
      <c r="F813" s="486">
        <v>449</v>
      </c>
      <c r="G813" s="10" t="s">
        <v>1207</v>
      </c>
    </row>
    <row r="814" spans="1:7" x14ac:dyDescent="0.5">
      <c r="A814" s="343">
        <v>813</v>
      </c>
      <c r="B814" s="10" t="s">
        <v>396</v>
      </c>
      <c r="C814" s="10" t="s">
        <v>397</v>
      </c>
      <c r="D814" s="10" t="s">
        <v>420</v>
      </c>
      <c r="E814" s="10" t="s">
        <v>1250</v>
      </c>
      <c r="F814" s="486">
        <v>999</v>
      </c>
      <c r="G814" s="10" t="s">
        <v>1205</v>
      </c>
    </row>
    <row r="815" spans="1:7" x14ac:dyDescent="0.5">
      <c r="A815" s="343">
        <v>814</v>
      </c>
      <c r="B815" s="10" t="s">
        <v>396</v>
      </c>
      <c r="C815" s="10" t="s">
        <v>399</v>
      </c>
      <c r="D815" s="10" t="s">
        <v>422</v>
      </c>
      <c r="E815" s="10" t="s">
        <v>1251</v>
      </c>
      <c r="F815" s="486">
        <v>549</v>
      </c>
      <c r="G815" s="10" t="s">
        <v>1202</v>
      </c>
    </row>
    <row r="816" spans="1:7" x14ac:dyDescent="0.5">
      <c r="A816" s="343">
        <v>815</v>
      </c>
      <c r="B816" s="10" t="s">
        <v>396</v>
      </c>
      <c r="C816" s="10" t="s">
        <v>395</v>
      </c>
      <c r="D816" s="10" t="s">
        <v>424</v>
      </c>
      <c r="E816" s="10" t="s">
        <v>1252</v>
      </c>
      <c r="F816" s="486">
        <v>589</v>
      </c>
      <c r="G816" s="10" t="s">
        <v>983</v>
      </c>
    </row>
    <row r="817" spans="1:7" x14ac:dyDescent="0.5">
      <c r="A817" s="343">
        <v>816</v>
      </c>
      <c r="B817" s="10" t="s">
        <v>396</v>
      </c>
      <c r="C817" s="10" t="s">
        <v>397</v>
      </c>
      <c r="D817" s="10" t="s">
        <v>426</v>
      </c>
      <c r="E817" s="10" t="s">
        <v>1253</v>
      </c>
      <c r="F817" s="486">
        <v>749</v>
      </c>
      <c r="G817" s="10" t="s">
        <v>1207</v>
      </c>
    </row>
    <row r="818" spans="1:7" x14ac:dyDescent="0.5">
      <c r="A818" s="343">
        <v>817</v>
      </c>
      <c r="B818" s="10" t="s">
        <v>396</v>
      </c>
      <c r="C818" s="10" t="s">
        <v>397</v>
      </c>
      <c r="D818" s="10" t="s">
        <v>428</v>
      </c>
      <c r="E818" s="10" t="s">
        <v>1254</v>
      </c>
      <c r="F818" s="486">
        <v>829</v>
      </c>
      <c r="G818" s="10" t="s">
        <v>1205</v>
      </c>
    </row>
    <row r="819" spans="1:7" x14ac:dyDescent="0.5">
      <c r="A819" s="343">
        <v>818</v>
      </c>
      <c r="B819" s="10" t="s">
        <v>396</v>
      </c>
      <c r="C819" s="10" t="s">
        <v>389</v>
      </c>
      <c r="D819" s="10" t="s">
        <v>430</v>
      </c>
      <c r="E819" s="10" t="s">
        <v>1255</v>
      </c>
      <c r="F819" s="486">
        <v>699</v>
      </c>
      <c r="G819" s="10" t="s">
        <v>1205</v>
      </c>
    </row>
    <row r="820" spans="1:7" x14ac:dyDescent="0.5">
      <c r="A820" s="343">
        <v>819</v>
      </c>
      <c r="B820" s="10" t="s">
        <v>396</v>
      </c>
      <c r="C820" s="10" t="s">
        <v>399</v>
      </c>
      <c r="D820" s="10" t="s">
        <v>433</v>
      </c>
      <c r="E820" s="10" t="s">
        <v>1256</v>
      </c>
      <c r="F820" s="486">
        <v>579</v>
      </c>
      <c r="G820" s="10" t="s">
        <v>1202</v>
      </c>
    </row>
    <row r="821" spans="1:7" x14ac:dyDescent="0.5">
      <c r="A821" s="343">
        <v>820</v>
      </c>
      <c r="B821" s="10" t="s">
        <v>396</v>
      </c>
      <c r="C821" s="10" t="s">
        <v>398</v>
      </c>
      <c r="D821" s="10" t="s">
        <v>405</v>
      </c>
      <c r="E821" s="10" t="s">
        <v>1257</v>
      </c>
      <c r="F821" s="486">
        <v>939</v>
      </c>
      <c r="G821" s="10" t="s">
        <v>1202</v>
      </c>
    </row>
    <row r="822" spans="1:7" x14ac:dyDescent="0.5">
      <c r="A822" s="343">
        <v>821</v>
      </c>
      <c r="B822" s="10" t="s">
        <v>396</v>
      </c>
      <c r="C822" s="10" t="s">
        <v>399</v>
      </c>
      <c r="D822" s="10" t="s">
        <v>408</v>
      </c>
      <c r="E822" s="10" t="s">
        <v>1258</v>
      </c>
      <c r="F822" s="486">
        <v>499</v>
      </c>
      <c r="G822" s="10" t="s">
        <v>1259</v>
      </c>
    </row>
    <row r="823" spans="1:7" x14ac:dyDescent="0.5">
      <c r="A823" s="343">
        <v>822</v>
      </c>
      <c r="B823" s="10" t="s">
        <v>396</v>
      </c>
      <c r="C823" s="10" t="s">
        <v>400</v>
      </c>
      <c r="D823" s="10" t="s">
        <v>411</v>
      </c>
      <c r="E823" s="10" t="s">
        <v>1260</v>
      </c>
      <c r="F823" s="486">
        <v>249</v>
      </c>
      <c r="G823" s="10" t="s">
        <v>1004</v>
      </c>
    </row>
    <row r="824" spans="1:7" x14ac:dyDescent="0.5">
      <c r="A824" s="343">
        <v>823</v>
      </c>
      <c r="B824" s="10" t="s">
        <v>396</v>
      </c>
      <c r="C824" s="10" t="s">
        <v>397</v>
      </c>
      <c r="D824" s="10" t="s">
        <v>414</v>
      </c>
      <c r="E824" s="10" t="s">
        <v>1261</v>
      </c>
      <c r="F824" s="486">
        <v>669</v>
      </c>
      <c r="G824" s="10" t="s">
        <v>1202</v>
      </c>
    </row>
    <row r="825" spans="1:7" x14ac:dyDescent="0.5">
      <c r="A825" s="343">
        <v>824</v>
      </c>
      <c r="B825" s="10" t="s">
        <v>396</v>
      </c>
      <c r="C825" s="10" t="s">
        <v>399</v>
      </c>
      <c r="D825" s="10" t="s">
        <v>416</v>
      </c>
      <c r="E825" s="10" t="s">
        <v>1262</v>
      </c>
      <c r="F825" s="486">
        <v>399</v>
      </c>
      <c r="G825" s="10" t="s">
        <v>1202</v>
      </c>
    </row>
    <row r="826" spans="1:7" x14ac:dyDescent="0.5">
      <c r="A826" s="343">
        <v>825</v>
      </c>
      <c r="B826" s="10" t="s">
        <v>396</v>
      </c>
      <c r="C826" s="10" t="s">
        <v>400</v>
      </c>
      <c r="D826" s="10" t="s">
        <v>418</v>
      </c>
      <c r="E826" s="10" t="s">
        <v>1263</v>
      </c>
      <c r="F826" s="486">
        <v>629</v>
      </c>
      <c r="G826" s="10" t="s">
        <v>1202</v>
      </c>
    </row>
    <row r="827" spans="1:7" x14ac:dyDescent="0.5">
      <c r="A827" s="343">
        <v>826</v>
      </c>
      <c r="B827" s="10" t="s">
        <v>396</v>
      </c>
      <c r="C827" s="10" t="s">
        <v>395</v>
      </c>
      <c r="D827" s="10" t="s">
        <v>420</v>
      </c>
      <c r="E827" s="10" t="s">
        <v>1264</v>
      </c>
      <c r="F827" s="486">
        <v>739</v>
      </c>
      <c r="G827" s="10" t="s">
        <v>983</v>
      </c>
    </row>
    <row r="828" spans="1:7" x14ac:dyDescent="0.5">
      <c r="A828" s="343">
        <v>827</v>
      </c>
      <c r="B828" s="10" t="s">
        <v>396</v>
      </c>
      <c r="C828" s="10" t="s">
        <v>395</v>
      </c>
      <c r="D828" s="10" t="s">
        <v>422</v>
      </c>
      <c r="E828" s="10" t="s">
        <v>1265</v>
      </c>
      <c r="F828" s="486">
        <v>659</v>
      </c>
      <c r="G828" s="10" t="s">
        <v>1207</v>
      </c>
    </row>
    <row r="829" spans="1:7" x14ac:dyDescent="0.5">
      <c r="A829" s="343">
        <v>828</v>
      </c>
      <c r="B829" s="10" t="s">
        <v>396</v>
      </c>
      <c r="C829" s="10" t="s">
        <v>398</v>
      </c>
      <c r="D829" s="10" t="s">
        <v>424</v>
      </c>
      <c r="E829" s="10" t="s">
        <v>1266</v>
      </c>
      <c r="F829" s="486">
        <v>579</v>
      </c>
      <c r="G829" s="10" t="s">
        <v>1205</v>
      </c>
    </row>
    <row r="830" spans="1:7" x14ac:dyDescent="0.5">
      <c r="A830" s="343">
        <v>829</v>
      </c>
      <c r="B830" s="10" t="s">
        <v>396</v>
      </c>
      <c r="C830" s="10" t="s">
        <v>399</v>
      </c>
      <c r="D830" s="10" t="s">
        <v>426</v>
      </c>
      <c r="E830" s="10" t="s">
        <v>1267</v>
      </c>
      <c r="F830" s="486">
        <v>509</v>
      </c>
      <c r="G830" s="10" t="s">
        <v>432</v>
      </c>
    </row>
    <row r="831" spans="1:7" x14ac:dyDescent="0.5">
      <c r="A831" s="343">
        <v>830</v>
      </c>
      <c r="B831" s="10" t="s">
        <v>396</v>
      </c>
      <c r="C831" s="10" t="s">
        <v>399</v>
      </c>
      <c r="D831" s="10" t="s">
        <v>428</v>
      </c>
      <c r="E831" s="10" t="s">
        <v>1268</v>
      </c>
      <c r="F831" s="486">
        <v>259</v>
      </c>
      <c r="G831" s="10" t="s">
        <v>432</v>
      </c>
    </row>
    <row r="832" spans="1:7" x14ac:dyDescent="0.5">
      <c r="A832" s="343">
        <v>831</v>
      </c>
      <c r="B832" s="10" t="s">
        <v>396</v>
      </c>
      <c r="C832" s="10" t="s">
        <v>398</v>
      </c>
      <c r="D832" s="10" t="s">
        <v>430</v>
      </c>
      <c r="E832" s="10" t="s">
        <v>1269</v>
      </c>
      <c r="F832" s="486">
        <v>459</v>
      </c>
      <c r="G832" s="10" t="s">
        <v>1202</v>
      </c>
    </row>
    <row r="833" spans="1:7" x14ac:dyDescent="0.5">
      <c r="A833" s="343">
        <v>832</v>
      </c>
      <c r="B833" s="10" t="s">
        <v>396</v>
      </c>
      <c r="C833" s="10" t="s">
        <v>400</v>
      </c>
      <c r="D833" s="10" t="s">
        <v>433</v>
      </c>
      <c r="E833" s="10" t="s">
        <v>1270</v>
      </c>
      <c r="F833" s="486">
        <v>319</v>
      </c>
      <c r="G833" s="10" t="s">
        <v>432</v>
      </c>
    </row>
    <row r="834" spans="1:7" x14ac:dyDescent="0.5">
      <c r="A834" s="343">
        <v>833</v>
      </c>
      <c r="B834" s="10" t="s">
        <v>396</v>
      </c>
      <c r="C834" s="10" t="s">
        <v>399</v>
      </c>
      <c r="D834" s="10" t="s">
        <v>405</v>
      </c>
      <c r="E834" s="10" t="s">
        <v>1271</v>
      </c>
      <c r="F834" s="486">
        <v>299</v>
      </c>
      <c r="G834" s="10" t="s">
        <v>969</v>
      </c>
    </row>
    <row r="835" spans="1:7" x14ac:dyDescent="0.5">
      <c r="A835" s="343">
        <v>834</v>
      </c>
      <c r="B835" s="10" t="s">
        <v>396</v>
      </c>
      <c r="C835" s="10" t="s">
        <v>395</v>
      </c>
      <c r="D835" s="10" t="s">
        <v>408</v>
      </c>
      <c r="E835" s="10" t="s">
        <v>1272</v>
      </c>
      <c r="F835" s="486">
        <v>559</v>
      </c>
      <c r="G835" s="10" t="s">
        <v>1202</v>
      </c>
    </row>
    <row r="836" spans="1:7" x14ac:dyDescent="0.5">
      <c r="A836" s="343">
        <v>835</v>
      </c>
      <c r="B836" s="10" t="s">
        <v>396</v>
      </c>
      <c r="C836" s="10" t="s">
        <v>398</v>
      </c>
      <c r="D836" s="10" t="s">
        <v>411</v>
      </c>
      <c r="E836" s="10" t="s">
        <v>1273</v>
      </c>
      <c r="F836" s="486">
        <v>299</v>
      </c>
      <c r="G836" s="10" t="s">
        <v>983</v>
      </c>
    </row>
    <row r="837" spans="1:7" x14ac:dyDescent="0.5">
      <c r="A837" s="343">
        <v>836</v>
      </c>
      <c r="B837" s="10" t="s">
        <v>396</v>
      </c>
      <c r="C837" s="10" t="s">
        <v>400</v>
      </c>
      <c r="D837" s="10" t="s">
        <v>414</v>
      </c>
      <c r="E837" s="10" t="s">
        <v>1274</v>
      </c>
      <c r="F837" s="486">
        <v>1049</v>
      </c>
      <c r="G837" s="10" t="s">
        <v>1207</v>
      </c>
    </row>
    <row r="838" spans="1:7" x14ac:dyDescent="0.5">
      <c r="A838" s="343">
        <v>837</v>
      </c>
      <c r="B838" s="10" t="s">
        <v>396</v>
      </c>
      <c r="C838" s="10" t="s">
        <v>400</v>
      </c>
      <c r="D838" s="10" t="s">
        <v>416</v>
      </c>
      <c r="E838" s="10" t="s">
        <v>1275</v>
      </c>
      <c r="F838" s="486">
        <v>469</v>
      </c>
      <c r="G838" s="10" t="s">
        <v>1205</v>
      </c>
    </row>
    <row r="839" spans="1:7" x14ac:dyDescent="0.5">
      <c r="A839" s="343">
        <v>838</v>
      </c>
      <c r="B839" s="10" t="s">
        <v>396</v>
      </c>
      <c r="C839" s="10" t="s">
        <v>399</v>
      </c>
      <c r="D839" s="10" t="s">
        <v>418</v>
      </c>
      <c r="E839" s="10" t="s">
        <v>1276</v>
      </c>
      <c r="F839" s="486">
        <v>789</v>
      </c>
      <c r="G839" s="10" t="s">
        <v>1205</v>
      </c>
    </row>
    <row r="840" spans="1:7" x14ac:dyDescent="0.5">
      <c r="A840" s="343">
        <v>839</v>
      </c>
      <c r="B840" s="10" t="s">
        <v>396</v>
      </c>
      <c r="C840" s="10" t="s">
        <v>397</v>
      </c>
      <c r="D840" s="10" t="s">
        <v>420</v>
      </c>
      <c r="E840" s="10" t="s">
        <v>1277</v>
      </c>
      <c r="F840" s="486">
        <v>749</v>
      </c>
      <c r="G840" s="10" t="s">
        <v>1202</v>
      </c>
    </row>
    <row r="841" spans="1:7" x14ac:dyDescent="0.5">
      <c r="A841" s="343">
        <v>840</v>
      </c>
      <c r="B841" s="10" t="s">
        <v>396</v>
      </c>
      <c r="C841" s="10" t="s">
        <v>395</v>
      </c>
      <c r="D841" s="10" t="s">
        <v>422</v>
      </c>
      <c r="E841" s="10" t="s">
        <v>1278</v>
      </c>
      <c r="F841" s="486">
        <v>489</v>
      </c>
      <c r="G841" s="10" t="s">
        <v>983</v>
      </c>
    </row>
    <row r="842" spans="1:7" x14ac:dyDescent="0.5">
      <c r="A842" s="343">
        <v>841</v>
      </c>
      <c r="B842" s="10" t="s">
        <v>396</v>
      </c>
      <c r="C842" s="10" t="s">
        <v>399</v>
      </c>
      <c r="D842" s="10" t="s">
        <v>424</v>
      </c>
      <c r="E842" s="10" t="s">
        <v>1279</v>
      </c>
      <c r="F842" s="486">
        <v>3499</v>
      </c>
      <c r="G842" s="10" t="s">
        <v>1280</v>
      </c>
    </row>
    <row r="843" spans="1:7" x14ac:dyDescent="0.5">
      <c r="A843" s="343">
        <v>842</v>
      </c>
      <c r="B843" s="10" t="s">
        <v>396</v>
      </c>
      <c r="C843" s="10" t="s">
        <v>389</v>
      </c>
      <c r="D843" s="10" t="s">
        <v>426</v>
      </c>
      <c r="E843" s="10" t="s">
        <v>1281</v>
      </c>
      <c r="F843" s="486">
        <v>599</v>
      </c>
      <c r="G843" s="10" t="s">
        <v>1205</v>
      </c>
    </row>
    <row r="844" spans="1:7" x14ac:dyDescent="0.5">
      <c r="A844" s="343">
        <v>843</v>
      </c>
      <c r="B844" s="10" t="s">
        <v>396</v>
      </c>
      <c r="C844" s="10" t="s">
        <v>395</v>
      </c>
      <c r="D844" s="10" t="s">
        <v>428</v>
      </c>
      <c r="E844" s="10" t="s">
        <v>1282</v>
      </c>
      <c r="F844" s="486">
        <v>659</v>
      </c>
      <c r="G844" s="10" t="s">
        <v>1205</v>
      </c>
    </row>
    <row r="845" spans="1:7" x14ac:dyDescent="0.5">
      <c r="A845" s="343">
        <v>844</v>
      </c>
      <c r="B845" s="10" t="s">
        <v>396</v>
      </c>
      <c r="C845" s="10" t="s">
        <v>397</v>
      </c>
      <c r="D845" s="10" t="s">
        <v>430</v>
      </c>
      <c r="E845" s="10" t="s">
        <v>1283</v>
      </c>
      <c r="F845" s="486">
        <v>1799</v>
      </c>
      <c r="G845" s="10" t="s">
        <v>1205</v>
      </c>
    </row>
    <row r="846" spans="1:7" x14ac:dyDescent="0.5">
      <c r="A846" s="343">
        <v>845</v>
      </c>
      <c r="B846" s="10" t="s">
        <v>396</v>
      </c>
      <c r="C846" s="10" t="s">
        <v>400</v>
      </c>
      <c r="D846" s="10" t="s">
        <v>433</v>
      </c>
      <c r="E846" s="10" t="s">
        <v>1284</v>
      </c>
      <c r="F846" s="486">
        <v>449</v>
      </c>
      <c r="G846" s="10" t="s">
        <v>1202</v>
      </c>
    </row>
    <row r="847" spans="1:7" x14ac:dyDescent="0.5">
      <c r="A847" s="343">
        <v>846</v>
      </c>
      <c r="B847" s="10" t="s">
        <v>396</v>
      </c>
      <c r="C847" s="10" t="s">
        <v>400</v>
      </c>
      <c r="D847" s="10" t="s">
        <v>405</v>
      </c>
      <c r="E847" s="10" t="s">
        <v>1285</v>
      </c>
      <c r="F847" s="486">
        <v>579</v>
      </c>
      <c r="G847" s="10" t="s">
        <v>1202</v>
      </c>
    </row>
    <row r="848" spans="1:7" x14ac:dyDescent="0.5">
      <c r="A848" s="343">
        <v>847</v>
      </c>
      <c r="B848" s="10" t="s">
        <v>396</v>
      </c>
      <c r="C848" s="10" t="s">
        <v>398</v>
      </c>
      <c r="D848" s="10" t="s">
        <v>408</v>
      </c>
      <c r="E848" s="10" t="s">
        <v>1286</v>
      </c>
      <c r="F848" s="486">
        <v>459</v>
      </c>
      <c r="G848" s="10" t="s">
        <v>1202</v>
      </c>
    </row>
    <row r="849" spans="1:7" x14ac:dyDescent="0.5">
      <c r="A849" s="343">
        <v>848</v>
      </c>
      <c r="B849" s="10" t="s">
        <v>396</v>
      </c>
      <c r="C849" s="10" t="s">
        <v>400</v>
      </c>
      <c r="D849" s="10" t="s">
        <v>411</v>
      </c>
      <c r="E849" s="10" t="s">
        <v>1287</v>
      </c>
      <c r="F849" s="486">
        <v>319</v>
      </c>
      <c r="G849" s="10" t="s">
        <v>1202</v>
      </c>
    </row>
    <row r="850" spans="1:7" x14ac:dyDescent="0.5">
      <c r="A850" s="343">
        <v>849</v>
      </c>
      <c r="B850" s="10" t="s">
        <v>396</v>
      </c>
      <c r="C850" s="10" t="s">
        <v>400</v>
      </c>
      <c r="D850" s="10" t="s">
        <v>414</v>
      </c>
      <c r="E850" s="10" t="s">
        <v>1288</v>
      </c>
      <c r="F850" s="486">
        <v>829</v>
      </c>
      <c r="G850" s="10" t="s">
        <v>1202</v>
      </c>
    </row>
    <row r="851" spans="1:7" x14ac:dyDescent="0.5">
      <c r="A851" s="343">
        <v>850</v>
      </c>
      <c r="B851" s="10" t="s">
        <v>396</v>
      </c>
      <c r="C851" s="10" t="s">
        <v>398</v>
      </c>
      <c r="D851" s="10" t="s">
        <v>416</v>
      </c>
      <c r="E851" s="10" t="s">
        <v>1289</v>
      </c>
      <c r="F851" s="486">
        <v>1199</v>
      </c>
      <c r="G851" s="10" t="s">
        <v>1202</v>
      </c>
    </row>
    <row r="852" spans="1:7" x14ac:dyDescent="0.5">
      <c r="A852" s="343">
        <v>851</v>
      </c>
      <c r="B852" s="10" t="s">
        <v>396</v>
      </c>
      <c r="C852" s="10" t="s">
        <v>399</v>
      </c>
      <c r="D852" s="10" t="s">
        <v>418</v>
      </c>
      <c r="E852" s="10" t="s">
        <v>1290</v>
      </c>
      <c r="F852" s="486">
        <v>589</v>
      </c>
      <c r="G852" s="10" t="s">
        <v>1202</v>
      </c>
    </row>
    <row r="853" spans="1:7" x14ac:dyDescent="0.5">
      <c r="A853" s="343">
        <v>852</v>
      </c>
      <c r="B853" s="10" t="s">
        <v>396</v>
      </c>
      <c r="C853" s="10" t="s">
        <v>395</v>
      </c>
      <c r="D853" s="10" t="s">
        <v>420</v>
      </c>
      <c r="E853" s="10" t="s">
        <v>1291</v>
      </c>
      <c r="F853" s="486">
        <v>849</v>
      </c>
      <c r="G853" s="10" t="s">
        <v>1202</v>
      </c>
    </row>
    <row r="854" spans="1:7" x14ac:dyDescent="0.5">
      <c r="A854" s="343">
        <v>853</v>
      </c>
      <c r="B854" s="10" t="s">
        <v>396</v>
      </c>
      <c r="C854" s="10" t="s">
        <v>400</v>
      </c>
      <c r="D854" s="10" t="s">
        <v>422</v>
      </c>
      <c r="E854" s="10" t="s">
        <v>1292</v>
      </c>
      <c r="F854" s="486">
        <v>649</v>
      </c>
      <c r="G854" s="10" t="s">
        <v>1202</v>
      </c>
    </row>
    <row r="855" spans="1:7" x14ac:dyDescent="0.5">
      <c r="A855" s="343">
        <v>854</v>
      </c>
      <c r="B855" s="10" t="s">
        <v>396</v>
      </c>
      <c r="C855" s="10" t="s">
        <v>395</v>
      </c>
      <c r="D855" s="10" t="s">
        <v>424</v>
      </c>
      <c r="E855" s="10" t="s">
        <v>1293</v>
      </c>
      <c r="F855" s="486">
        <v>939</v>
      </c>
      <c r="G855" s="10" t="s">
        <v>1202</v>
      </c>
    </row>
    <row r="856" spans="1:7" x14ac:dyDescent="0.5">
      <c r="A856" s="343">
        <v>855</v>
      </c>
      <c r="B856" s="10" t="s">
        <v>396</v>
      </c>
      <c r="C856" s="10" t="s">
        <v>395</v>
      </c>
      <c r="D856" s="10" t="s">
        <v>426</v>
      </c>
      <c r="E856" s="10" t="s">
        <v>1294</v>
      </c>
      <c r="F856" s="486">
        <v>699</v>
      </c>
      <c r="G856" s="10" t="s">
        <v>1202</v>
      </c>
    </row>
    <row r="857" spans="1:7" x14ac:dyDescent="0.5">
      <c r="A857" s="343">
        <v>856</v>
      </c>
      <c r="B857" s="10" t="s">
        <v>396</v>
      </c>
      <c r="C857" s="10" t="s">
        <v>399</v>
      </c>
      <c r="D857" s="10" t="s">
        <v>428</v>
      </c>
      <c r="E857" s="10" t="s">
        <v>1295</v>
      </c>
      <c r="F857" s="486">
        <v>1799</v>
      </c>
      <c r="G857" s="10" t="s">
        <v>1280</v>
      </c>
    </row>
    <row r="858" spans="1:7" x14ac:dyDescent="0.5">
      <c r="A858" s="343">
        <v>857</v>
      </c>
      <c r="B858" s="10" t="s">
        <v>396</v>
      </c>
      <c r="C858" s="10" t="s">
        <v>395</v>
      </c>
      <c r="D858" s="10" t="s">
        <v>430</v>
      </c>
      <c r="E858" s="10" t="s">
        <v>1296</v>
      </c>
      <c r="F858" s="486">
        <v>2249</v>
      </c>
      <c r="G858" s="10" t="s">
        <v>1280</v>
      </c>
    </row>
    <row r="859" spans="1:7" x14ac:dyDescent="0.5">
      <c r="A859" s="343">
        <v>858</v>
      </c>
      <c r="B859" s="10" t="s">
        <v>396</v>
      </c>
      <c r="C859" s="10" t="s">
        <v>398</v>
      </c>
      <c r="D859" s="10" t="s">
        <v>433</v>
      </c>
      <c r="E859" s="10" t="s">
        <v>1297</v>
      </c>
      <c r="F859" s="486">
        <v>6849</v>
      </c>
      <c r="G859" s="10" t="s">
        <v>1280</v>
      </c>
    </row>
    <row r="860" spans="1:7" x14ac:dyDescent="0.5">
      <c r="A860" s="343">
        <v>859</v>
      </c>
      <c r="B860" s="10" t="s">
        <v>396</v>
      </c>
      <c r="C860" s="10" t="s">
        <v>397</v>
      </c>
      <c r="D860" s="10" t="s">
        <v>405</v>
      </c>
      <c r="E860" s="10" t="s">
        <v>1298</v>
      </c>
      <c r="F860" s="486">
        <v>4549</v>
      </c>
      <c r="G860" s="10" t="s">
        <v>1280</v>
      </c>
    </row>
    <row r="861" spans="1:7" x14ac:dyDescent="0.5">
      <c r="A861" s="343">
        <v>860</v>
      </c>
      <c r="B861" s="10" t="s">
        <v>396</v>
      </c>
      <c r="C861" s="10" t="s">
        <v>397</v>
      </c>
      <c r="D861" s="10" t="s">
        <v>408</v>
      </c>
      <c r="E861" s="10" t="s">
        <v>1299</v>
      </c>
      <c r="F861" s="486">
        <v>4549</v>
      </c>
      <c r="G861" s="10" t="s">
        <v>1280</v>
      </c>
    </row>
    <row r="862" spans="1:7" x14ac:dyDescent="0.5">
      <c r="A862" s="343">
        <v>861</v>
      </c>
      <c r="B862" s="10" t="s">
        <v>396</v>
      </c>
      <c r="C862" s="10" t="s">
        <v>389</v>
      </c>
      <c r="D862" s="10" t="s">
        <v>411</v>
      </c>
      <c r="E862" s="10" t="s">
        <v>1300</v>
      </c>
      <c r="F862" s="486">
        <v>609</v>
      </c>
      <c r="G862" s="10" t="s">
        <v>1207</v>
      </c>
    </row>
    <row r="863" spans="1:7" x14ac:dyDescent="0.5">
      <c r="A863" s="343">
        <v>862</v>
      </c>
      <c r="B863" s="10" t="s">
        <v>396</v>
      </c>
      <c r="C863" s="10" t="s">
        <v>399</v>
      </c>
      <c r="D863" s="10" t="s">
        <v>414</v>
      </c>
      <c r="E863" s="10" t="s">
        <v>1301</v>
      </c>
      <c r="F863" s="486">
        <v>379</v>
      </c>
      <c r="G863" s="10" t="s">
        <v>1207</v>
      </c>
    </row>
    <row r="864" spans="1:7" x14ac:dyDescent="0.5">
      <c r="A864" s="343">
        <v>863</v>
      </c>
      <c r="B864" s="10" t="s">
        <v>396</v>
      </c>
      <c r="C864" s="10" t="s">
        <v>400</v>
      </c>
      <c r="D864" s="10" t="s">
        <v>416</v>
      </c>
      <c r="E864" s="10" t="s">
        <v>1302</v>
      </c>
      <c r="F864" s="486">
        <v>1489</v>
      </c>
      <c r="G864" s="10" t="s">
        <v>1205</v>
      </c>
    </row>
    <row r="865" spans="1:7" x14ac:dyDescent="0.5">
      <c r="A865" s="343">
        <v>864</v>
      </c>
      <c r="B865" s="10" t="s">
        <v>396</v>
      </c>
      <c r="C865" s="10" t="s">
        <v>398</v>
      </c>
      <c r="D865" s="10" t="s">
        <v>418</v>
      </c>
      <c r="E865" s="10" t="s">
        <v>1303</v>
      </c>
      <c r="F865" s="486">
        <v>1049</v>
      </c>
      <c r="G865" s="10" t="s">
        <v>1205</v>
      </c>
    </row>
    <row r="866" spans="1:7" x14ac:dyDescent="0.5">
      <c r="A866" s="343">
        <v>865</v>
      </c>
      <c r="B866" s="10" t="s">
        <v>396</v>
      </c>
      <c r="C866" s="10" t="s">
        <v>400</v>
      </c>
      <c r="D866" s="10" t="s">
        <v>420</v>
      </c>
      <c r="E866" s="10" t="s">
        <v>1304</v>
      </c>
      <c r="F866" s="486">
        <v>949</v>
      </c>
      <c r="G866" s="10" t="s">
        <v>1205</v>
      </c>
    </row>
    <row r="867" spans="1:7" x14ac:dyDescent="0.5">
      <c r="A867" s="343">
        <v>866</v>
      </c>
      <c r="B867" s="10" t="s">
        <v>396</v>
      </c>
      <c r="C867" s="10" t="s">
        <v>397</v>
      </c>
      <c r="D867" s="10" t="s">
        <v>422</v>
      </c>
      <c r="E867" s="10" t="s">
        <v>1305</v>
      </c>
      <c r="F867" s="486">
        <v>1659</v>
      </c>
      <c r="G867" s="10" t="s">
        <v>432</v>
      </c>
    </row>
    <row r="868" spans="1:7" x14ac:dyDescent="0.5">
      <c r="A868" s="343">
        <v>867</v>
      </c>
      <c r="B868" s="10" t="s">
        <v>396</v>
      </c>
      <c r="C868" s="10" t="s">
        <v>389</v>
      </c>
      <c r="D868" s="10" t="s">
        <v>424</v>
      </c>
      <c r="E868" s="10" t="s">
        <v>1306</v>
      </c>
      <c r="F868" s="486">
        <v>969</v>
      </c>
      <c r="G868" s="10" t="s">
        <v>432</v>
      </c>
    </row>
    <row r="869" spans="1:7" x14ac:dyDescent="0.5">
      <c r="A869" s="343">
        <v>868</v>
      </c>
      <c r="B869" s="10" t="s">
        <v>396</v>
      </c>
      <c r="C869" s="10" t="s">
        <v>389</v>
      </c>
      <c r="D869" s="10" t="s">
        <v>426</v>
      </c>
      <c r="E869" s="10" t="s">
        <v>1307</v>
      </c>
      <c r="F869" s="486">
        <v>729</v>
      </c>
      <c r="G869" s="10" t="s">
        <v>432</v>
      </c>
    </row>
    <row r="870" spans="1:7" x14ac:dyDescent="0.5">
      <c r="A870" s="343">
        <v>869</v>
      </c>
      <c r="B870" s="10" t="s">
        <v>396</v>
      </c>
      <c r="C870" s="10" t="s">
        <v>395</v>
      </c>
      <c r="D870" s="10" t="s">
        <v>428</v>
      </c>
      <c r="E870" s="10" t="s">
        <v>1308</v>
      </c>
      <c r="F870" s="486">
        <v>749</v>
      </c>
      <c r="G870" s="10" t="s">
        <v>432</v>
      </c>
    </row>
    <row r="871" spans="1:7" x14ac:dyDescent="0.5">
      <c r="A871" s="343">
        <v>870</v>
      </c>
      <c r="B871" s="10" t="s">
        <v>396</v>
      </c>
      <c r="C871" s="10" t="s">
        <v>400</v>
      </c>
      <c r="D871" s="10" t="s">
        <v>430</v>
      </c>
      <c r="E871" s="10" t="s">
        <v>1309</v>
      </c>
      <c r="F871" s="486">
        <v>479</v>
      </c>
      <c r="G871" s="10" t="s">
        <v>1207</v>
      </c>
    </row>
    <row r="872" spans="1:7" x14ac:dyDescent="0.5">
      <c r="A872" s="343">
        <v>871</v>
      </c>
      <c r="B872" s="10" t="s">
        <v>394</v>
      </c>
      <c r="C872" s="10" t="s">
        <v>397</v>
      </c>
      <c r="D872" s="10" t="s">
        <v>433</v>
      </c>
      <c r="E872" s="10" t="s">
        <v>1310</v>
      </c>
      <c r="F872" s="486">
        <v>99</v>
      </c>
      <c r="G872" s="10" t="s">
        <v>1311</v>
      </c>
    </row>
    <row r="873" spans="1:7" x14ac:dyDescent="0.5">
      <c r="A873" s="343">
        <v>872</v>
      </c>
      <c r="B873" s="10" t="s">
        <v>394</v>
      </c>
      <c r="C873" s="10" t="s">
        <v>398</v>
      </c>
      <c r="D873" s="10" t="s">
        <v>405</v>
      </c>
      <c r="E873" s="10" t="s">
        <v>1312</v>
      </c>
      <c r="F873" s="486">
        <v>229</v>
      </c>
      <c r="G873" s="10" t="s">
        <v>1313</v>
      </c>
    </row>
    <row r="874" spans="1:7" x14ac:dyDescent="0.5">
      <c r="A874" s="343">
        <v>873</v>
      </c>
      <c r="B874" s="10" t="s">
        <v>394</v>
      </c>
      <c r="C874" s="10" t="s">
        <v>389</v>
      </c>
      <c r="D874" s="10" t="s">
        <v>408</v>
      </c>
      <c r="E874" s="10" t="s">
        <v>1314</v>
      </c>
      <c r="F874" s="486">
        <v>179</v>
      </c>
      <c r="G874" s="10" t="s">
        <v>1311</v>
      </c>
    </row>
    <row r="875" spans="1:7" x14ac:dyDescent="0.5">
      <c r="A875" s="343">
        <v>874</v>
      </c>
      <c r="B875" s="10" t="s">
        <v>394</v>
      </c>
      <c r="C875" s="10" t="s">
        <v>397</v>
      </c>
      <c r="D875" s="10" t="s">
        <v>411</v>
      </c>
      <c r="E875" s="10" t="s">
        <v>1315</v>
      </c>
      <c r="F875" s="486">
        <v>29</v>
      </c>
      <c r="G875" s="10" t="s">
        <v>1311</v>
      </c>
    </row>
    <row r="876" spans="1:7" x14ac:dyDescent="0.5">
      <c r="A876" s="343">
        <v>875</v>
      </c>
      <c r="B876" s="10" t="s">
        <v>394</v>
      </c>
      <c r="C876" s="10" t="s">
        <v>395</v>
      </c>
      <c r="D876" s="10" t="s">
        <v>414</v>
      </c>
      <c r="E876" s="10" t="s">
        <v>1316</v>
      </c>
      <c r="F876" s="486">
        <v>229</v>
      </c>
      <c r="G876" s="10" t="s">
        <v>1313</v>
      </c>
    </row>
    <row r="877" spans="1:7" x14ac:dyDescent="0.5">
      <c r="A877" s="343">
        <v>876</v>
      </c>
      <c r="B877" s="10" t="s">
        <v>394</v>
      </c>
      <c r="C877" s="10" t="s">
        <v>397</v>
      </c>
      <c r="D877" s="10" t="s">
        <v>416</v>
      </c>
      <c r="E877" s="10" t="s">
        <v>1317</v>
      </c>
      <c r="F877" s="486">
        <v>79</v>
      </c>
      <c r="G877" s="10" t="s">
        <v>1311</v>
      </c>
    </row>
    <row r="878" spans="1:7" x14ac:dyDescent="0.5">
      <c r="A878" s="343">
        <v>877</v>
      </c>
      <c r="B878" s="10" t="s">
        <v>394</v>
      </c>
      <c r="C878" s="10" t="s">
        <v>397</v>
      </c>
      <c r="D878" s="10" t="s">
        <v>418</v>
      </c>
      <c r="E878" s="10" t="s">
        <v>1318</v>
      </c>
      <c r="F878" s="486">
        <v>33.99</v>
      </c>
      <c r="G878" s="10" t="s">
        <v>1319</v>
      </c>
    </row>
    <row r="879" spans="1:7" x14ac:dyDescent="0.5">
      <c r="A879" s="343">
        <v>878</v>
      </c>
      <c r="B879" s="10" t="s">
        <v>394</v>
      </c>
      <c r="C879" s="10" t="s">
        <v>398</v>
      </c>
      <c r="D879" s="10" t="s">
        <v>420</v>
      </c>
      <c r="E879" s="10" t="s">
        <v>1320</v>
      </c>
      <c r="F879" s="486">
        <v>129</v>
      </c>
      <c r="G879" s="10" t="s">
        <v>1321</v>
      </c>
    </row>
    <row r="880" spans="1:7" x14ac:dyDescent="0.5">
      <c r="A880" s="343">
        <v>879</v>
      </c>
      <c r="B880" s="10" t="s">
        <v>394</v>
      </c>
      <c r="C880" s="10" t="s">
        <v>398</v>
      </c>
      <c r="D880" s="10" t="s">
        <v>422</v>
      </c>
      <c r="E880" s="10" t="s">
        <v>1322</v>
      </c>
      <c r="F880" s="486">
        <v>175</v>
      </c>
      <c r="G880" s="10" t="s">
        <v>1311</v>
      </c>
    </row>
    <row r="881" spans="1:7" x14ac:dyDescent="0.5">
      <c r="A881" s="343">
        <v>880</v>
      </c>
      <c r="B881" s="10" t="s">
        <v>394</v>
      </c>
      <c r="C881" s="10" t="s">
        <v>389</v>
      </c>
      <c r="D881" s="10" t="s">
        <v>424</v>
      </c>
      <c r="E881" s="10" t="s">
        <v>1323</v>
      </c>
      <c r="F881" s="486">
        <v>135</v>
      </c>
      <c r="G881" s="10" t="s">
        <v>1324</v>
      </c>
    </row>
    <row r="882" spans="1:7" x14ac:dyDescent="0.5">
      <c r="A882" s="343">
        <v>881</v>
      </c>
      <c r="B882" s="10" t="s">
        <v>394</v>
      </c>
      <c r="C882" s="10" t="s">
        <v>395</v>
      </c>
      <c r="D882" s="10" t="s">
        <v>426</v>
      </c>
      <c r="E882" s="10" t="s">
        <v>1325</v>
      </c>
      <c r="F882" s="486">
        <v>29</v>
      </c>
      <c r="G882" s="10" t="s">
        <v>1311</v>
      </c>
    </row>
    <row r="883" spans="1:7" x14ac:dyDescent="0.5">
      <c r="A883" s="343">
        <v>882</v>
      </c>
      <c r="B883" s="10" t="s">
        <v>394</v>
      </c>
      <c r="C883" s="10" t="s">
        <v>398</v>
      </c>
      <c r="D883" s="10" t="s">
        <v>428</v>
      </c>
      <c r="E883" s="10" t="s">
        <v>1326</v>
      </c>
      <c r="F883" s="486">
        <v>99</v>
      </c>
      <c r="G883" s="10" t="s">
        <v>1311</v>
      </c>
    </row>
    <row r="884" spans="1:7" x14ac:dyDescent="0.5">
      <c r="A884" s="343">
        <v>883</v>
      </c>
      <c r="B884" s="10" t="s">
        <v>394</v>
      </c>
      <c r="C884" s="10" t="s">
        <v>399</v>
      </c>
      <c r="D884" s="10" t="s">
        <v>430</v>
      </c>
      <c r="E884" s="10" t="s">
        <v>1327</v>
      </c>
      <c r="F884" s="486">
        <v>49.99</v>
      </c>
      <c r="G884" s="10" t="s">
        <v>1328</v>
      </c>
    </row>
    <row r="885" spans="1:7" x14ac:dyDescent="0.5">
      <c r="A885" s="343">
        <v>884</v>
      </c>
      <c r="B885" s="10" t="s">
        <v>394</v>
      </c>
      <c r="C885" s="10" t="s">
        <v>399</v>
      </c>
      <c r="D885" s="10" t="s">
        <v>433</v>
      </c>
      <c r="E885" s="10" t="s">
        <v>1329</v>
      </c>
      <c r="F885" s="486">
        <v>189</v>
      </c>
      <c r="G885" s="10" t="s">
        <v>1330</v>
      </c>
    </row>
    <row r="886" spans="1:7" x14ac:dyDescent="0.5">
      <c r="A886" s="343">
        <v>885</v>
      </c>
      <c r="B886" s="10" t="s">
        <v>394</v>
      </c>
      <c r="C886" s="10" t="s">
        <v>389</v>
      </c>
      <c r="D886" s="10" t="s">
        <v>405</v>
      </c>
      <c r="E886" s="10" t="s">
        <v>1331</v>
      </c>
      <c r="F886" s="486">
        <v>69.989999999999995</v>
      </c>
      <c r="G886" s="10" t="s">
        <v>1332</v>
      </c>
    </row>
    <row r="887" spans="1:7" x14ac:dyDescent="0.5">
      <c r="A887" s="343">
        <v>886</v>
      </c>
      <c r="B887" s="10" t="s">
        <v>394</v>
      </c>
      <c r="C887" s="10" t="s">
        <v>395</v>
      </c>
      <c r="D887" s="10" t="s">
        <v>408</v>
      </c>
      <c r="E887" s="10" t="s">
        <v>1333</v>
      </c>
      <c r="F887" s="486">
        <v>29</v>
      </c>
      <c r="G887" s="10" t="s">
        <v>1311</v>
      </c>
    </row>
    <row r="888" spans="1:7" x14ac:dyDescent="0.5">
      <c r="A888" s="343">
        <v>887</v>
      </c>
      <c r="B888" s="10" t="s">
        <v>394</v>
      </c>
      <c r="C888" s="10" t="s">
        <v>395</v>
      </c>
      <c r="D888" s="10" t="s">
        <v>411</v>
      </c>
      <c r="E888" s="10" t="s">
        <v>1334</v>
      </c>
      <c r="F888" s="486">
        <v>249</v>
      </c>
      <c r="G888" s="10" t="s">
        <v>1311</v>
      </c>
    </row>
    <row r="889" spans="1:7" x14ac:dyDescent="0.5">
      <c r="A889" s="343">
        <v>888</v>
      </c>
      <c r="B889" s="10" t="s">
        <v>394</v>
      </c>
      <c r="C889" s="10" t="s">
        <v>398</v>
      </c>
      <c r="D889" s="10" t="s">
        <v>414</v>
      </c>
      <c r="E889" s="10" t="s">
        <v>1335</v>
      </c>
      <c r="F889" s="486">
        <v>349</v>
      </c>
      <c r="G889" s="10" t="s">
        <v>1313</v>
      </c>
    </row>
    <row r="890" spans="1:7" x14ac:dyDescent="0.5">
      <c r="A890" s="343">
        <v>889</v>
      </c>
      <c r="B890" s="10" t="s">
        <v>394</v>
      </c>
      <c r="C890" s="10" t="s">
        <v>400</v>
      </c>
      <c r="D890" s="10" t="s">
        <v>416</v>
      </c>
      <c r="E890" s="10" t="s">
        <v>1336</v>
      </c>
      <c r="F890" s="486">
        <v>199</v>
      </c>
      <c r="G890" s="10" t="s">
        <v>1321</v>
      </c>
    </row>
    <row r="891" spans="1:7" x14ac:dyDescent="0.5">
      <c r="A891" s="343">
        <v>890</v>
      </c>
      <c r="B891" s="10" t="s">
        <v>394</v>
      </c>
      <c r="C891" s="10" t="s">
        <v>389</v>
      </c>
      <c r="D891" s="10" t="s">
        <v>418</v>
      </c>
      <c r="E891" s="10" t="s">
        <v>1337</v>
      </c>
      <c r="F891" s="486">
        <v>579</v>
      </c>
      <c r="G891" s="10" t="s">
        <v>1313</v>
      </c>
    </row>
    <row r="892" spans="1:7" x14ac:dyDescent="0.5">
      <c r="A892" s="343">
        <v>891</v>
      </c>
      <c r="B892" s="10" t="s">
        <v>394</v>
      </c>
      <c r="C892" s="10" t="s">
        <v>397</v>
      </c>
      <c r="D892" s="10" t="s">
        <v>420</v>
      </c>
      <c r="E892" s="10" t="s">
        <v>1338</v>
      </c>
      <c r="F892" s="486">
        <v>279</v>
      </c>
      <c r="G892" s="10" t="s">
        <v>1330</v>
      </c>
    </row>
    <row r="893" spans="1:7" x14ac:dyDescent="0.5">
      <c r="A893" s="343">
        <v>892</v>
      </c>
      <c r="B893" s="10" t="s">
        <v>394</v>
      </c>
      <c r="C893" s="10" t="s">
        <v>398</v>
      </c>
      <c r="D893" s="10" t="s">
        <v>422</v>
      </c>
      <c r="E893" s="10" t="s">
        <v>1339</v>
      </c>
      <c r="F893" s="486">
        <v>29</v>
      </c>
      <c r="G893" s="10" t="s">
        <v>1311</v>
      </c>
    </row>
    <row r="894" spans="1:7" x14ac:dyDescent="0.5">
      <c r="A894" s="343">
        <v>893</v>
      </c>
      <c r="B894" s="10" t="s">
        <v>394</v>
      </c>
      <c r="C894" s="10" t="s">
        <v>395</v>
      </c>
      <c r="D894" s="10" t="s">
        <v>424</v>
      </c>
      <c r="E894" s="10" t="s">
        <v>1340</v>
      </c>
      <c r="F894" s="486">
        <v>179</v>
      </c>
      <c r="G894" s="10" t="s">
        <v>1341</v>
      </c>
    </row>
    <row r="895" spans="1:7" x14ac:dyDescent="0.5">
      <c r="A895" s="343">
        <v>894</v>
      </c>
      <c r="B895" s="10" t="s">
        <v>394</v>
      </c>
      <c r="C895" s="10" t="s">
        <v>395</v>
      </c>
      <c r="D895" s="10" t="s">
        <v>426</v>
      </c>
      <c r="E895" s="10" t="s">
        <v>1342</v>
      </c>
      <c r="F895" s="486">
        <v>189</v>
      </c>
      <c r="G895" s="10" t="s">
        <v>1330</v>
      </c>
    </row>
    <row r="896" spans="1:7" x14ac:dyDescent="0.5">
      <c r="A896" s="343">
        <v>895</v>
      </c>
      <c r="B896" s="10" t="s">
        <v>394</v>
      </c>
      <c r="C896" s="10" t="s">
        <v>395</v>
      </c>
      <c r="D896" s="10" t="s">
        <v>428</v>
      </c>
      <c r="E896" s="10" t="s">
        <v>1343</v>
      </c>
      <c r="F896" s="486">
        <v>139</v>
      </c>
      <c r="G896" s="10" t="s">
        <v>1344</v>
      </c>
    </row>
    <row r="897" spans="1:7" x14ac:dyDescent="0.5">
      <c r="A897" s="343">
        <v>896</v>
      </c>
      <c r="B897" s="10" t="s">
        <v>394</v>
      </c>
      <c r="C897" s="10" t="s">
        <v>397</v>
      </c>
      <c r="D897" s="10" t="s">
        <v>430</v>
      </c>
      <c r="E897" s="10" t="s">
        <v>1345</v>
      </c>
      <c r="F897" s="486">
        <v>51</v>
      </c>
      <c r="G897" s="10" t="s">
        <v>1311</v>
      </c>
    </row>
    <row r="898" spans="1:7" x14ac:dyDescent="0.5">
      <c r="A898" s="343">
        <v>897</v>
      </c>
      <c r="B898" s="10" t="s">
        <v>394</v>
      </c>
      <c r="C898" s="10" t="s">
        <v>399</v>
      </c>
      <c r="D898" s="10" t="s">
        <v>433</v>
      </c>
      <c r="E898" s="10" t="s">
        <v>1346</v>
      </c>
      <c r="F898" s="486">
        <v>389</v>
      </c>
      <c r="G898" s="10" t="s">
        <v>1330</v>
      </c>
    </row>
    <row r="899" spans="1:7" x14ac:dyDescent="0.5">
      <c r="A899" s="343">
        <v>898</v>
      </c>
      <c r="B899" s="10" t="s">
        <v>394</v>
      </c>
      <c r="C899" s="10" t="s">
        <v>399</v>
      </c>
      <c r="D899" s="10" t="s">
        <v>405</v>
      </c>
      <c r="E899" s="10" t="s">
        <v>1347</v>
      </c>
      <c r="F899" s="486">
        <v>219</v>
      </c>
      <c r="G899" s="10" t="s">
        <v>1330</v>
      </c>
    </row>
    <row r="900" spans="1:7" x14ac:dyDescent="0.5">
      <c r="A900" s="343">
        <v>899</v>
      </c>
      <c r="B900" s="10" t="s">
        <v>394</v>
      </c>
      <c r="C900" s="10" t="s">
        <v>389</v>
      </c>
      <c r="D900" s="10" t="s">
        <v>408</v>
      </c>
      <c r="E900" s="10" t="s">
        <v>1348</v>
      </c>
      <c r="F900" s="486">
        <v>579</v>
      </c>
      <c r="G900" s="10" t="s">
        <v>1313</v>
      </c>
    </row>
    <row r="901" spans="1:7" x14ac:dyDescent="0.5">
      <c r="A901" s="343">
        <v>900</v>
      </c>
      <c r="B901" s="10" t="s">
        <v>394</v>
      </c>
      <c r="C901" s="10" t="s">
        <v>399</v>
      </c>
      <c r="D901" s="10" t="s">
        <v>411</v>
      </c>
      <c r="E901" s="10" t="s">
        <v>1349</v>
      </c>
      <c r="F901" s="486">
        <v>79</v>
      </c>
      <c r="G901" s="10" t="s">
        <v>969</v>
      </c>
    </row>
    <row r="902" spans="1:7" x14ac:dyDescent="0.5">
      <c r="A902" s="343">
        <v>901</v>
      </c>
      <c r="B902" s="10" t="s">
        <v>394</v>
      </c>
      <c r="C902" s="10" t="s">
        <v>397</v>
      </c>
      <c r="D902" s="10" t="s">
        <v>414</v>
      </c>
      <c r="E902" s="10" t="s">
        <v>1350</v>
      </c>
      <c r="F902" s="486">
        <v>29</v>
      </c>
      <c r="G902" s="10" t="s">
        <v>1311</v>
      </c>
    </row>
    <row r="903" spans="1:7" x14ac:dyDescent="0.5">
      <c r="A903" s="343">
        <v>902</v>
      </c>
      <c r="B903" s="10" t="s">
        <v>394</v>
      </c>
      <c r="C903" s="10" t="s">
        <v>398</v>
      </c>
      <c r="D903" s="10" t="s">
        <v>416</v>
      </c>
      <c r="E903" s="10" t="s">
        <v>1351</v>
      </c>
      <c r="F903" s="486">
        <v>79</v>
      </c>
      <c r="G903" s="10" t="s">
        <v>1321</v>
      </c>
    </row>
    <row r="904" spans="1:7" x14ac:dyDescent="0.5">
      <c r="A904" s="343">
        <v>903</v>
      </c>
      <c r="B904" s="10" t="s">
        <v>394</v>
      </c>
      <c r="C904" s="10" t="s">
        <v>400</v>
      </c>
      <c r="D904" s="10" t="s">
        <v>418</v>
      </c>
      <c r="E904" s="10" t="s">
        <v>1352</v>
      </c>
      <c r="F904" s="486">
        <v>149</v>
      </c>
      <c r="G904" s="10" t="s">
        <v>733</v>
      </c>
    </row>
    <row r="905" spans="1:7" x14ac:dyDescent="0.5">
      <c r="A905" s="343">
        <v>904</v>
      </c>
      <c r="B905" s="10" t="s">
        <v>394</v>
      </c>
      <c r="C905" s="10" t="s">
        <v>400</v>
      </c>
      <c r="D905" s="10" t="s">
        <v>420</v>
      </c>
      <c r="E905" s="10" t="s">
        <v>1353</v>
      </c>
      <c r="F905" s="486">
        <v>129</v>
      </c>
      <c r="G905" s="10" t="s">
        <v>1321</v>
      </c>
    </row>
    <row r="906" spans="1:7" x14ac:dyDescent="0.5">
      <c r="A906" s="343">
        <v>905</v>
      </c>
      <c r="B906" s="10" t="s">
        <v>394</v>
      </c>
      <c r="C906" s="10" t="s">
        <v>399</v>
      </c>
      <c r="D906" s="10" t="s">
        <v>422</v>
      </c>
      <c r="E906" s="10" t="s">
        <v>1354</v>
      </c>
      <c r="F906" s="486">
        <v>199</v>
      </c>
      <c r="G906" s="10" t="s">
        <v>1355</v>
      </c>
    </row>
    <row r="907" spans="1:7" x14ac:dyDescent="0.5">
      <c r="A907" s="343">
        <v>906</v>
      </c>
      <c r="B907" s="10" t="s">
        <v>394</v>
      </c>
      <c r="C907" s="10" t="s">
        <v>397</v>
      </c>
      <c r="D907" s="10" t="s">
        <v>424</v>
      </c>
      <c r="E907" s="10" t="s">
        <v>1356</v>
      </c>
      <c r="F907" s="486">
        <v>99</v>
      </c>
      <c r="G907" s="10" t="s">
        <v>1311</v>
      </c>
    </row>
    <row r="908" spans="1:7" x14ac:dyDescent="0.5">
      <c r="A908" s="343">
        <v>907</v>
      </c>
      <c r="B908" s="10" t="s">
        <v>394</v>
      </c>
      <c r="C908" s="10" t="s">
        <v>397</v>
      </c>
      <c r="D908" s="10" t="s">
        <v>426</v>
      </c>
      <c r="E908" s="10" t="s">
        <v>1357</v>
      </c>
      <c r="F908" s="486">
        <v>375</v>
      </c>
      <c r="G908" s="10" t="s">
        <v>1358</v>
      </c>
    </row>
    <row r="909" spans="1:7" x14ac:dyDescent="0.5">
      <c r="A909" s="343">
        <v>908</v>
      </c>
      <c r="B909" s="10" t="s">
        <v>394</v>
      </c>
      <c r="C909" s="10" t="s">
        <v>400</v>
      </c>
      <c r="D909" s="10" t="s">
        <v>428</v>
      </c>
      <c r="E909" s="10" t="s">
        <v>1359</v>
      </c>
      <c r="F909" s="486">
        <v>129</v>
      </c>
      <c r="G909" s="10" t="s">
        <v>1321</v>
      </c>
    </row>
    <row r="910" spans="1:7" x14ac:dyDescent="0.5">
      <c r="A910" s="343">
        <v>909</v>
      </c>
      <c r="B910" s="10" t="s">
        <v>394</v>
      </c>
      <c r="C910" s="10" t="s">
        <v>398</v>
      </c>
      <c r="D910" s="10" t="s">
        <v>430</v>
      </c>
      <c r="E910" s="10" t="s">
        <v>1360</v>
      </c>
      <c r="F910" s="486">
        <v>99</v>
      </c>
      <c r="G910" s="10" t="s">
        <v>1311</v>
      </c>
    </row>
    <row r="911" spans="1:7" x14ac:dyDescent="0.5">
      <c r="A911" s="343">
        <v>910</v>
      </c>
      <c r="B911" s="10" t="s">
        <v>394</v>
      </c>
      <c r="C911" s="10" t="s">
        <v>398</v>
      </c>
      <c r="D911" s="10" t="s">
        <v>433</v>
      </c>
      <c r="E911" s="10" t="s">
        <v>1361</v>
      </c>
      <c r="F911" s="486">
        <v>99</v>
      </c>
      <c r="G911" s="10" t="s">
        <v>1311</v>
      </c>
    </row>
    <row r="912" spans="1:7" x14ac:dyDescent="0.5">
      <c r="A912" s="343">
        <v>911</v>
      </c>
      <c r="B912" s="10" t="s">
        <v>394</v>
      </c>
      <c r="C912" s="10" t="s">
        <v>389</v>
      </c>
      <c r="D912" s="10" t="s">
        <v>405</v>
      </c>
      <c r="E912" s="10" t="s">
        <v>1362</v>
      </c>
      <c r="F912" s="486">
        <v>199</v>
      </c>
      <c r="G912" s="10" t="s">
        <v>1321</v>
      </c>
    </row>
    <row r="913" spans="1:7" x14ac:dyDescent="0.5">
      <c r="A913" s="343">
        <v>912</v>
      </c>
      <c r="B913" s="10" t="s">
        <v>394</v>
      </c>
      <c r="C913" s="10" t="s">
        <v>397</v>
      </c>
      <c r="D913" s="10" t="s">
        <v>408</v>
      </c>
      <c r="E913" s="10" t="s">
        <v>1363</v>
      </c>
      <c r="F913" s="486">
        <v>129</v>
      </c>
      <c r="G913" s="10" t="s">
        <v>1321</v>
      </c>
    </row>
    <row r="914" spans="1:7" x14ac:dyDescent="0.5">
      <c r="A914" s="343">
        <v>913</v>
      </c>
      <c r="B914" s="10" t="s">
        <v>394</v>
      </c>
      <c r="C914" s="10" t="s">
        <v>389</v>
      </c>
      <c r="D914" s="10" t="s">
        <v>411</v>
      </c>
      <c r="E914" s="10" t="s">
        <v>1364</v>
      </c>
      <c r="F914" s="486">
        <v>52</v>
      </c>
      <c r="G914" s="10" t="s">
        <v>1328</v>
      </c>
    </row>
    <row r="915" spans="1:7" x14ac:dyDescent="0.5">
      <c r="A915" s="343">
        <v>914</v>
      </c>
      <c r="B915" s="10" t="s">
        <v>394</v>
      </c>
      <c r="C915" s="10" t="s">
        <v>399</v>
      </c>
      <c r="D915" s="10" t="s">
        <v>414</v>
      </c>
      <c r="E915" s="10" t="s">
        <v>1365</v>
      </c>
      <c r="F915" s="486">
        <v>89.95</v>
      </c>
      <c r="G915" s="10" t="s">
        <v>1332</v>
      </c>
    </row>
    <row r="916" spans="1:7" x14ac:dyDescent="0.5">
      <c r="A916" s="343">
        <v>915</v>
      </c>
      <c r="B916" s="10" t="s">
        <v>394</v>
      </c>
      <c r="C916" s="10" t="s">
        <v>400</v>
      </c>
      <c r="D916" s="10" t="s">
        <v>416</v>
      </c>
      <c r="E916" s="10" t="s">
        <v>1366</v>
      </c>
      <c r="F916" s="486">
        <v>99</v>
      </c>
      <c r="G916" s="10" t="s">
        <v>1311</v>
      </c>
    </row>
    <row r="917" spans="1:7" x14ac:dyDescent="0.5">
      <c r="A917" s="343">
        <v>916</v>
      </c>
      <c r="B917" s="10" t="s">
        <v>394</v>
      </c>
      <c r="C917" s="10" t="s">
        <v>399</v>
      </c>
      <c r="D917" s="10" t="s">
        <v>418</v>
      </c>
      <c r="E917" s="10" t="s">
        <v>1367</v>
      </c>
      <c r="F917" s="486">
        <v>29</v>
      </c>
      <c r="G917" s="10" t="s">
        <v>1311</v>
      </c>
    </row>
    <row r="918" spans="1:7" x14ac:dyDescent="0.5">
      <c r="A918" s="343">
        <v>917</v>
      </c>
      <c r="B918" s="10" t="s">
        <v>394</v>
      </c>
      <c r="C918" s="10" t="s">
        <v>397</v>
      </c>
      <c r="D918" s="10" t="s">
        <v>420</v>
      </c>
      <c r="E918" s="10" t="s">
        <v>1368</v>
      </c>
      <c r="F918" s="486">
        <v>599</v>
      </c>
      <c r="G918" s="10" t="s">
        <v>1330</v>
      </c>
    </row>
    <row r="919" spans="1:7" x14ac:dyDescent="0.5">
      <c r="A919" s="343">
        <v>918</v>
      </c>
      <c r="B919" s="10" t="s">
        <v>394</v>
      </c>
      <c r="C919" s="10" t="s">
        <v>400</v>
      </c>
      <c r="D919" s="10" t="s">
        <v>422</v>
      </c>
      <c r="E919" s="10" t="s">
        <v>1369</v>
      </c>
      <c r="F919" s="486">
        <v>29</v>
      </c>
      <c r="G919" s="10" t="s">
        <v>1311</v>
      </c>
    </row>
    <row r="920" spans="1:7" x14ac:dyDescent="0.5">
      <c r="A920" s="343">
        <v>919</v>
      </c>
      <c r="B920" s="10" t="s">
        <v>394</v>
      </c>
      <c r="C920" s="10" t="s">
        <v>399</v>
      </c>
      <c r="D920" s="10" t="s">
        <v>424</v>
      </c>
      <c r="E920" s="10" t="s">
        <v>1370</v>
      </c>
      <c r="F920" s="486">
        <v>93</v>
      </c>
      <c r="G920" s="10" t="s">
        <v>1311</v>
      </c>
    </row>
    <row r="921" spans="1:7" x14ac:dyDescent="0.5">
      <c r="A921" s="343">
        <v>920</v>
      </c>
      <c r="B921" s="10" t="s">
        <v>394</v>
      </c>
      <c r="C921" s="10" t="s">
        <v>397</v>
      </c>
      <c r="D921" s="10" t="s">
        <v>426</v>
      </c>
      <c r="E921" s="10" t="s">
        <v>1371</v>
      </c>
      <c r="F921" s="486">
        <v>199</v>
      </c>
      <c r="G921" s="10" t="s">
        <v>733</v>
      </c>
    </row>
    <row r="922" spans="1:7" x14ac:dyDescent="0.5">
      <c r="A922" s="343">
        <v>921</v>
      </c>
      <c r="B922" s="10" t="s">
        <v>394</v>
      </c>
      <c r="C922" s="10" t="s">
        <v>389</v>
      </c>
      <c r="D922" s="10" t="s">
        <v>428</v>
      </c>
      <c r="E922" s="10" t="s">
        <v>1372</v>
      </c>
      <c r="F922" s="486">
        <v>34.99</v>
      </c>
      <c r="G922" s="10" t="s">
        <v>969</v>
      </c>
    </row>
    <row r="923" spans="1:7" x14ac:dyDescent="0.5">
      <c r="A923" s="343">
        <v>922</v>
      </c>
      <c r="B923" s="10" t="s">
        <v>394</v>
      </c>
      <c r="C923" s="10" t="s">
        <v>399</v>
      </c>
      <c r="D923" s="10" t="s">
        <v>430</v>
      </c>
      <c r="E923" s="10" t="s">
        <v>1373</v>
      </c>
      <c r="F923" s="486">
        <v>174</v>
      </c>
      <c r="G923" s="10" t="s">
        <v>1311</v>
      </c>
    </row>
    <row r="924" spans="1:7" x14ac:dyDescent="0.5">
      <c r="A924" s="343">
        <v>923</v>
      </c>
      <c r="B924" s="10" t="s">
        <v>394</v>
      </c>
      <c r="C924" s="10" t="s">
        <v>397</v>
      </c>
      <c r="D924" s="10" t="s">
        <v>433</v>
      </c>
      <c r="E924" s="10" t="s">
        <v>1374</v>
      </c>
      <c r="F924" s="486">
        <v>389</v>
      </c>
      <c r="G924" s="10" t="s">
        <v>1330</v>
      </c>
    </row>
    <row r="925" spans="1:7" x14ac:dyDescent="0.5">
      <c r="A925" s="343">
        <v>924</v>
      </c>
      <c r="B925" s="10" t="s">
        <v>394</v>
      </c>
      <c r="C925" s="10" t="s">
        <v>400</v>
      </c>
      <c r="D925" s="10" t="s">
        <v>405</v>
      </c>
      <c r="E925" s="10" t="s">
        <v>1375</v>
      </c>
      <c r="F925" s="486">
        <v>39.99</v>
      </c>
      <c r="G925" s="10" t="s">
        <v>1376</v>
      </c>
    </row>
    <row r="926" spans="1:7" x14ac:dyDescent="0.5">
      <c r="A926" s="343">
        <v>925</v>
      </c>
      <c r="B926" s="10" t="s">
        <v>394</v>
      </c>
      <c r="C926" s="10" t="s">
        <v>399</v>
      </c>
      <c r="D926" s="10" t="s">
        <v>408</v>
      </c>
      <c r="E926" s="10" t="s">
        <v>1377</v>
      </c>
      <c r="F926" s="486">
        <v>179</v>
      </c>
      <c r="G926" s="10" t="s">
        <v>1311</v>
      </c>
    </row>
    <row r="927" spans="1:7" x14ac:dyDescent="0.5">
      <c r="A927" s="343">
        <v>926</v>
      </c>
      <c r="B927" s="10" t="s">
        <v>394</v>
      </c>
      <c r="C927" s="10" t="s">
        <v>397</v>
      </c>
      <c r="D927" s="10" t="s">
        <v>411</v>
      </c>
      <c r="E927" s="10" t="s">
        <v>1378</v>
      </c>
      <c r="F927" s="486">
        <v>79.989999999999995</v>
      </c>
      <c r="G927" s="10" t="s">
        <v>1379</v>
      </c>
    </row>
    <row r="928" spans="1:7" x14ac:dyDescent="0.5">
      <c r="A928" s="343">
        <v>927</v>
      </c>
      <c r="B928" s="10" t="s">
        <v>394</v>
      </c>
      <c r="C928" s="10" t="s">
        <v>397</v>
      </c>
      <c r="D928" s="10" t="s">
        <v>414</v>
      </c>
      <c r="E928" s="10" t="s">
        <v>1380</v>
      </c>
      <c r="F928" s="486">
        <v>139</v>
      </c>
      <c r="G928" s="10" t="s">
        <v>1330</v>
      </c>
    </row>
    <row r="929" spans="1:7" x14ac:dyDescent="0.5">
      <c r="A929" s="343">
        <v>928</v>
      </c>
      <c r="B929" s="10" t="s">
        <v>394</v>
      </c>
      <c r="C929" s="10" t="s">
        <v>399</v>
      </c>
      <c r="D929" s="10" t="s">
        <v>416</v>
      </c>
      <c r="E929" s="10" t="s">
        <v>1381</v>
      </c>
      <c r="F929" s="486">
        <v>49.99</v>
      </c>
      <c r="G929" s="10" t="s">
        <v>969</v>
      </c>
    </row>
    <row r="930" spans="1:7" x14ac:dyDescent="0.5">
      <c r="A930" s="343">
        <v>929</v>
      </c>
      <c r="B930" s="10" t="s">
        <v>394</v>
      </c>
      <c r="C930" s="10" t="s">
        <v>397</v>
      </c>
      <c r="D930" s="10" t="s">
        <v>418</v>
      </c>
      <c r="E930" s="10" t="s">
        <v>1382</v>
      </c>
      <c r="F930" s="486">
        <v>199</v>
      </c>
      <c r="G930" s="10" t="s">
        <v>1341</v>
      </c>
    </row>
    <row r="931" spans="1:7" x14ac:dyDescent="0.5">
      <c r="A931" s="343">
        <v>930</v>
      </c>
      <c r="B931" s="10" t="s">
        <v>394</v>
      </c>
      <c r="C931" s="10" t="s">
        <v>398</v>
      </c>
      <c r="D931" s="10" t="s">
        <v>420</v>
      </c>
      <c r="E931" s="10" t="s">
        <v>1383</v>
      </c>
      <c r="F931" s="486">
        <v>39.99</v>
      </c>
      <c r="G931" s="10" t="s">
        <v>1376</v>
      </c>
    </row>
    <row r="932" spans="1:7" x14ac:dyDescent="0.5">
      <c r="A932" s="343">
        <v>931</v>
      </c>
      <c r="B932" s="10" t="s">
        <v>394</v>
      </c>
      <c r="C932" s="10" t="s">
        <v>398</v>
      </c>
      <c r="D932" s="10" t="s">
        <v>422</v>
      </c>
      <c r="E932" s="10" t="s">
        <v>1384</v>
      </c>
      <c r="F932" s="486">
        <v>239</v>
      </c>
      <c r="G932" s="10" t="s">
        <v>733</v>
      </c>
    </row>
    <row r="933" spans="1:7" x14ac:dyDescent="0.5">
      <c r="A933" s="343">
        <v>932</v>
      </c>
      <c r="B933" s="10" t="s">
        <v>394</v>
      </c>
      <c r="C933" s="10" t="s">
        <v>398</v>
      </c>
      <c r="D933" s="10" t="s">
        <v>424</v>
      </c>
      <c r="E933" s="10" t="s">
        <v>1385</v>
      </c>
      <c r="F933" s="486">
        <v>269</v>
      </c>
      <c r="G933" s="10" t="s">
        <v>1386</v>
      </c>
    </row>
    <row r="934" spans="1:7" x14ac:dyDescent="0.5">
      <c r="A934" s="343">
        <v>933</v>
      </c>
      <c r="B934" s="10" t="s">
        <v>394</v>
      </c>
      <c r="C934" s="10" t="s">
        <v>389</v>
      </c>
      <c r="D934" s="10" t="s">
        <v>426</v>
      </c>
      <c r="E934" s="10" t="s">
        <v>1387</v>
      </c>
      <c r="F934" s="486">
        <v>39.99</v>
      </c>
      <c r="G934" s="10" t="s">
        <v>969</v>
      </c>
    </row>
    <row r="935" spans="1:7" x14ac:dyDescent="0.5">
      <c r="A935" s="343">
        <v>934</v>
      </c>
      <c r="B935" s="10" t="s">
        <v>394</v>
      </c>
      <c r="C935" s="10" t="s">
        <v>399</v>
      </c>
      <c r="D935" s="10" t="s">
        <v>428</v>
      </c>
      <c r="E935" s="10" t="s">
        <v>1388</v>
      </c>
      <c r="F935" s="486">
        <v>52.99</v>
      </c>
      <c r="G935" s="10" t="s">
        <v>1319</v>
      </c>
    </row>
    <row r="936" spans="1:7" x14ac:dyDescent="0.5">
      <c r="A936" s="343">
        <v>935</v>
      </c>
      <c r="B936" s="10" t="s">
        <v>394</v>
      </c>
      <c r="C936" s="10" t="s">
        <v>400</v>
      </c>
      <c r="D936" s="10" t="s">
        <v>430</v>
      </c>
      <c r="E936" s="10" t="s">
        <v>1389</v>
      </c>
      <c r="F936" s="486">
        <v>99</v>
      </c>
      <c r="G936" s="10" t="s">
        <v>1010</v>
      </c>
    </row>
    <row r="937" spans="1:7" x14ac:dyDescent="0.5">
      <c r="A937" s="343">
        <v>936</v>
      </c>
      <c r="B937" s="10" t="s">
        <v>394</v>
      </c>
      <c r="C937" s="10" t="s">
        <v>398</v>
      </c>
      <c r="D937" s="10" t="s">
        <v>433</v>
      </c>
      <c r="E937" s="10" t="s">
        <v>1390</v>
      </c>
      <c r="F937" s="486">
        <v>51</v>
      </c>
      <c r="G937" s="10" t="s">
        <v>1311</v>
      </c>
    </row>
    <row r="938" spans="1:7" x14ac:dyDescent="0.5">
      <c r="A938" s="343">
        <v>937</v>
      </c>
      <c r="B938" s="10" t="s">
        <v>394</v>
      </c>
      <c r="C938" s="10" t="s">
        <v>397</v>
      </c>
      <c r="D938" s="10" t="s">
        <v>405</v>
      </c>
      <c r="E938" s="10" t="s">
        <v>1391</v>
      </c>
      <c r="F938" s="486">
        <v>219</v>
      </c>
      <c r="G938" s="10" t="s">
        <v>1330</v>
      </c>
    </row>
    <row r="939" spans="1:7" x14ac:dyDescent="0.5">
      <c r="A939" s="343">
        <v>938</v>
      </c>
      <c r="B939" s="10" t="s">
        <v>394</v>
      </c>
      <c r="C939" s="10" t="s">
        <v>389</v>
      </c>
      <c r="D939" s="10" t="s">
        <v>408</v>
      </c>
      <c r="E939" s="10" t="s">
        <v>1392</v>
      </c>
      <c r="F939" s="486">
        <v>59</v>
      </c>
      <c r="G939" s="10" t="s">
        <v>1328</v>
      </c>
    </row>
    <row r="940" spans="1:7" x14ac:dyDescent="0.5">
      <c r="A940" s="343">
        <v>939</v>
      </c>
      <c r="B940" s="10" t="s">
        <v>394</v>
      </c>
      <c r="C940" s="10" t="s">
        <v>395</v>
      </c>
      <c r="D940" s="10" t="s">
        <v>411</v>
      </c>
      <c r="E940" s="10" t="s">
        <v>1393</v>
      </c>
      <c r="F940" s="486">
        <v>49.99</v>
      </c>
      <c r="G940" s="10" t="s">
        <v>1394</v>
      </c>
    </row>
    <row r="941" spans="1:7" x14ac:dyDescent="0.5">
      <c r="A941" s="343">
        <v>940</v>
      </c>
      <c r="B941" s="10" t="s">
        <v>394</v>
      </c>
      <c r="C941" s="10" t="s">
        <v>395</v>
      </c>
      <c r="D941" s="10" t="s">
        <v>414</v>
      </c>
      <c r="E941" s="10" t="s">
        <v>1395</v>
      </c>
      <c r="F941" s="486">
        <v>79</v>
      </c>
      <c r="G941" s="10" t="s">
        <v>1321</v>
      </c>
    </row>
    <row r="942" spans="1:7" x14ac:dyDescent="0.5">
      <c r="A942" s="343">
        <v>941</v>
      </c>
      <c r="B942" s="10" t="s">
        <v>394</v>
      </c>
      <c r="C942" s="10" t="s">
        <v>389</v>
      </c>
      <c r="D942" s="10" t="s">
        <v>416</v>
      </c>
      <c r="E942" s="10" t="s">
        <v>1396</v>
      </c>
      <c r="F942" s="486">
        <v>149</v>
      </c>
      <c r="G942" s="10" t="s">
        <v>733</v>
      </c>
    </row>
    <row r="943" spans="1:7" x14ac:dyDescent="0.5">
      <c r="A943" s="343">
        <v>942</v>
      </c>
      <c r="B943" s="10" t="s">
        <v>394</v>
      </c>
      <c r="C943" s="10" t="s">
        <v>395</v>
      </c>
      <c r="D943" s="10" t="s">
        <v>418</v>
      </c>
      <c r="E943" s="10" t="s">
        <v>1397</v>
      </c>
      <c r="F943" s="486">
        <v>169</v>
      </c>
      <c r="G943" s="10" t="s">
        <v>1311</v>
      </c>
    </row>
    <row r="944" spans="1:7" x14ac:dyDescent="0.5">
      <c r="A944" s="343">
        <v>943</v>
      </c>
      <c r="B944" s="10" t="s">
        <v>394</v>
      </c>
      <c r="C944" s="10" t="s">
        <v>389</v>
      </c>
      <c r="D944" s="10" t="s">
        <v>420</v>
      </c>
      <c r="E944" s="10" t="s">
        <v>1398</v>
      </c>
      <c r="F944" s="486">
        <v>160</v>
      </c>
      <c r="G944" s="10" t="s">
        <v>1399</v>
      </c>
    </row>
    <row r="945" spans="1:7" x14ac:dyDescent="0.5">
      <c r="A945" s="343">
        <v>944</v>
      </c>
      <c r="B945" s="10" t="s">
        <v>394</v>
      </c>
      <c r="C945" s="10" t="s">
        <v>398</v>
      </c>
      <c r="D945" s="10" t="s">
        <v>422</v>
      </c>
      <c r="E945" s="10" t="s">
        <v>1400</v>
      </c>
      <c r="F945" s="486">
        <v>349</v>
      </c>
      <c r="G945" s="10" t="s">
        <v>1313</v>
      </c>
    </row>
    <row r="946" spans="1:7" x14ac:dyDescent="0.5">
      <c r="A946" s="343">
        <v>945</v>
      </c>
      <c r="B946" s="10" t="s">
        <v>394</v>
      </c>
      <c r="C946" s="10" t="s">
        <v>397</v>
      </c>
      <c r="D946" s="10" t="s">
        <v>424</v>
      </c>
      <c r="E946" s="10" t="s">
        <v>1401</v>
      </c>
      <c r="F946" s="486">
        <v>199</v>
      </c>
      <c r="G946" s="10" t="s">
        <v>1386</v>
      </c>
    </row>
    <row r="947" spans="1:7" x14ac:dyDescent="0.5">
      <c r="A947" s="343">
        <v>946</v>
      </c>
      <c r="B947" s="10" t="s">
        <v>394</v>
      </c>
      <c r="C947" s="10" t="s">
        <v>389</v>
      </c>
      <c r="D947" s="10" t="s">
        <v>426</v>
      </c>
      <c r="E947" s="10" t="s">
        <v>1402</v>
      </c>
      <c r="F947" s="486">
        <v>299</v>
      </c>
      <c r="G947" s="10" t="s">
        <v>1403</v>
      </c>
    </row>
    <row r="948" spans="1:7" x14ac:dyDescent="0.5">
      <c r="A948" s="343">
        <v>947</v>
      </c>
      <c r="B948" s="10" t="s">
        <v>394</v>
      </c>
      <c r="C948" s="10" t="s">
        <v>398</v>
      </c>
      <c r="D948" s="10" t="s">
        <v>428</v>
      </c>
      <c r="E948" s="10" t="s">
        <v>1404</v>
      </c>
      <c r="F948" s="486">
        <v>163</v>
      </c>
      <c r="G948" s="10" t="s">
        <v>1399</v>
      </c>
    </row>
    <row r="949" spans="1:7" x14ac:dyDescent="0.5">
      <c r="A949" s="343">
        <v>948</v>
      </c>
      <c r="B949" s="10" t="s">
        <v>394</v>
      </c>
      <c r="C949" s="10" t="s">
        <v>395</v>
      </c>
      <c r="D949" s="10" t="s">
        <v>430</v>
      </c>
      <c r="E949" s="10" t="s">
        <v>1405</v>
      </c>
      <c r="F949" s="486">
        <v>189</v>
      </c>
      <c r="G949" s="10" t="s">
        <v>1386</v>
      </c>
    </row>
    <row r="950" spans="1:7" x14ac:dyDescent="0.5">
      <c r="A950" s="343">
        <v>949</v>
      </c>
      <c r="B950" s="10" t="s">
        <v>394</v>
      </c>
      <c r="C950" s="10" t="s">
        <v>400</v>
      </c>
      <c r="D950" s="10" t="s">
        <v>433</v>
      </c>
      <c r="E950" s="10" t="s">
        <v>1406</v>
      </c>
      <c r="F950" s="486">
        <v>99</v>
      </c>
      <c r="G950" s="10" t="s">
        <v>1403</v>
      </c>
    </row>
    <row r="951" spans="1:7" x14ac:dyDescent="0.5">
      <c r="A951" s="343">
        <v>950</v>
      </c>
      <c r="B951" s="10" t="s">
        <v>394</v>
      </c>
      <c r="C951" s="10" t="s">
        <v>400</v>
      </c>
      <c r="D951" s="10" t="s">
        <v>405</v>
      </c>
      <c r="E951" s="10" t="s">
        <v>1407</v>
      </c>
      <c r="F951" s="486">
        <v>129</v>
      </c>
      <c r="G951" s="10" t="s">
        <v>1321</v>
      </c>
    </row>
    <row r="952" spans="1:7" x14ac:dyDescent="0.5">
      <c r="A952" s="343">
        <v>951</v>
      </c>
      <c r="B952" s="10" t="s">
        <v>394</v>
      </c>
      <c r="C952" s="10" t="s">
        <v>389</v>
      </c>
      <c r="D952" s="10" t="s">
        <v>408</v>
      </c>
      <c r="E952" s="10" t="s">
        <v>1408</v>
      </c>
      <c r="F952" s="486">
        <v>289</v>
      </c>
      <c r="G952" s="10" t="s">
        <v>1311</v>
      </c>
    </row>
    <row r="953" spans="1:7" x14ac:dyDescent="0.5">
      <c r="A953" s="343">
        <v>952</v>
      </c>
      <c r="B953" s="10" t="s">
        <v>394</v>
      </c>
      <c r="C953" s="10" t="s">
        <v>398</v>
      </c>
      <c r="D953" s="10" t="s">
        <v>411</v>
      </c>
      <c r="E953" s="10" t="s">
        <v>1409</v>
      </c>
      <c r="F953" s="486">
        <v>29</v>
      </c>
      <c r="G953" s="10" t="s">
        <v>1311</v>
      </c>
    </row>
    <row r="954" spans="1:7" x14ac:dyDescent="0.5">
      <c r="A954" s="343">
        <v>953</v>
      </c>
      <c r="B954" s="10" t="s">
        <v>394</v>
      </c>
      <c r="C954" s="10" t="s">
        <v>389</v>
      </c>
      <c r="D954" s="10" t="s">
        <v>414</v>
      </c>
      <c r="E954" s="10" t="s">
        <v>1410</v>
      </c>
      <c r="F954" s="486">
        <v>79</v>
      </c>
      <c r="G954" s="10" t="s">
        <v>1321</v>
      </c>
    </row>
    <row r="955" spans="1:7" x14ac:dyDescent="0.5">
      <c r="A955" s="343">
        <v>954</v>
      </c>
      <c r="B955" s="10" t="s">
        <v>394</v>
      </c>
      <c r="C955" s="10" t="s">
        <v>389</v>
      </c>
      <c r="D955" s="10" t="s">
        <v>416</v>
      </c>
      <c r="E955" s="10" t="s">
        <v>1411</v>
      </c>
      <c r="F955" s="486">
        <v>34.950000000000003</v>
      </c>
      <c r="G955" s="10" t="s">
        <v>1319</v>
      </c>
    </row>
    <row r="956" spans="1:7" x14ac:dyDescent="0.5">
      <c r="A956" s="343">
        <v>955</v>
      </c>
      <c r="B956" s="10" t="s">
        <v>394</v>
      </c>
      <c r="C956" s="10" t="s">
        <v>389</v>
      </c>
      <c r="D956" s="10" t="s">
        <v>418</v>
      </c>
      <c r="E956" s="10" t="s">
        <v>1412</v>
      </c>
      <c r="F956" s="486">
        <v>399</v>
      </c>
      <c r="G956" s="10" t="s">
        <v>1330</v>
      </c>
    </row>
    <row r="957" spans="1:7" x14ac:dyDescent="0.5">
      <c r="A957" s="343">
        <v>956</v>
      </c>
      <c r="B957" s="10" t="s">
        <v>394</v>
      </c>
      <c r="C957" s="10" t="s">
        <v>400</v>
      </c>
      <c r="D957" s="10" t="s">
        <v>420</v>
      </c>
      <c r="E957" s="10" t="s">
        <v>1413</v>
      </c>
      <c r="F957" s="486">
        <v>49</v>
      </c>
      <c r="G957" s="10" t="s">
        <v>969</v>
      </c>
    </row>
    <row r="958" spans="1:7" x14ac:dyDescent="0.5">
      <c r="A958" s="343">
        <v>957</v>
      </c>
      <c r="B958" s="10" t="s">
        <v>394</v>
      </c>
      <c r="C958" s="10" t="s">
        <v>395</v>
      </c>
      <c r="D958" s="10" t="s">
        <v>422</v>
      </c>
      <c r="E958" s="10" t="s">
        <v>1414</v>
      </c>
      <c r="F958" s="486">
        <v>399</v>
      </c>
      <c r="G958" s="10" t="s">
        <v>1355</v>
      </c>
    </row>
    <row r="959" spans="1:7" x14ac:dyDescent="0.5">
      <c r="A959" s="343">
        <v>958</v>
      </c>
      <c r="B959" s="10" t="s">
        <v>394</v>
      </c>
      <c r="C959" s="10" t="s">
        <v>400</v>
      </c>
      <c r="D959" s="10" t="s">
        <v>424</v>
      </c>
      <c r="E959" s="10" t="s">
        <v>1415</v>
      </c>
      <c r="F959" s="486">
        <v>229</v>
      </c>
      <c r="G959" s="10" t="s">
        <v>1355</v>
      </c>
    </row>
    <row r="960" spans="1:7" x14ac:dyDescent="0.5">
      <c r="A960" s="343">
        <v>959</v>
      </c>
      <c r="B960" s="10" t="s">
        <v>394</v>
      </c>
      <c r="C960" s="10" t="s">
        <v>400</v>
      </c>
      <c r="D960" s="10" t="s">
        <v>426</v>
      </c>
      <c r="E960" s="10" t="s">
        <v>1416</v>
      </c>
      <c r="F960" s="486">
        <v>269</v>
      </c>
      <c r="G960" s="10" t="s">
        <v>1386</v>
      </c>
    </row>
    <row r="961" spans="1:7" x14ac:dyDescent="0.5">
      <c r="A961" s="343">
        <v>960</v>
      </c>
      <c r="B961" s="10" t="s">
        <v>394</v>
      </c>
      <c r="C961" s="10" t="s">
        <v>397</v>
      </c>
      <c r="D961" s="10" t="s">
        <v>428</v>
      </c>
      <c r="E961" s="10" t="s">
        <v>1417</v>
      </c>
      <c r="F961" s="486">
        <v>269</v>
      </c>
      <c r="G961" s="10" t="s">
        <v>1386</v>
      </c>
    </row>
    <row r="962" spans="1:7" x14ac:dyDescent="0.5">
      <c r="A962" s="343">
        <v>961</v>
      </c>
      <c r="B962" s="10" t="s">
        <v>394</v>
      </c>
      <c r="C962" s="10" t="s">
        <v>397</v>
      </c>
      <c r="D962" s="10" t="s">
        <v>430</v>
      </c>
      <c r="E962" s="10" t="s">
        <v>1418</v>
      </c>
      <c r="F962" s="486">
        <v>174</v>
      </c>
      <c r="G962" s="10" t="s">
        <v>1311</v>
      </c>
    </row>
    <row r="963" spans="1:7" x14ac:dyDescent="0.5">
      <c r="A963" s="343">
        <v>962</v>
      </c>
      <c r="B963" s="10" t="s">
        <v>394</v>
      </c>
      <c r="C963" s="10" t="s">
        <v>400</v>
      </c>
      <c r="D963" s="10" t="s">
        <v>433</v>
      </c>
      <c r="E963" s="10" t="s">
        <v>1419</v>
      </c>
      <c r="F963" s="486">
        <v>69</v>
      </c>
      <c r="G963" s="10" t="s">
        <v>1341</v>
      </c>
    </row>
    <row r="964" spans="1:7" x14ac:dyDescent="0.5">
      <c r="A964" s="343">
        <v>963</v>
      </c>
      <c r="B964" s="10" t="s">
        <v>394</v>
      </c>
      <c r="C964" s="10" t="s">
        <v>395</v>
      </c>
      <c r="D964" s="10" t="s">
        <v>405</v>
      </c>
      <c r="E964" s="10" t="s">
        <v>1420</v>
      </c>
      <c r="F964" s="486">
        <v>47.95</v>
      </c>
      <c r="G964" s="10" t="s">
        <v>1421</v>
      </c>
    </row>
    <row r="965" spans="1:7" x14ac:dyDescent="0.5">
      <c r="A965" s="343">
        <v>964</v>
      </c>
      <c r="B965" s="10" t="s">
        <v>394</v>
      </c>
      <c r="C965" s="10" t="s">
        <v>397</v>
      </c>
      <c r="D965" s="10" t="s">
        <v>408</v>
      </c>
      <c r="E965" s="10" t="s">
        <v>1422</v>
      </c>
      <c r="F965" s="486">
        <v>449</v>
      </c>
      <c r="G965" s="10" t="s">
        <v>1358</v>
      </c>
    </row>
    <row r="966" spans="1:7" x14ac:dyDescent="0.5">
      <c r="A966" s="343">
        <v>965</v>
      </c>
      <c r="B966" s="10" t="s">
        <v>394</v>
      </c>
      <c r="C966" s="10" t="s">
        <v>397</v>
      </c>
      <c r="D966" s="10" t="s">
        <v>411</v>
      </c>
      <c r="E966" s="10" t="s">
        <v>1423</v>
      </c>
      <c r="F966" s="486">
        <v>375</v>
      </c>
      <c r="G966" s="10" t="s">
        <v>1358</v>
      </c>
    </row>
    <row r="967" spans="1:7" x14ac:dyDescent="0.5">
      <c r="A967" s="343">
        <v>966</v>
      </c>
      <c r="B967" s="10" t="s">
        <v>394</v>
      </c>
      <c r="C967" s="10" t="s">
        <v>398</v>
      </c>
      <c r="D967" s="10" t="s">
        <v>414</v>
      </c>
      <c r="E967" s="10" t="s">
        <v>1424</v>
      </c>
      <c r="F967" s="486">
        <v>29.95</v>
      </c>
      <c r="G967" s="10" t="s">
        <v>1328</v>
      </c>
    </row>
    <row r="968" spans="1:7" x14ac:dyDescent="0.5">
      <c r="A968" s="343">
        <v>967</v>
      </c>
      <c r="B968" s="10" t="s">
        <v>394</v>
      </c>
      <c r="C968" s="10" t="s">
        <v>397</v>
      </c>
      <c r="D968" s="10" t="s">
        <v>416</v>
      </c>
      <c r="E968" s="10" t="s">
        <v>1425</v>
      </c>
      <c r="F968" s="486">
        <v>269</v>
      </c>
      <c r="G968" s="10" t="s">
        <v>1386</v>
      </c>
    </row>
    <row r="969" spans="1:7" x14ac:dyDescent="0.5">
      <c r="A969" s="343">
        <v>968</v>
      </c>
      <c r="B969" s="10" t="s">
        <v>394</v>
      </c>
      <c r="C969" s="10" t="s">
        <v>398</v>
      </c>
      <c r="D969" s="10" t="s">
        <v>418</v>
      </c>
      <c r="E969" s="10" t="s">
        <v>1426</v>
      </c>
      <c r="F969" s="486">
        <v>51</v>
      </c>
      <c r="G969" s="10" t="s">
        <v>1311</v>
      </c>
    </row>
    <row r="970" spans="1:7" x14ac:dyDescent="0.5">
      <c r="A970" s="343">
        <v>969</v>
      </c>
      <c r="B970" s="10" t="s">
        <v>394</v>
      </c>
      <c r="C970" s="10" t="s">
        <v>395</v>
      </c>
      <c r="D970" s="10" t="s">
        <v>420</v>
      </c>
      <c r="E970" s="10" t="s">
        <v>1427</v>
      </c>
      <c r="F970" s="486">
        <v>79</v>
      </c>
      <c r="G970" s="10" t="s">
        <v>1428</v>
      </c>
    </row>
    <row r="971" spans="1:7" x14ac:dyDescent="0.5">
      <c r="A971" s="343">
        <v>970</v>
      </c>
      <c r="B971" s="10" t="s">
        <v>394</v>
      </c>
      <c r="C971" s="10" t="s">
        <v>1465</v>
      </c>
      <c r="D971" s="10" t="s">
        <v>422</v>
      </c>
      <c r="E971" s="10" t="s">
        <v>1429</v>
      </c>
      <c r="F971" s="486">
        <v>249</v>
      </c>
      <c r="G971" s="10" t="s">
        <v>1311</v>
      </c>
    </row>
    <row r="972" spans="1:7" x14ac:dyDescent="0.5">
      <c r="A972" s="343">
        <v>971</v>
      </c>
      <c r="B972" s="10" t="s">
        <v>394</v>
      </c>
      <c r="C972" s="10" t="s">
        <v>397</v>
      </c>
      <c r="D972" s="10" t="s">
        <v>424</v>
      </c>
      <c r="E972" s="10" t="s">
        <v>1430</v>
      </c>
      <c r="F972" s="486">
        <v>149</v>
      </c>
      <c r="G972" s="10" t="s">
        <v>1324</v>
      </c>
    </row>
    <row r="973" spans="1:7" x14ac:dyDescent="0.5">
      <c r="A973" s="343">
        <v>972</v>
      </c>
      <c r="B973" s="10" t="s">
        <v>394</v>
      </c>
      <c r="C973" s="10" t="s">
        <v>400</v>
      </c>
      <c r="D973" s="10" t="s">
        <v>426</v>
      </c>
      <c r="E973" s="10" t="s">
        <v>1431</v>
      </c>
      <c r="F973" s="486">
        <v>24.99</v>
      </c>
      <c r="G973" s="10" t="s">
        <v>1376</v>
      </c>
    </row>
    <row r="974" spans="1:7" x14ac:dyDescent="0.5">
      <c r="A974" s="343">
        <v>973</v>
      </c>
      <c r="B974" s="10" t="s">
        <v>394</v>
      </c>
      <c r="C974" s="10" t="s">
        <v>395</v>
      </c>
      <c r="D974" s="10" t="s">
        <v>428</v>
      </c>
      <c r="E974" s="10" t="s">
        <v>1432</v>
      </c>
      <c r="F974" s="486">
        <v>299</v>
      </c>
      <c r="G974" s="10" t="s">
        <v>733</v>
      </c>
    </row>
    <row r="975" spans="1:7" x14ac:dyDescent="0.5">
      <c r="A975" s="343">
        <v>974</v>
      </c>
      <c r="B975" s="10" t="s">
        <v>394</v>
      </c>
      <c r="C975" s="10" t="s">
        <v>398</v>
      </c>
      <c r="D975" s="10" t="s">
        <v>430</v>
      </c>
      <c r="E975" s="10" t="s">
        <v>1433</v>
      </c>
      <c r="F975" s="486">
        <v>175</v>
      </c>
      <c r="G975" s="10" t="s">
        <v>1311</v>
      </c>
    </row>
    <row r="976" spans="1:7" x14ac:dyDescent="0.5">
      <c r="A976" s="343">
        <v>975</v>
      </c>
      <c r="B976" s="10" t="s">
        <v>394</v>
      </c>
      <c r="C976" s="10" t="s">
        <v>399</v>
      </c>
      <c r="D976" s="10" t="s">
        <v>433</v>
      </c>
      <c r="E976" s="10" t="s">
        <v>1434</v>
      </c>
      <c r="F976" s="486">
        <v>24.99</v>
      </c>
      <c r="G976" s="10" t="s">
        <v>1435</v>
      </c>
    </row>
    <row r="977" spans="1:7" x14ac:dyDescent="0.5">
      <c r="A977" s="343">
        <v>976</v>
      </c>
      <c r="B977" s="10" t="s">
        <v>396</v>
      </c>
      <c r="C977" s="10" t="s">
        <v>399</v>
      </c>
      <c r="D977" s="10" t="s">
        <v>405</v>
      </c>
      <c r="E977" s="10" t="s">
        <v>1436</v>
      </c>
      <c r="F977" s="486">
        <v>99</v>
      </c>
      <c r="G977" s="10" t="s">
        <v>1341</v>
      </c>
    </row>
    <row r="978" spans="1:7" x14ac:dyDescent="0.5">
      <c r="A978" s="343">
        <v>977</v>
      </c>
      <c r="B978" s="10" t="s">
        <v>396</v>
      </c>
      <c r="C978" s="10" t="s">
        <v>398</v>
      </c>
      <c r="D978" s="10" t="s">
        <v>408</v>
      </c>
      <c r="E978" s="10" t="s">
        <v>1437</v>
      </c>
      <c r="F978" s="486">
        <v>349</v>
      </c>
      <c r="G978" s="10" t="s">
        <v>1358</v>
      </c>
    </row>
    <row r="979" spans="1:7" x14ac:dyDescent="0.5">
      <c r="A979" s="343">
        <v>978</v>
      </c>
      <c r="B979" s="10" t="s">
        <v>396</v>
      </c>
      <c r="C979" s="10" t="s">
        <v>400</v>
      </c>
      <c r="D979" s="10" t="s">
        <v>411</v>
      </c>
      <c r="E979" s="10" t="s">
        <v>1438</v>
      </c>
      <c r="F979" s="486">
        <v>43.99</v>
      </c>
      <c r="G979" s="10" t="s">
        <v>1319</v>
      </c>
    </row>
    <row r="980" spans="1:7" x14ac:dyDescent="0.5">
      <c r="A980" s="343">
        <v>979</v>
      </c>
      <c r="B980" s="10" t="s">
        <v>396</v>
      </c>
      <c r="C980" s="10" t="s">
        <v>400</v>
      </c>
      <c r="D980" s="10" t="s">
        <v>414</v>
      </c>
      <c r="E980" s="10" t="s">
        <v>1439</v>
      </c>
      <c r="F980" s="486">
        <v>51</v>
      </c>
      <c r="G980" s="10" t="s">
        <v>1311</v>
      </c>
    </row>
    <row r="981" spans="1:7" x14ac:dyDescent="0.5">
      <c r="A981" s="343">
        <v>980</v>
      </c>
      <c r="B981" s="10" t="s">
        <v>396</v>
      </c>
      <c r="C981" s="10" t="s">
        <v>395</v>
      </c>
      <c r="D981" s="10" t="s">
        <v>416</v>
      </c>
      <c r="E981" s="10" t="s">
        <v>1440</v>
      </c>
      <c r="F981" s="486">
        <v>24.99</v>
      </c>
      <c r="G981" s="10" t="s">
        <v>1332</v>
      </c>
    </row>
    <row r="982" spans="1:7" x14ac:dyDescent="0.5">
      <c r="A982" s="343">
        <v>981</v>
      </c>
      <c r="B982" s="10" t="s">
        <v>396</v>
      </c>
      <c r="C982" s="10" t="s">
        <v>398</v>
      </c>
      <c r="D982" s="10" t="s">
        <v>418</v>
      </c>
      <c r="E982" s="10" t="s">
        <v>1441</v>
      </c>
      <c r="F982" s="486">
        <v>299</v>
      </c>
      <c r="G982" s="10" t="s">
        <v>1403</v>
      </c>
    </row>
    <row r="983" spans="1:7" x14ac:dyDescent="0.5">
      <c r="A983" s="343">
        <v>982</v>
      </c>
      <c r="B983" s="10" t="s">
        <v>396</v>
      </c>
      <c r="C983" s="10" t="s">
        <v>1465</v>
      </c>
      <c r="D983" s="10" t="s">
        <v>420</v>
      </c>
      <c r="E983" s="10" t="s">
        <v>1442</v>
      </c>
      <c r="F983" s="486">
        <v>79.989999999999995</v>
      </c>
      <c r="G983" s="10" t="s">
        <v>1010</v>
      </c>
    </row>
    <row r="984" spans="1:7" x14ac:dyDescent="0.5">
      <c r="A984" s="343">
        <v>983</v>
      </c>
      <c r="B984" s="10" t="s">
        <v>396</v>
      </c>
      <c r="C984" s="10" t="s">
        <v>395</v>
      </c>
      <c r="D984" s="10" t="s">
        <v>422</v>
      </c>
      <c r="E984" s="10" t="s">
        <v>1443</v>
      </c>
      <c r="F984" s="486">
        <v>49.99</v>
      </c>
      <c r="G984" s="10" t="s">
        <v>969</v>
      </c>
    </row>
    <row r="985" spans="1:7" x14ac:dyDescent="0.5">
      <c r="A985" s="343">
        <v>984</v>
      </c>
      <c r="B985" s="10" t="s">
        <v>396</v>
      </c>
      <c r="C985" s="10" t="s">
        <v>395</v>
      </c>
      <c r="D985" s="10" t="s">
        <v>424</v>
      </c>
      <c r="E985" s="10" t="s">
        <v>1444</v>
      </c>
      <c r="F985" s="486">
        <v>129</v>
      </c>
      <c r="G985" s="10" t="s">
        <v>969</v>
      </c>
    </row>
    <row r="986" spans="1:7" x14ac:dyDescent="0.5">
      <c r="A986" s="343">
        <v>985</v>
      </c>
      <c r="B986" s="10" t="s">
        <v>396</v>
      </c>
      <c r="C986" s="10" t="s">
        <v>397</v>
      </c>
      <c r="D986" s="10" t="s">
        <v>426</v>
      </c>
      <c r="E986" s="10" t="s">
        <v>1445</v>
      </c>
      <c r="F986" s="486">
        <v>149</v>
      </c>
      <c r="G986" s="10" t="s">
        <v>1324</v>
      </c>
    </row>
    <row r="987" spans="1:7" x14ac:dyDescent="0.5">
      <c r="A987" s="343">
        <v>986</v>
      </c>
      <c r="B987" s="10" t="s">
        <v>396</v>
      </c>
      <c r="C987" s="10" t="s">
        <v>397</v>
      </c>
      <c r="D987" s="10" t="s">
        <v>428</v>
      </c>
      <c r="E987" s="10" t="s">
        <v>1446</v>
      </c>
      <c r="F987" s="486">
        <v>59.99</v>
      </c>
      <c r="G987" s="10" t="s">
        <v>1447</v>
      </c>
    </row>
    <row r="988" spans="1:7" x14ac:dyDescent="0.5">
      <c r="A988" s="343">
        <v>987</v>
      </c>
      <c r="B988" s="10" t="s">
        <v>396</v>
      </c>
      <c r="C988" s="10" t="s">
        <v>1465</v>
      </c>
      <c r="D988" s="10" t="s">
        <v>430</v>
      </c>
      <c r="E988" s="10" t="s">
        <v>1448</v>
      </c>
      <c r="F988" s="486">
        <v>169.99</v>
      </c>
      <c r="G988" s="10" t="s">
        <v>1449</v>
      </c>
    </row>
    <row r="989" spans="1:7" x14ac:dyDescent="0.5">
      <c r="A989" s="343">
        <v>988</v>
      </c>
      <c r="B989" s="10" t="s">
        <v>396</v>
      </c>
      <c r="C989" s="10" t="s">
        <v>397</v>
      </c>
      <c r="D989" s="10" t="s">
        <v>433</v>
      </c>
      <c r="E989" s="10" t="s">
        <v>1450</v>
      </c>
      <c r="F989" s="486">
        <v>34.950000000000003</v>
      </c>
      <c r="G989" s="10" t="s">
        <v>1319</v>
      </c>
    </row>
    <row r="990" spans="1:7" x14ac:dyDescent="0.5">
      <c r="A990" s="343">
        <v>989</v>
      </c>
      <c r="B990" s="10" t="s">
        <v>394</v>
      </c>
      <c r="C990" s="10" t="s">
        <v>395</v>
      </c>
      <c r="D990" s="10" t="s">
        <v>405</v>
      </c>
      <c r="E990" s="10" t="s">
        <v>1451</v>
      </c>
      <c r="F990" s="486">
        <v>139</v>
      </c>
      <c r="G990" s="10" t="s">
        <v>1330</v>
      </c>
    </row>
    <row r="991" spans="1:7" x14ac:dyDescent="0.5">
      <c r="A991" s="343">
        <v>990</v>
      </c>
      <c r="B991" s="10" t="s">
        <v>394</v>
      </c>
      <c r="C991" s="10" t="s">
        <v>398</v>
      </c>
      <c r="D991" s="10" t="s">
        <v>408</v>
      </c>
      <c r="E991" s="10" t="s">
        <v>1452</v>
      </c>
      <c r="F991" s="486">
        <v>199</v>
      </c>
      <c r="G991" s="10" t="s">
        <v>1321</v>
      </c>
    </row>
    <row r="992" spans="1:7" x14ac:dyDescent="0.5">
      <c r="A992" s="343">
        <v>991</v>
      </c>
      <c r="B992" s="10" t="s">
        <v>394</v>
      </c>
      <c r="C992" s="10" t="s">
        <v>397</v>
      </c>
      <c r="D992" s="10" t="s">
        <v>411</v>
      </c>
      <c r="E992" s="10" t="s">
        <v>1453</v>
      </c>
      <c r="F992" s="486">
        <v>199</v>
      </c>
      <c r="G992" s="10" t="s">
        <v>1321</v>
      </c>
    </row>
    <row r="993" spans="1:7" x14ac:dyDescent="0.5">
      <c r="A993" s="343">
        <v>992</v>
      </c>
      <c r="B993" s="10" t="s">
        <v>394</v>
      </c>
      <c r="C993" s="10" t="s">
        <v>1465</v>
      </c>
      <c r="D993" s="10" t="s">
        <v>414</v>
      </c>
      <c r="E993" s="10" t="s">
        <v>1454</v>
      </c>
      <c r="F993" s="486">
        <v>599</v>
      </c>
      <c r="G993" s="10" t="s">
        <v>1010</v>
      </c>
    </row>
    <row r="994" spans="1:7" x14ac:dyDescent="0.5">
      <c r="A994" s="343">
        <v>993</v>
      </c>
      <c r="B994" s="10" t="s">
        <v>394</v>
      </c>
      <c r="C994" s="10" t="s">
        <v>400</v>
      </c>
      <c r="D994" s="10" t="s">
        <v>416</v>
      </c>
      <c r="E994" s="10" t="s">
        <v>1455</v>
      </c>
      <c r="F994" s="486">
        <v>319</v>
      </c>
      <c r="G994" s="10" t="s">
        <v>733</v>
      </c>
    </row>
    <row r="995" spans="1:7" x14ac:dyDescent="0.5">
      <c r="A995" s="343">
        <v>994</v>
      </c>
      <c r="B995" s="10" t="s">
        <v>394</v>
      </c>
      <c r="C995" s="10" t="s">
        <v>399</v>
      </c>
      <c r="D995" s="10" t="s">
        <v>418</v>
      </c>
      <c r="E995" s="10" t="s">
        <v>1456</v>
      </c>
      <c r="F995" s="486">
        <v>349</v>
      </c>
      <c r="G995" s="10" t="s">
        <v>969</v>
      </c>
    </row>
    <row r="996" spans="1:7" x14ac:dyDescent="0.5">
      <c r="A996" s="343">
        <v>995</v>
      </c>
      <c r="B996" s="10" t="s">
        <v>394</v>
      </c>
      <c r="C996" s="10" t="s">
        <v>398</v>
      </c>
      <c r="D996" s="10" t="s">
        <v>420</v>
      </c>
      <c r="E996" s="10" t="s">
        <v>1457</v>
      </c>
      <c r="F996" s="486">
        <v>199</v>
      </c>
      <c r="G996" s="10" t="s">
        <v>1386</v>
      </c>
    </row>
    <row r="997" spans="1:7" x14ac:dyDescent="0.5">
      <c r="A997" s="343">
        <v>996</v>
      </c>
      <c r="B997" s="10" t="s">
        <v>394</v>
      </c>
      <c r="C997" s="10" t="s">
        <v>399</v>
      </c>
      <c r="D997" s="10" t="s">
        <v>422</v>
      </c>
      <c r="E997" s="10" t="s">
        <v>1458</v>
      </c>
      <c r="F997" s="486">
        <v>139</v>
      </c>
      <c r="G997" s="10" t="s">
        <v>1311</v>
      </c>
    </row>
    <row r="998" spans="1:7" x14ac:dyDescent="0.5">
      <c r="A998" s="343">
        <v>997</v>
      </c>
      <c r="B998" s="10" t="s">
        <v>394</v>
      </c>
      <c r="C998" s="10" t="s">
        <v>1465</v>
      </c>
      <c r="D998" s="10" t="s">
        <v>424</v>
      </c>
      <c r="E998" s="10" t="s">
        <v>1459</v>
      </c>
      <c r="F998" s="486">
        <v>79</v>
      </c>
      <c r="G998" s="10" t="s">
        <v>1328</v>
      </c>
    </row>
    <row r="999" spans="1:7" x14ac:dyDescent="0.5">
      <c r="A999" s="343">
        <v>998</v>
      </c>
      <c r="B999" s="10" t="s">
        <v>394</v>
      </c>
      <c r="C999" s="10" t="s">
        <v>398</v>
      </c>
      <c r="D999" s="10" t="s">
        <v>426</v>
      </c>
      <c r="E999" s="10" t="s">
        <v>1460</v>
      </c>
      <c r="F999" s="486">
        <v>399</v>
      </c>
      <c r="G999" s="10" t="s">
        <v>1461</v>
      </c>
    </row>
    <row r="1000" spans="1:7" x14ac:dyDescent="0.5">
      <c r="A1000" s="343">
        <v>999</v>
      </c>
      <c r="B1000" s="10" t="s">
        <v>394</v>
      </c>
      <c r="C1000" s="10" t="s">
        <v>1465</v>
      </c>
      <c r="D1000" s="10" t="s">
        <v>428</v>
      </c>
      <c r="E1000" s="10" t="s">
        <v>1462</v>
      </c>
      <c r="F1000" s="486">
        <v>249</v>
      </c>
      <c r="G1000" s="10" t="s">
        <v>1463</v>
      </c>
    </row>
    <row r="1001" spans="1:7" x14ac:dyDescent="0.5">
      <c r="A1001" s="343">
        <v>1000</v>
      </c>
      <c r="B1001" s="10" t="s">
        <v>394</v>
      </c>
      <c r="C1001" s="10" t="s">
        <v>398</v>
      </c>
      <c r="D1001" s="10" t="s">
        <v>430</v>
      </c>
      <c r="E1001" s="10" t="s">
        <v>1464</v>
      </c>
      <c r="F1001" s="486">
        <v>399</v>
      </c>
      <c r="G1001" s="10" t="s">
        <v>1463</v>
      </c>
    </row>
  </sheetData>
  <autoFilter ref="A1:G1001" xr:uid="{00000000-0009-0000-0000-00000F000000}">
    <sortState xmlns:xlrd2="http://schemas.microsoft.com/office/spreadsheetml/2017/richdata2" ref="A2:G1001">
      <sortCondition ref="A1:A1001"/>
    </sortState>
  </autoFilter>
  <pageMargins left="0.25" right="0.25" top="0.75" bottom="0.75" header="0.3" footer="0.3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R113"/>
  <sheetViews>
    <sheetView showGridLines="0" zoomScaleNormal="100" zoomScaleSheetLayoutView="90" workbookViewId="0">
      <selection activeCell="D10" sqref="D10"/>
    </sheetView>
  </sheetViews>
  <sheetFormatPr defaultColWidth="8.796875" defaultRowHeight="14.25" x14ac:dyDescent="0.45"/>
  <cols>
    <col min="1" max="2" width="11" style="23" bestFit="1" customWidth="1"/>
    <col min="3" max="3" width="8.19921875" style="23" customWidth="1"/>
    <col min="4" max="4" width="11.53125" style="23" bestFit="1" customWidth="1"/>
    <col min="5" max="5" width="14.19921875" style="182" bestFit="1" customWidth="1"/>
    <col min="6" max="6" width="8.796875" style="23"/>
    <col min="7" max="7" width="12.796875" style="23" customWidth="1"/>
    <col min="8" max="8" width="10.46484375" style="23" customWidth="1"/>
    <col min="9" max="9" width="8.796875" style="23" customWidth="1"/>
    <col min="10" max="10" width="10" style="23" customWidth="1"/>
    <col min="11" max="11" width="8.19921875" style="23" customWidth="1"/>
    <col min="12" max="12" width="14.796875" style="23" customWidth="1"/>
    <col min="13" max="13" width="10.53125" style="23" customWidth="1"/>
    <col min="14" max="14" width="8.796875" style="23" customWidth="1"/>
    <col min="15" max="17" width="10" style="23" customWidth="1"/>
    <col min="18" max="18" width="6" style="23" customWidth="1"/>
    <col min="19" max="19" width="12.19921875" style="23" customWidth="1"/>
    <col min="20" max="20" width="7" style="23" customWidth="1"/>
    <col min="21" max="21" width="16.46484375" style="23" customWidth="1"/>
    <col min="22" max="22" width="9.53125" style="23" customWidth="1"/>
    <col min="23" max="23" width="7" style="23" customWidth="1"/>
    <col min="24" max="24" width="13.796875" style="23" bestFit="1" customWidth="1"/>
    <col min="25" max="25" width="8.53125" style="23" customWidth="1"/>
    <col min="26" max="26" width="7" style="23" customWidth="1"/>
    <col min="27" max="27" width="12.53125" style="23" bestFit="1" customWidth="1"/>
    <col min="28" max="28" width="8.19921875" style="23" customWidth="1"/>
    <col min="29" max="29" width="7" style="23" customWidth="1"/>
    <col min="30" max="30" width="12.19921875" style="23" bestFit="1" customWidth="1"/>
    <col min="31" max="31" width="10" style="23" bestFit="1" customWidth="1"/>
    <col min="32" max="16384" width="8.796875" style="23"/>
  </cols>
  <sheetData>
    <row r="1" spans="1:18" s="11" customFormat="1" ht="50.25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</row>
    <row r="2" spans="1:18" s="11" customFormat="1" ht="30" customHeight="1" thickTop="1" x14ac:dyDescent="0.45">
      <c r="A2" s="908" t="s">
        <v>2355</v>
      </c>
      <c r="B2" s="908"/>
      <c r="C2" s="908"/>
      <c r="D2" s="908"/>
      <c r="E2" s="908"/>
      <c r="F2" s="908"/>
      <c r="G2" s="908"/>
      <c r="H2" s="908"/>
      <c r="I2" s="908"/>
      <c r="J2" s="908"/>
      <c r="K2" s="908"/>
      <c r="L2" s="908"/>
      <c r="M2" s="908"/>
      <c r="N2" s="908"/>
      <c r="O2" s="908"/>
      <c r="P2" s="908"/>
      <c r="Q2" s="908"/>
      <c r="R2" s="908"/>
    </row>
    <row r="3" spans="1:18" s="177" customFormat="1" ht="21" x14ac:dyDescent="0.45">
      <c r="A3" s="579" t="s">
        <v>2673</v>
      </c>
      <c r="B3" s="579"/>
      <c r="C3" s="580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</row>
    <row r="4" spans="1:18" customFormat="1" ht="15.75" x14ac:dyDescent="0.5">
      <c r="A4" s="329" t="s">
        <v>2674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s="177" customFormat="1" ht="15" customHeight="1" x14ac:dyDescent="0.45">
      <c r="A5" s="178" t="s">
        <v>1467</v>
      </c>
      <c r="B5" s="491"/>
      <c r="C5" s="492"/>
      <c r="D5" s="491"/>
      <c r="E5" s="491"/>
      <c r="F5" s="491"/>
      <c r="G5" s="491"/>
      <c r="H5" s="491"/>
      <c r="I5" s="491"/>
      <c r="J5" s="491"/>
      <c r="K5" s="491"/>
      <c r="L5" s="493"/>
      <c r="M5" s="165"/>
      <c r="N5" s="165"/>
      <c r="O5" s="165"/>
      <c r="P5" s="165"/>
      <c r="Q5" s="165"/>
      <c r="R5" s="165"/>
    </row>
    <row r="6" spans="1:18" s="177" customFormat="1" ht="15" customHeight="1" x14ac:dyDescent="0.45">
      <c r="A6" s="179" t="s">
        <v>1468</v>
      </c>
      <c r="B6" s="491"/>
      <c r="C6" s="492"/>
      <c r="D6" s="491"/>
      <c r="E6" s="491"/>
      <c r="F6" s="491"/>
      <c r="G6" s="491"/>
      <c r="H6" s="491"/>
      <c r="I6" s="491"/>
      <c r="J6" s="491"/>
      <c r="K6" s="491"/>
      <c r="L6" s="493"/>
      <c r="M6" s="165"/>
      <c r="N6" s="165"/>
      <c r="O6" s="165"/>
      <c r="P6" s="165"/>
      <c r="Q6" s="165"/>
      <c r="R6" s="165"/>
    </row>
    <row r="7" spans="1:18" s="177" customFormat="1" ht="15" customHeight="1" x14ac:dyDescent="0.45">
      <c r="A7" s="179" t="s">
        <v>2353</v>
      </c>
      <c r="B7" s="491"/>
      <c r="C7" s="492"/>
      <c r="D7" s="491"/>
      <c r="E7" s="491"/>
      <c r="F7" s="491"/>
      <c r="G7" s="491"/>
      <c r="H7" s="491"/>
      <c r="I7" s="491"/>
      <c r="J7" s="491"/>
      <c r="K7" s="491"/>
      <c r="L7" s="493"/>
      <c r="M7" s="165"/>
      <c r="N7" s="165"/>
      <c r="O7" s="165"/>
      <c r="P7" s="165"/>
      <c r="Q7" s="165"/>
      <c r="R7" s="165"/>
    </row>
    <row r="8" spans="1:18" s="177" customFormat="1" ht="15" customHeight="1" x14ac:dyDescent="0.45">
      <c r="A8" s="180" t="s">
        <v>1469</v>
      </c>
      <c r="B8" s="491"/>
      <c r="C8" s="492"/>
      <c r="D8" s="491"/>
      <c r="E8" s="491"/>
      <c r="F8" s="491"/>
      <c r="G8" s="491"/>
      <c r="H8" s="491"/>
      <c r="I8" s="491"/>
      <c r="J8" s="491"/>
      <c r="K8" s="491"/>
      <c r="L8" s="493"/>
      <c r="M8" s="165"/>
      <c r="N8" s="165"/>
      <c r="O8" s="165"/>
      <c r="P8" s="165"/>
      <c r="Q8" s="165"/>
      <c r="R8" s="165"/>
    </row>
    <row r="9" spans="1:18" s="177" customFormat="1" ht="15" customHeight="1" x14ac:dyDescent="0.45">
      <c r="A9" s="179" t="s">
        <v>1470</v>
      </c>
      <c r="B9" s="491"/>
      <c r="C9" s="492"/>
      <c r="D9" s="491"/>
      <c r="E9" s="491"/>
      <c r="F9" s="491"/>
      <c r="G9" s="491"/>
      <c r="H9" s="491"/>
      <c r="I9" s="491"/>
      <c r="J9" s="491"/>
      <c r="K9" s="491"/>
      <c r="L9" s="493"/>
      <c r="M9" s="165"/>
      <c r="N9" s="165"/>
      <c r="O9" s="165"/>
      <c r="P9" s="165"/>
      <c r="Q9" s="165"/>
      <c r="R9" s="165"/>
    </row>
    <row r="10" spans="1:18" s="177" customFormat="1" ht="15" customHeight="1" x14ac:dyDescent="0.45">
      <c r="A10" s="179" t="s">
        <v>1471</v>
      </c>
      <c r="B10" s="491"/>
      <c r="C10" s="492"/>
      <c r="D10" s="491"/>
      <c r="E10" s="491"/>
      <c r="F10" s="491"/>
      <c r="G10" s="491"/>
      <c r="H10" s="491"/>
      <c r="I10" s="491"/>
      <c r="J10" s="491"/>
      <c r="K10" s="491"/>
      <c r="L10" s="493"/>
      <c r="M10" s="165"/>
      <c r="N10" s="165"/>
      <c r="O10" s="165"/>
      <c r="P10" s="165"/>
      <c r="Q10" s="165"/>
      <c r="R10" s="165"/>
    </row>
    <row r="11" spans="1:18" s="177" customFormat="1" ht="15" customHeight="1" x14ac:dyDescent="0.45">
      <c r="A11" s="179" t="s">
        <v>1472</v>
      </c>
      <c r="B11" s="491"/>
      <c r="C11" s="492"/>
      <c r="D11" s="491"/>
      <c r="E11" s="491"/>
      <c r="F11" s="491"/>
      <c r="G11" s="491"/>
      <c r="H11" s="491"/>
      <c r="I11" s="491"/>
      <c r="J11" s="491"/>
      <c r="K11" s="491"/>
      <c r="L11" s="493"/>
      <c r="M11" s="165"/>
      <c r="N11" s="165"/>
      <c r="O11" s="165"/>
      <c r="P11" s="165"/>
      <c r="Q11" s="165"/>
      <c r="R11" s="165"/>
    </row>
    <row r="12" spans="1:18" s="177" customFormat="1" ht="15" customHeight="1" x14ac:dyDescent="0.45">
      <c r="A12" s="180" t="s">
        <v>1473</v>
      </c>
      <c r="B12" s="491"/>
      <c r="C12" s="492"/>
      <c r="D12" s="491"/>
      <c r="E12" s="491"/>
      <c r="F12" s="491"/>
      <c r="G12" s="491"/>
      <c r="H12" s="491"/>
      <c r="I12" s="491"/>
      <c r="J12" s="491"/>
      <c r="K12" s="491"/>
      <c r="L12" s="493"/>
      <c r="M12" s="165"/>
      <c r="N12" s="165"/>
      <c r="O12" s="165"/>
      <c r="P12" s="165"/>
      <c r="Q12" s="165"/>
      <c r="R12" s="165"/>
    </row>
    <row r="13" spans="1:18" s="177" customFormat="1" ht="15" customHeight="1" x14ac:dyDescent="0.45">
      <c r="A13" s="180"/>
      <c r="B13" s="491"/>
      <c r="C13" s="492"/>
      <c r="D13" s="491"/>
      <c r="E13" s="491"/>
      <c r="F13" s="491"/>
      <c r="G13" s="491"/>
      <c r="H13" s="491"/>
      <c r="I13" s="491"/>
      <c r="J13" s="491"/>
      <c r="K13" s="491"/>
      <c r="L13" s="493"/>
      <c r="M13" s="165"/>
      <c r="N13" s="165"/>
      <c r="O13" s="165"/>
      <c r="P13" s="165"/>
      <c r="Q13" s="165"/>
      <c r="R13" s="165"/>
    </row>
    <row r="14" spans="1:18" ht="15" customHeight="1" thickBot="1" x14ac:dyDescent="0.55000000000000004">
      <c r="A14" s="494" t="s">
        <v>1474</v>
      </c>
      <c r="B14" s="495" t="s">
        <v>26</v>
      </c>
      <c r="C14" s="495" t="s">
        <v>1475</v>
      </c>
      <c r="D14" s="495" t="s">
        <v>1476</v>
      </c>
      <c r="E14" s="496" t="s">
        <v>27</v>
      </c>
      <c r="G14" s="933" t="s">
        <v>1477</v>
      </c>
      <c r="H14" s="933"/>
      <c r="I14" s="933"/>
      <c r="J14" s="933"/>
      <c r="K14" s="933"/>
      <c r="L14" s="933"/>
      <c r="M14" s="933"/>
      <c r="N14" s="933"/>
      <c r="O14" s="933"/>
    </row>
    <row r="15" spans="1:18" ht="15.75" x14ac:dyDescent="0.5">
      <c r="A15" s="497" t="s">
        <v>1478</v>
      </c>
      <c r="B15" s="498" t="s">
        <v>1479</v>
      </c>
      <c r="C15" s="498" t="s">
        <v>1480</v>
      </c>
      <c r="D15" s="499">
        <v>40994</v>
      </c>
      <c r="E15" s="500">
        <v>41500</v>
      </c>
      <c r="G15" s="25" t="s">
        <v>1476</v>
      </c>
      <c r="H15" s="25" t="s">
        <v>1481</v>
      </c>
      <c r="I15" s="25"/>
      <c r="J15" s="25"/>
      <c r="K15" s="25"/>
      <c r="L15" s="10"/>
      <c r="M15" s="10"/>
      <c r="N15" s="25"/>
      <c r="O15" s="25"/>
      <c r="R15" s="510" t="s">
        <v>1482</v>
      </c>
    </row>
    <row r="16" spans="1:18" ht="15" customHeight="1" x14ac:dyDescent="0.5">
      <c r="A16" s="501" t="s">
        <v>1483</v>
      </c>
      <c r="B16" s="502" t="s">
        <v>1479</v>
      </c>
      <c r="C16" s="502" t="s">
        <v>1480</v>
      </c>
      <c r="D16" s="503">
        <v>41463</v>
      </c>
      <c r="E16" s="504">
        <v>176500</v>
      </c>
      <c r="G16" s="25" t="s">
        <v>2351</v>
      </c>
      <c r="H16" s="25"/>
      <c r="I16" s="25"/>
      <c r="J16" s="25"/>
      <c r="K16" s="25"/>
      <c r="L16" s="25" t="s">
        <v>2352</v>
      </c>
      <c r="M16" s="25"/>
      <c r="N16" s="25"/>
      <c r="O16" s="25"/>
      <c r="R16" s="510" t="s">
        <v>1484</v>
      </c>
    </row>
    <row r="17" spans="1:17" ht="15.75" x14ac:dyDescent="0.5">
      <c r="A17" s="505" t="s">
        <v>1485</v>
      </c>
      <c r="B17" s="506" t="s">
        <v>1479</v>
      </c>
      <c r="C17" s="506" t="s">
        <v>1480</v>
      </c>
      <c r="D17" s="507">
        <v>41568</v>
      </c>
      <c r="E17" s="508">
        <v>210250</v>
      </c>
      <c r="G17" s="25" t="s">
        <v>1486</v>
      </c>
      <c r="H17" s="25"/>
      <c r="I17" s="25" t="s">
        <v>1475</v>
      </c>
      <c r="J17" s="25"/>
      <c r="K17" s="10"/>
      <c r="L17" s="482" t="s">
        <v>1486</v>
      </c>
      <c r="M17" s="10"/>
      <c r="N17" s="482" t="s">
        <v>1475</v>
      </c>
      <c r="O17" s="10"/>
      <c r="P17"/>
      <c r="Q17"/>
    </row>
    <row r="18" spans="1:17" ht="15.75" x14ac:dyDescent="0.5">
      <c r="A18" s="501" t="s">
        <v>96</v>
      </c>
      <c r="B18" s="502" t="s">
        <v>1479</v>
      </c>
      <c r="C18" s="502" t="s">
        <v>1480</v>
      </c>
      <c r="D18" s="503">
        <v>41358</v>
      </c>
      <c r="E18" s="504">
        <v>142750</v>
      </c>
      <c r="G18" s="25" t="s">
        <v>1474</v>
      </c>
      <c r="H18" s="25" t="s">
        <v>26</v>
      </c>
      <c r="I18" s="304" t="s">
        <v>1487</v>
      </c>
      <c r="J18" s="304" t="s">
        <v>401</v>
      </c>
      <c r="K18" s="343"/>
      <c r="L18" s="509" t="s">
        <v>1474</v>
      </c>
      <c r="M18" s="509" t="s">
        <v>26</v>
      </c>
      <c r="N18" s="343" t="s">
        <v>1487</v>
      </c>
      <c r="O18" s="10" t="s">
        <v>401</v>
      </c>
      <c r="P18"/>
      <c r="Q18"/>
    </row>
    <row r="19" spans="1:17" ht="15.75" x14ac:dyDescent="0.5">
      <c r="A19" s="505" t="s">
        <v>1488</v>
      </c>
      <c r="B19" s="506" t="s">
        <v>1479</v>
      </c>
      <c r="C19" s="506" t="s">
        <v>1480</v>
      </c>
      <c r="D19" s="507">
        <v>41099</v>
      </c>
      <c r="E19" s="508">
        <v>75250</v>
      </c>
      <c r="G19" s="25" t="s">
        <v>1485</v>
      </c>
      <c r="H19" s="25" t="s">
        <v>1479</v>
      </c>
      <c r="I19" s="25">
        <v>131500</v>
      </c>
      <c r="J19" s="25">
        <v>131500</v>
      </c>
      <c r="K19" s="10"/>
      <c r="L19" s="10" t="s">
        <v>1485</v>
      </c>
      <c r="M19" s="10"/>
      <c r="N19" s="10">
        <v>657500</v>
      </c>
      <c r="O19" s="10">
        <v>657500</v>
      </c>
      <c r="P19"/>
      <c r="Q19"/>
    </row>
    <row r="20" spans="1:17" ht="15.75" x14ac:dyDescent="0.5">
      <c r="A20" s="501" t="s">
        <v>1489</v>
      </c>
      <c r="B20" s="502" t="s">
        <v>1479</v>
      </c>
      <c r="C20" s="502" t="s">
        <v>1480</v>
      </c>
      <c r="D20" s="503">
        <v>41204</v>
      </c>
      <c r="E20" s="504">
        <v>109000</v>
      </c>
      <c r="G20" s="25"/>
      <c r="H20" s="25" t="s">
        <v>391</v>
      </c>
      <c r="I20" s="25">
        <v>84250</v>
      </c>
      <c r="J20" s="25">
        <v>84250</v>
      </c>
      <c r="K20" s="10"/>
      <c r="L20" s="10"/>
      <c r="M20" s="10" t="s">
        <v>1479</v>
      </c>
      <c r="N20" s="10">
        <v>131500</v>
      </c>
      <c r="O20" s="10">
        <v>131500</v>
      </c>
      <c r="P20"/>
      <c r="Q20"/>
    </row>
    <row r="21" spans="1:17" ht="15.75" x14ac:dyDescent="0.5">
      <c r="A21" s="505" t="s">
        <v>1478</v>
      </c>
      <c r="B21" s="506" t="s">
        <v>1479</v>
      </c>
      <c r="C21" s="506" t="s">
        <v>1490</v>
      </c>
      <c r="D21" s="507">
        <v>41239</v>
      </c>
      <c r="E21" s="508">
        <v>120250</v>
      </c>
      <c r="G21" s="25"/>
      <c r="H21" s="25" t="s">
        <v>396</v>
      </c>
      <c r="I21" s="25">
        <v>226000</v>
      </c>
      <c r="J21" s="25">
        <v>226000</v>
      </c>
      <c r="K21" s="10"/>
      <c r="L21" s="10"/>
      <c r="M21" s="10" t="s">
        <v>391</v>
      </c>
      <c r="N21" s="10">
        <v>84250</v>
      </c>
      <c r="O21" s="10">
        <v>84250</v>
      </c>
      <c r="P21"/>
      <c r="Q21"/>
    </row>
    <row r="22" spans="1:17" ht="15.75" x14ac:dyDescent="0.5">
      <c r="A22" s="501" t="s">
        <v>1483</v>
      </c>
      <c r="B22" s="502" t="s">
        <v>1479</v>
      </c>
      <c r="C22" s="502" t="s">
        <v>1490</v>
      </c>
      <c r="D22" s="503">
        <v>40924</v>
      </c>
      <c r="E22" s="504">
        <v>19000</v>
      </c>
      <c r="G22" s="25"/>
      <c r="H22" s="25" t="s">
        <v>393</v>
      </c>
      <c r="I22" s="25">
        <v>37000</v>
      </c>
      <c r="J22" s="25">
        <v>37000</v>
      </c>
      <c r="K22" s="10"/>
      <c r="L22" s="10"/>
      <c r="M22" s="10" t="s">
        <v>396</v>
      </c>
      <c r="N22" s="10">
        <v>226000</v>
      </c>
      <c r="O22" s="10">
        <v>226000</v>
      </c>
      <c r="P22"/>
      <c r="Q22"/>
    </row>
    <row r="23" spans="1:17" ht="15.75" x14ac:dyDescent="0.5">
      <c r="A23" s="505" t="s">
        <v>1485</v>
      </c>
      <c r="B23" s="506" t="s">
        <v>1479</v>
      </c>
      <c r="C23" s="506" t="s">
        <v>1490</v>
      </c>
      <c r="D23" s="507">
        <v>41029</v>
      </c>
      <c r="E23" s="508">
        <v>52750</v>
      </c>
      <c r="G23" s="25"/>
      <c r="H23" s="25" t="s">
        <v>1491</v>
      </c>
      <c r="I23" s="25">
        <v>178750</v>
      </c>
      <c r="J23" s="25">
        <v>178750</v>
      </c>
      <c r="K23" s="10"/>
      <c r="L23" s="10"/>
      <c r="M23" s="10" t="s">
        <v>393</v>
      </c>
      <c r="N23" s="10">
        <v>37000</v>
      </c>
      <c r="O23" s="10">
        <v>37000</v>
      </c>
      <c r="P23"/>
      <c r="Q23"/>
    </row>
    <row r="24" spans="1:17" ht="15.75" x14ac:dyDescent="0.5">
      <c r="A24" s="501" t="s">
        <v>96</v>
      </c>
      <c r="B24" s="502" t="s">
        <v>1479</v>
      </c>
      <c r="C24" s="502" t="s">
        <v>1490</v>
      </c>
      <c r="D24" s="503">
        <v>41463</v>
      </c>
      <c r="E24" s="504">
        <v>221500</v>
      </c>
      <c r="G24" s="25" t="s">
        <v>1492</v>
      </c>
      <c r="H24" s="25"/>
      <c r="I24" s="25">
        <v>657500</v>
      </c>
      <c r="J24" s="25">
        <v>657500</v>
      </c>
      <c r="K24" s="10"/>
      <c r="L24" s="10"/>
      <c r="M24" s="10" t="s">
        <v>1491</v>
      </c>
      <c r="N24" s="10">
        <v>178750</v>
      </c>
      <c r="O24" s="10">
        <v>178750</v>
      </c>
      <c r="P24"/>
      <c r="Q24"/>
    </row>
    <row r="25" spans="1:17" ht="15.75" x14ac:dyDescent="0.5">
      <c r="A25" s="505" t="s">
        <v>1493</v>
      </c>
      <c r="B25" s="506" t="s">
        <v>1479</v>
      </c>
      <c r="C25" s="506" t="s">
        <v>1490</v>
      </c>
      <c r="D25" s="507">
        <v>41568</v>
      </c>
      <c r="E25" s="508">
        <v>86500</v>
      </c>
      <c r="G25" s="25" t="s">
        <v>1488</v>
      </c>
      <c r="H25" s="25" t="s">
        <v>1479</v>
      </c>
      <c r="I25" s="25">
        <v>232750</v>
      </c>
      <c r="J25" s="25">
        <v>232750</v>
      </c>
      <c r="K25" s="10"/>
      <c r="L25" s="10" t="s">
        <v>1488</v>
      </c>
      <c r="M25" s="10"/>
      <c r="N25" s="10">
        <v>691250</v>
      </c>
      <c r="O25" s="10">
        <v>691250</v>
      </c>
      <c r="P25"/>
      <c r="Q25"/>
    </row>
    <row r="26" spans="1:17" ht="15.75" x14ac:dyDescent="0.5">
      <c r="A26" s="501" t="s">
        <v>1488</v>
      </c>
      <c r="B26" s="502" t="s">
        <v>1479</v>
      </c>
      <c r="C26" s="502" t="s">
        <v>1490</v>
      </c>
      <c r="D26" s="503">
        <v>41358</v>
      </c>
      <c r="E26" s="504">
        <v>154000</v>
      </c>
      <c r="G26" s="25"/>
      <c r="H26" s="25" t="s">
        <v>391</v>
      </c>
      <c r="I26" s="25">
        <v>185500</v>
      </c>
      <c r="J26" s="25">
        <v>185500</v>
      </c>
      <c r="K26" s="10"/>
      <c r="L26" s="10"/>
      <c r="M26" s="10" t="s">
        <v>1479</v>
      </c>
      <c r="N26" s="10">
        <v>232750</v>
      </c>
      <c r="O26" s="10">
        <v>232750</v>
      </c>
      <c r="P26"/>
      <c r="Q26"/>
    </row>
    <row r="27" spans="1:17" ht="15.75" x14ac:dyDescent="0.5">
      <c r="A27" s="505" t="s">
        <v>1489</v>
      </c>
      <c r="B27" s="506" t="s">
        <v>1479</v>
      </c>
      <c r="C27" s="506" t="s">
        <v>1490</v>
      </c>
      <c r="D27" s="507">
        <v>41463</v>
      </c>
      <c r="E27" s="508">
        <v>187750</v>
      </c>
      <c r="G27" s="25"/>
      <c r="H27" s="25" t="s">
        <v>396</v>
      </c>
      <c r="I27" s="25">
        <v>91000</v>
      </c>
      <c r="J27" s="25">
        <v>91000</v>
      </c>
      <c r="K27" s="10"/>
      <c r="L27" s="10"/>
      <c r="M27" s="10" t="s">
        <v>391</v>
      </c>
      <c r="N27" s="10">
        <v>185500</v>
      </c>
      <c r="O27" s="10">
        <v>185500</v>
      </c>
      <c r="P27"/>
      <c r="Q27"/>
    </row>
    <row r="28" spans="1:17" ht="15.75" x14ac:dyDescent="0.5">
      <c r="A28" s="501" t="s">
        <v>1478</v>
      </c>
      <c r="B28" s="502" t="s">
        <v>1479</v>
      </c>
      <c r="C28" s="502" t="s">
        <v>1487</v>
      </c>
      <c r="D28" s="507">
        <v>41568</v>
      </c>
      <c r="E28" s="504">
        <v>199000</v>
      </c>
      <c r="G28" s="25"/>
      <c r="H28" s="25" t="s">
        <v>393</v>
      </c>
      <c r="I28" s="25">
        <v>138250</v>
      </c>
      <c r="J28" s="25">
        <v>138250</v>
      </c>
      <c r="K28" s="10"/>
      <c r="L28" s="10"/>
      <c r="M28" s="10" t="s">
        <v>396</v>
      </c>
      <c r="N28" s="10">
        <v>91000</v>
      </c>
      <c r="O28" s="10">
        <v>91000</v>
      </c>
      <c r="P28"/>
      <c r="Q28"/>
    </row>
    <row r="29" spans="1:17" ht="15.75" x14ac:dyDescent="0.5">
      <c r="A29" s="505" t="s">
        <v>1483</v>
      </c>
      <c r="B29" s="506" t="s">
        <v>1479</v>
      </c>
      <c r="C29" s="506" t="s">
        <v>1487</v>
      </c>
      <c r="D29" s="507">
        <v>41358</v>
      </c>
      <c r="E29" s="508">
        <v>97750</v>
      </c>
      <c r="G29" s="25"/>
      <c r="H29" s="25" t="s">
        <v>1491</v>
      </c>
      <c r="I29" s="25">
        <v>43750</v>
      </c>
      <c r="J29" s="25">
        <v>43750</v>
      </c>
      <c r="K29" s="10"/>
      <c r="L29" s="10"/>
      <c r="M29" s="10" t="s">
        <v>393</v>
      </c>
      <c r="N29" s="10">
        <v>138250</v>
      </c>
      <c r="O29" s="10">
        <v>138250</v>
      </c>
      <c r="P29"/>
      <c r="Q29"/>
    </row>
    <row r="30" spans="1:17" ht="15.75" x14ac:dyDescent="0.5">
      <c r="A30" s="501" t="s">
        <v>1485</v>
      </c>
      <c r="B30" s="502" t="s">
        <v>1479</v>
      </c>
      <c r="C30" s="502" t="s">
        <v>1487</v>
      </c>
      <c r="D30" s="503">
        <v>41274</v>
      </c>
      <c r="E30" s="504">
        <v>131500</v>
      </c>
      <c r="G30" s="25" t="s">
        <v>1494</v>
      </c>
      <c r="H30" s="25"/>
      <c r="I30" s="25">
        <v>691250</v>
      </c>
      <c r="J30" s="25">
        <v>691250</v>
      </c>
      <c r="K30" s="10"/>
      <c r="L30" s="10"/>
      <c r="M30" s="10" t="s">
        <v>1491</v>
      </c>
      <c r="N30" s="10">
        <v>43750</v>
      </c>
      <c r="O30" s="10">
        <v>43750</v>
      </c>
      <c r="P30"/>
      <c r="Q30"/>
    </row>
    <row r="31" spans="1:17" ht="15.75" x14ac:dyDescent="0.5">
      <c r="A31" s="505" t="s">
        <v>96</v>
      </c>
      <c r="B31" s="506" t="s">
        <v>1479</v>
      </c>
      <c r="C31" s="506" t="s">
        <v>1487</v>
      </c>
      <c r="D31" s="507">
        <v>41064</v>
      </c>
      <c r="E31" s="508">
        <v>64000</v>
      </c>
      <c r="G31" s="25" t="s">
        <v>401</v>
      </c>
      <c r="H31" s="25"/>
      <c r="I31" s="25">
        <v>1348750</v>
      </c>
      <c r="J31" s="25">
        <v>1348750</v>
      </c>
      <c r="K31" s="10"/>
      <c r="L31" s="10" t="s">
        <v>401</v>
      </c>
      <c r="M31" s="10"/>
      <c r="N31" s="10">
        <v>1348750</v>
      </c>
      <c r="O31" s="10">
        <v>1348750</v>
      </c>
      <c r="P31"/>
      <c r="Q31"/>
    </row>
    <row r="32" spans="1:17" ht="15" customHeight="1" x14ac:dyDescent="0.5">
      <c r="A32" s="501" t="s">
        <v>1493</v>
      </c>
      <c r="B32" s="502" t="s">
        <v>1479</v>
      </c>
      <c r="C32" s="502" t="s">
        <v>1487</v>
      </c>
      <c r="D32" s="503">
        <v>41463</v>
      </c>
      <c r="E32" s="504">
        <v>165250</v>
      </c>
      <c r="L32"/>
      <c r="M32"/>
      <c r="N32"/>
      <c r="O32"/>
      <c r="P32"/>
      <c r="Q32"/>
    </row>
    <row r="33" spans="1:17" ht="15" customHeight="1" x14ac:dyDescent="0.5">
      <c r="A33" s="505" t="s">
        <v>1488</v>
      </c>
      <c r="B33" s="506" t="s">
        <v>1479</v>
      </c>
      <c r="C33" s="506" t="s">
        <v>1487</v>
      </c>
      <c r="D33" s="507">
        <v>41568</v>
      </c>
      <c r="E33" s="508">
        <v>232750</v>
      </c>
      <c r="L33"/>
      <c r="M33"/>
      <c r="N33"/>
      <c r="O33"/>
      <c r="P33"/>
      <c r="Q33"/>
    </row>
    <row r="34" spans="1:17" ht="15" customHeight="1" x14ac:dyDescent="0.5">
      <c r="A34" s="501" t="s">
        <v>1489</v>
      </c>
      <c r="B34" s="502" t="s">
        <v>1479</v>
      </c>
      <c r="C34" s="502" t="s">
        <v>1487</v>
      </c>
      <c r="D34" s="503">
        <v>41358</v>
      </c>
      <c r="E34" s="504">
        <v>30250</v>
      </c>
      <c r="L34"/>
      <c r="M34"/>
      <c r="N34"/>
      <c r="O34"/>
      <c r="P34"/>
      <c r="Q34"/>
    </row>
    <row r="35" spans="1:17" ht="15" customHeight="1" x14ac:dyDescent="0.5">
      <c r="A35" s="505" t="s">
        <v>1478</v>
      </c>
      <c r="B35" s="506" t="s">
        <v>391</v>
      </c>
      <c r="C35" s="506" t="s">
        <v>1480</v>
      </c>
      <c r="D35" s="507">
        <v>41463</v>
      </c>
      <c r="E35" s="508">
        <v>230500</v>
      </c>
      <c r="L35"/>
      <c r="M35"/>
      <c r="N35"/>
      <c r="O35"/>
      <c r="P35"/>
      <c r="Q35"/>
    </row>
    <row r="36" spans="1:17" ht="15" customHeight="1" x14ac:dyDescent="0.5">
      <c r="A36" s="501" t="s">
        <v>1483</v>
      </c>
      <c r="B36" s="502" t="s">
        <v>391</v>
      </c>
      <c r="C36" s="502" t="s">
        <v>1480</v>
      </c>
      <c r="D36" s="503">
        <v>41568</v>
      </c>
      <c r="E36" s="504">
        <v>129250</v>
      </c>
      <c r="L36"/>
      <c r="M36"/>
      <c r="N36"/>
      <c r="O36"/>
      <c r="P36"/>
      <c r="Q36"/>
    </row>
    <row r="37" spans="1:17" ht="15" customHeight="1" x14ac:dyDescent="0.5">
      <c r="A37" s="505" t="s">
        <v>1485</v>
      </c>
      <c r="B37" s="506" t="s">
        <v>391</v>
      </c>
      <c r="C37" s="506" t="s">
        <v>1480</v>
      </c>
      <c r="D37" s="507">
        <v>41358</v>
      </c>
      <c r="E37" s="508">
        <v>163000</v>
      </c>
      <c r="L37"/>
      <c r="M37"/>
      <c r="N37"/>
      <c r="O37"/>
      <c r="P37"/>
      <c r="Q37"/>
    </row>
    <row r="38" spans="1:17" ht="15" customHeight="1" x14ac:dyDescent="0.5">
      <c r="A38" s="501" t="s">
        <v>96</v>
      </c>
      <c r="B38" s="502" t="s">
        <v>391</v>
      </c>
      <c r="C38" s="502" t="s">
        <v>1480</v>
      </c>
      <c r="D38" s="503">
        <v>41162</v>
      </c>
      <c r="E38" s="504">
        <v>95500</v>
      </c>
      <c r="L38"/>
      <c r="M38"/>
      <c r="N38"/>
      <c r="O38"/>
      <c r="P38"/>
      <c r="Q38"/>
    </row>
    <row r="39" spans="1:17" ht="15" customHeight="1" x14ac:dyDescent="0.5">
      <c r="A39" s="505" t="s">
        <v>1493</v>
      </c>
      <c r="B39" s="506" t="s">
        <v>391</v>
      </c>
      <c r="C39" s="506" t="s">
        <v>1480</v>
      </c>
      <c r="D39" s="507">
        <v>41163</v>
      </c>
      <c r="E39" s="508">
        <v>196750</v>
      </c>
      <c r="L39"/>
      <c r="M39"/>
      <c r="N39"/>
      <c r="O39"/>
      <c r="P39"/>
      <c r="Q39"/>
    </row>
    <row r="40" spans="1:17" ht="15" customHeight="1" x14ac:dyDescent="0.5">
      <c r="A40" s="501" t="s">
        <v>1488</v>
      </c>
      <c r="B40" s="502" t="s">
        <v>391</v>
      </c>
      <c r="C40" s="502" t="s">
        <v>1480</v>
      </c>
      <c r="D40" s="503">
        <v>40952</v>
      </c>
      <c r="E40" s="504">
        <v>28000</v>
      </c>
      <c r="L40"/>
      <c r="M40"/>
      <c r="N40"/>
      <c r="O40"/>
      <c r="P40"/>
      <c r="Q40"/>
    </row>
    <row r="41" spans="1:17" ht="15" customHeight="1" x14ac:dyDescent="0.5">
      <c r="A41" s="505" t="s">
        <v>1489</v>
      </c>
      <c r="B41" s="506" t="s">
        <v>391</v>
      </c>
      <c r="C41" s="506" t="s">
        <v>1480</v>
      </c>
      <c r="D41" s="507">
        <v>41057</v>
      </c>
      <c r="E41" s="508">
        <v>61750</v>
      </c>
      <c r="L41"/>
      <c r="M41"/>
      <c r="N41"/>
      <c r="O41"/>
      <c r="P41"/>
      <c r="Q41"/>
    </row>
    <row r="42" spans="1:17" ht="15" customHeight="1" x14ac:dyDescent="0.5">
      <c r="A42" s="501" t="s">
        <v>1478</v>
      </c>
      <c r="B42" s="502" t="s">
        <v>391</v>
      </c>
      <c r="C42" s="502" t="s">
        <v>1490</v>
      </c>
      <c r="D42" s="503">
        <v>41092</v>
      </c>
      <c r="E42" s="504">
        <v>73000</v>
      </c>
      <c r="L42"/>
      <c r="M42"/>
      <c r="N42"/>
      <c r="O42"/>
      <c r="P42"/>
      <c r="Q42"/>
    </row>
    <row r="43" spans="1:17" ht="15" customHeight="1" x14ac:dyDescent="0.5">
      <c r="A43" s="505" t="s">
        <v>1483</v>
      </c>
      <c r="B43" s="506" t="s">
        <v>391</v>
      </c>
      <c r="C43" s="506" t="s">
        <v>1490</v>
      </c>
      <c r="D43" s="507">
        <v>41442</v>
      </c>
      <c r="E43" s="508">
        <v>208000</v>
      </c>
      <c r="L43"/>
      <c r="M43"/>
      <c r="N43"/>
      <c r="O43"/>
      <c r="P43"/>
      <c r="Q43"/>
    </row>
    <row r="44" spans="1:17" ht="15" customHeight="1" x14ac:dyDescent="0.5">
      <c r="A44" s="501" t="s">
        <v>96</v>
      </c>
      <c r="B44" s="502" t="s">
        <v>391</v>
      </c>
      <c r="C44" s="502" t="s">
        <v>1490</v>
      </c>
      <c r="D44" s="503">
        <v>41547</v>
      </c>
      <c r="E44" s="504">
        <v>174250</v>
      </c>
      <c r="L44"/>
      <c r="M44"/>
      <c r="N44"/>
      <c r="O44"/>
      <c r="P44"/>
      <c r="Q44"/>
    </row>
    <row r="45" spans="1:17" ht="15" customHeight="1" x14ac:dyDescent="0.5">
      <c r="A45" s="505" t="s">
        <v>1493</v>
      </c>
      <c r="B45" s="506" t="s">
        <v>391</v>
      </c>
      <c r="C45" s="506" t="s">
        <v>1490</v>
      </c>
      <c r="D45" s="507">
        <v>41288</v>
      </c>
      <c r="E45" s="508">
        <v>39250</v>
      </c>
      <c r="L45"/>
      <c r="M45"/>
      <c r="N45"/>
      <c r="O45"/>
      <c r="P45"/>
      <c r="Q45"/>
    </row>
    <row r="46" spans="1:17" ht="15" customHeight="1" x14ac:dyDescent="0.5">
      <c r="A46" s="501" t="s">
        <v>1488</v>
      </c>
      <c r="B46" s="502" t="s">
        <v>391</v>
      </c>
      <c r="C46" s="502" t="s">
        <v>1490</v>
      </c>
      <c r="D46" s="503">
        <v>41197</v>
      </c>
      <c r="E46" s="504">
        <v>106750</v>
      </c>
      <c r="L46"/>
      <c r="M46"/>
      <c r="N46"/>
      <c r="O46"/>
      <c r="P46"/>
    </row>
    <row r="47" spans="1:17" ht="15" customHeight="1" x14ac:dyDescent="0.5">
      <c r="A47" s="505" t="s">
        <v>1489</v>
      </c>
      <c r="B47" s="506" t="s">
        <v>391</v>
      </c>
      <c r="C47" s="506" t="s">
        <v>1490</v>
      </c>
      <c r="D47" s="507">
        <v>41442</v>
      </c>
      <c r="E47" s="508">
        <v>500000</v>
      </c>
      <c r="L47"/>
      <c r="M47"/>
      <c r="N47"/>
      <c r="O47"/>
      <c r="P47"/>
    </row>
    <row r="48" spans="1:17" ht="15" customHeight="1" x14ac:dyDescent="0.5">
      <c r="A48" s="501" t="s">
        <v>1478</v>
      </c>
      <c r="B48" s="502" t="s">
        <v>391</v>
      </c>
      <c r="C48" s="502" t="s">
        <v>1487</v>
      </c>
      <c r="D48" s="503">
        <v>41547</v>
      </c>
      <c r="E48" s="504">
        <v>151750</v>
      </c>
      <c r="L48"/>
      <c r="M48"/>
      <c r="N48"/>
      <c r="O48"/>
      <c r="P48"/>
    </row>
    <row r="49" spans="1:16" ht="15" customHeight="1" x14ac:dyDescent="0.5">
      <c r="A49" s="505" t="s">
        <v>1483</v>
      </c>
      <c r="B49" s="506" t="s">
        <v>391</v>
      </c>
      <c r="C49" s="506" t="s">
        <v>1487</v>
      </c>
      <c r="D49" s="507">
        <v>41288</v>
      </c>
      <c r="E49" s="508">
        <v>50500</v>
      </c>
      <c r="L49"/>
      <c r="M49"/>
      <c r="N49"/>
      <c r="O49"/>
      <c r="P49"/>
    </row>
    <row r="50" spans="1:16" ht="15" customHeight="1" x14ac:dyDescent="0.5">
      <c r="A50" s="501" t="s">
        <v>1485</v>
      </c>
      <c r="B50" s="502" t="s">
        <v>391</v>
      </c>
      <c r="C50" s="502" t="s">
        <v>1487</v>
      </c>
      <c r="D50" s="503">
        <v>41127</v>
      </c>
      <c r="E50" s="504">
        <v>84250</v>
      </c>
      <c r="L50"/>
      <c r="M50"/>
      <c r="N50"/>
      <c r="O50"/>
      <c r="P50"/>
    </row>
    <row r="51" spans="1:16" ht="15" customHeight="1" x14ac:dyDescent="0.5">
      <c r="A51" s="505" t="s">
        <v>96</v>
      </c>
      <c r="B51" s="506" t="s">
        <v>391</v>
      </c>
      <c r="C51" s="506" t="s">
        <v>1487</v>
      </c>
      <c r="D51" s="507">
        <v>40917</v>
      </c>
      <c r="E51" s="508">
        <v>16750</v>
      </c>
      <c r="L51"/>
      <c r="M51"/>
      <c r="N51"/>
      <c r="O51"/>
      <c r="P51"/>
    </row>
    <row r="52" spans="1:16" ht="15" customHeight="1" x14ac:dyDescent="0.5">
      <c r="A52" s="501" t="s">
        <v>1493</v>
      </c>
      <c r="B52" s="502" t="s">
        <v>391</v>
      </c>
      <c r="C52" s="502" t="s">
        <v>1487</v>
      </c>
      <c r="D52" s="503">
        <v>41232</v>
      </c>
      <c r="E52" s="504">
        <v>118000</v>
      </c>
      <c r="L52"/>
      <c r="M52"/>
      <c r="N52"/>
      <c r="O52"/>
      <c r="P52"/>
    </row>
    <row r="53" spans="1:16" ht="15" customHeight="1" x14ac:dyDescent="0.5">
      <c r="A53" s="505" t="s">
        <v>1488</v>
      </c>
      <c r="B53" s="506" t="s">
        <v>391</v>
      </c>
      <c r="C53" s="506" t="s">
        <v>1487</v>
      </c>
      <c r="D53" s="507">
        <v>41442</v>
      </c>
      <c r="E53" s="508">
        <v>185500</v>
      </c>
      <c r="L53"/>
      <c r="M53"/>
      <c r="N53"/>
      <c r="O53"/>
      <c r="P53"/>
    </row>
    <row r="54" spans="1:16" ht="15" customHeight="1" x14ac:dyDescent="0.5">
      <c r="A54" s="501" t="s">
        <v>1489</v>
      </c>
      <c r="B54" s="502" t="s">
        <v>391</v>
      </c>
      <c r="C54" s="502" t="s">
        <v>1487</v>
      </c>
      <c r="D54" s="503">
        <v>41547</v>
      </c>
      <c r="E54" s="504">
        <v>219250</v>
      </c>
      <c r="L54"/>
      <c r="M54"/>
      <c r="N54"/>
      <c r="O54"/>
      <c r="P54"/>
    </row>
    <row r="55" spans="1:16" ht="15" customHeight="1" x14ac:dyDescent="0.5">
      <c r="A55" s="505" t="s">
        <v>1478</v>
      </c>
      <c r="B55" s="506" t="s">
        <v>396</v>
      </c>
      <c r="C55" s="506" t="s">
        <v>1480</v>
      </c>
      <c r="D55" s="507">
        <v>41288</v>
      </c>
      <c r="E55" s="508">
        <v>136000</v>
      </c>
      <c r="L55"/>
      <c r="M55"/>
      <c r="N55"/>
      <c r="O55"/>
      <c r="P55"/>
    </row>
    <row r="56" spans="1:16" ht="15" customHeight="1" x14ac:dyDescent="0.5">
      <c r="A56" s="501" t="s">
        <v>1483</v>
      </c>
      <c r="B56" s="502" t="s">
        <v>396</v>
      </c>
      <c r="C56" s="502" t="s">
        <v>1480</v>
      </c>
      <c r="D56" s="503">
        <v>40973</v>
      </c>
      <c r="E56" s="504">
        <v>34750</v>
      </c>
      <c r="L56"/>
      <c r="M56"/>
      <c r="N56"/>
      <c r="O56"/>
      <c r="P56"/>
    </row>
    <row r="57" spans="1:16" ht="15" customHeight="1" x14ac:dyDescent="0.5">
      <c r="A57" s="505" t="s">
        <v>1485</v>
      </c>
      <c r="B57" s="506" t="s">
        <v>396</v>
      </c>
      <c r="C57" s="506" t="s">
        <v>1480</v>
      </c>
      <c r="D57" s="507">
        <v>41078</v>
      </c>
      <c r="E57" s="508">
        <v>68500</v>
      </c>
      <c r="L57"/>
      <c r="M57"/>
      <c r="N57"/>
      <c r="O57"/>
      <c r="P57"/>
    </row>
    <row r="58" spans="1:16" ht="15" customHeight="1" x14ac:dyDescent="0.5">
      <c r="A58" s="501" t="s">
        <v>1493</v>
      </c>
      <c r="B58" s="502" t="s">
        <v>396</v>
      </c>
      <c r="C58" s="502" t="s">
        <v>1480</v>
      </c>
      <c r="D58" s="503">
        <v>41183</v>
      </c>
      <c r="E58" s="504">
        <v>102250</v>
      </c>
      <c r="L58"/>
      <c r="M58"/>
      <c r="N58"/>
      <c r="O58"/>
      <c r="P58"/>
    </row>
    <row r="59" spans="1:16" ht="15" customHeight="1" x14ac:dyDescent="0.5">
      <c r="A59" s="505" t="s">
        <v>1488</v>
      </c>
      <c r="B59" s="506" t="s">
        <v>396</v>
      </c>
      <c r="C59" s="506" t="s">
        <v>1480</v>
      </c>
      <c r="D59" s="507">
        <v>41393</v>
      </c>
      <c r="E59" s="508">
        <v>169750</v>
      </c>
      <c r="L59"/>
      <c r="M59"/>
      <c r="N59"/>
      <c r="O59"/>
      <c r="P59"/>
    </row>
    <row r="60" spans="1:16" ht="15" customHeight="1" x14ac:dyDescent="0.5">
      <c r="A60" s="501" t="s">
        <v>1489</v>
      </c>
      <c r="B60" s="502" t="s">
        <v>396</v>
      </c>
      <c r="C60" s="502" t="s">
        <v>1480</v>
      </c>
      <c r="D60" s="503">
        <v>41498</v>
      </c>
      <c r="E60" s="504">
        <v>203500</v>
      </c>
      <c r="L60"/>
      <c r="M60"/>
      <c r="N60"/>
      <c r="O60"/>
      <c r="P60"/>
    </row>
    <row r="61" spans="1:16" ht="15" customHeight="1" x14ac:dyDescent="0.5">
      <c r="A61" s="505" t="s">
        <v>1478</v>
      </c>
      <c r="B61" s="506" t="s">
        <v>396</v>
      </c>
      <c r="C61" s="506" t="s">
        <v>1490</v>
      </c>
      <c r="D61" s="507">
        <v>41533</v>
      </c>
      <c r="E61" s="508">
        <v>214750</v>
      </c>
      <c r="L61"/>
      <c r="M61"/>
      <c r="N61"/>
      <c r="O61"/>
      <c r="P61"/>
    </row>
    <row r="62" spans="1:16" ht="15" customHeight="1" x14ac:dyDescent="0.5">
      <c r="A62" s="501" t="s">
        <v>1483</v>
      </c>
      <c r="B62" s="502" t="s">
        <v>396</v>
      </c>
      <c r="C62" s="502" t="s">
        <v>1490</v>
      </c>
      <c r="D62" s="503">
        <v>41218</v>
      </c>
      <c r="E62" s="504">
        <v>113500</v>
      </c>
    </row>
    <row r="63" spans="1:16" ht="15" customHeight="1" x14ac:dyDescent="0.5">
      <c r="A63" s="505" t="s">
        <v>1485</v>
      </c>
      <c r="B63" s="506" t="s">
        <v>396</v>
      </c>
      <c r="C63" s="506" t="s">
        <v>1490</v>
      </c>
      <c r="D63" s="507">
        <v>41323</v>
      </c>
      <c r="E63" s="508">
        <v>147250</v>
      </c>
    </row>
    <row r="64" spans="1:16" ht="15" customHeight="1" x14ac:dyDescent="0.5">
      <c r="A64" s="501" t="s">
        <v>96</v>
      </c>
      <c r="B64" s="502" t="s">
        <v>396</v>
      </c>
      <c r="C64" s="502" t="s">
        <v>1490</v>
      </c>
      <c r="D64" s="503">
        <v>41113</v>
      </c>
      <c r="E64" s="504">
        <v>79750</v>
      </c>
    </row>
    <row r="65" spans="1:5" ht="15" customHeight="1" x14ac:dyDescent="0.5">
      <c r="A65" s="505" t="s">
        <v>1493</v>
      </c>
      <c r="B65" s="506" t="s">
        <v>396</v>
      </c>
      <c r="C65" s="506" t="s">
        <v>1490</v>
      </c>
      <c r="D65" s="507">
        <v>41428</v>
      </c>
      <c r="E65" s="508">
        <v>181000</v>
      </c>
    </row>
    <row r="66" spans="1:5" ht="15" customHeight="1" x14ac:dyDescent="0.5">
      <c r="A66" s="501" t="s">
        <v>1489</v>
      </c>
      <c r="B66" s="502" t="s">
        <v>396</v>
      </c>
      <c r="C66" s="502" t="s">
        <v>1490</v>
      </c>
      <c r="D66" s="503">
        <v>41008</v>
      </c>
      <c r="E66" s="504">
        <v>46000</v>
      </c>
    </row>
    <row r="67" spans="1:5" ht="15" customHeight="1" x14ac:dyDescent="0.5">
      <c r="A67" s="505" t="s">
        <v>1478</v>
      </c>
      <c r="B67" s="506" t="s">
        <v>396</v>
      </c>
      <c r="C67" s="506" t="s">
        <v>1487</v>
      </c>
      <c r="D67" s="507">
        <v>41043</v>
      </c>
      <c r="E67" s="508">
        <v>57250</v>
      </c>
    </row>
    <row r="68" spans="1:5" ht="15" customHeight="1" x14ac:dyDescent="0.5">
      <c r="A68" s="501" t="s">
        <v>1483</v>
      </c>
      <c r="B68" s="502" t="s">
        <v>396</v>
      </c>
      <c r="C68" s="502" t="s">
        <v>1487</v>
      </c>
      <c r="D68" s="503">
        <v>41463</v>
      </c>
      <c r="E68" s="504">
        <v>192250</v>
      </c>
    </row>
    <row r="69" spans="1:5" ht="15" customHeight="1" x14ac:dyDescent="0.5">
      <c r="A69" s="505" t="s">
        <v>1485</v>
      </c>
      <c r="B69" s="506" t="s">
        <v>396</v>
      </c>
      <c r="C69" s="506" t="s">
        <v>1487</v>
      </c>
      <c r="D69" s="507">
        <v>41568</v>
      </c>
      <c r="E69" s="508">
        <v>226000</v>
      </c>
    </row>
    <row r="70" spans="1:5" ht="15" customHeight="1" x14ac:dyDescent="0.5">
      <c r="A70" s="501" t="s">
        <v>96</v>
      </c>
      <c r="B70" s="502" t="s">
        <v>396</v>
      </c>
      <c r="C70" s="502" t="s">
        <v>1487</v>
      </c>
      <c r="D70" s="503">
        <v>41358</v>
      </c>
      <c r="E70" s="504">
        <v>158500</v>
      </c>
    </row>
    <row r="71" spans="1:5" ht="15" customHeight="1" x14ac:dyDescent="0.5">
      <c r="A71" s="505" t="s">
        <v>1493</v>
      </c>
      <c r="B71" s="506" t="s">
        <v>396</v>
      </c>
      <c r="C71" s="506" t="s">
        <v>1487</v>
      </c>
      <c r="D71" s="507">
        <v>40938</v>
      </c>
      <c r="E71" s="508">
        <v>23500</v>
      </c>
    </row>
    <row r="72" spans="1:5" ht="15" customHeight="1" x14ac:dyDescent="0.5">
      <c r="A72" s="501" t="s">
        <v>1488</v>
      </c>
      <c r="B72" s="502" t="s">
        <v>396</v>
      </c>
      <c r="C72" s="502" t="s">
        <v>1487</v>
      </c>
      <c r="D72" s="503">
        <v>41148</v>
      </c>
      <c r="E72" s="504">
        <v>91000</v>
      </c>
    </row>
    <row r="73" spans="1:5" ht="15" customHeight="1" x14ac:dyDescent="0.5">
      <c r="A73" s="505" t="s">
        <v>1489</v>
      </c>
      <c r="B73" s="506" t="s">
        <v>396</v>
      </c>
      <c r="C73" s="506" t="s">
        <v>1487</v>
      </c>
      <c r="D73" s="507">
        <v>41253</v>
      </c>
      <c r="E73" s="508">
        <v>124750</v>
      </c>
    </row>
    <row r="74" spans="1:5" ht="15" customHeight="1" x14ac:dyDescent="0.5">
      <c r="A74" s="501" t="s">
        <v>1478</v>
      </c>
      <c r="B74" s="502" t="s">
        <v>393</v>
      </c>
      <c r="C74" s="502" t="s">
        <v>1480</v>
      </c>
      <c r="D74" s="503">
        <v>41435</v>
      </c>
      <c r="E74" s="504">
        <v>183250</v>
      </c>
    </row>
    <row r="75" spans="1:5" ht="15" customHeight="1" x14ac:dyDescent="0.5">
      <c r="A75" s="505" t="s">
        <v>1483</v>
      </c>
      <c r="B75" s="506" t="s">
        <v>393</v>
      </c>
      <c r="C75" s="506" t="s">
        <v>1480</v>
      </c>
      <c r="D75" s="507">
        <v>41120</v>
      </c>
      <c r="E75" s="508">
        <v>82000</v>
      </c>
    </row>
    <row r="76" spans="1:5" ht="15" customHeight="1" x14ac:dyDescent="0.5">
      <c r="A76" s="501" t="s">
        <v>1485</v>
      </c>
      <c r="B76" s="502" t="s">
        <v>393</v>
      </c>
      <c r="C76" s="502" t="s">
        <v>1480</v>
      </c>
      <c r="D76" s="503">
        <v>41225</v>
      </c>
      <c r="E76" s="504">
        <v>115750</v>
      </c>
    </row>
    <row r="77" spans="1:5" ht="15" customHeight="1" x14ac:dyDescent="0.5">
      <c r="A77" s="505" t="s">
        <v>96</v>
      </c>
      <c r="B77" s="506" t="s">
        <v>393</v>
      </c>
      <c r="C77" s="506" t="s">
        <v>1480</v>
      </c>
      <c r="D77" s="507">
        <v>41015</v>
      </c>
      <c r="E77" s="508">
        <v>48250</v>
      </c>
    </row>
    <row r="78" spans="1:5" ht="15" customHeight="1" x14ac:dyDescent="0.5">
      <c r="A78" s="501" t="s">
        <v>1493</v>
      </c>
      <c r="B78" s="502" t="s">
        <v>393</v>
      </c>
      <c r="C78" s="502" t="s">
        <v>1480</v>
      </c>
      <c r="D78" s="503">
        <v>41330</v>
      </c>
      <c r="E78" s="504">
        <v>149500</v>
      </c>
    </row>
    <row r="79" spans="1:5" ht="15" customHeight="1" x14ac:dyDescent="0.5">
      <c r="A79" s="505" t="s">
        <v>1488</v>
      </c>
      <c r="B79" s="506" t="s">
        <v>393</v>
      </c>
      <c r="C79" s="506" t="s">
        <v>1480</v>
      </c>
      <c r="D79" s="507">
        <v>41540</v>
      </c>
      <c r="E79" s="508">
        <v>217000</v>
      </c>
    </row>
    <row r="80" spans="1:5" ht="15" customHeight="1" x14ac:dyDescent="0.5">
      <c r="A80" s="501" t="s">
        <v>1489</v>
      </c>
      <c r="B80" s="502" t="s">
        <v>393</v>
      </c>
      <c r="C80" s="502" t="s">
        <v>1480</v>
      </c>
      <c r="D80" s="503">
        <v>40910</v>
      </c>
      <c r="E80" s="504">
        <v>14500</v>
      </c>
    </row>
    <row r="81" spans="1:5" ht="15" customHeight="1" x14ac:dyDescent="0.5">
      <c r="A81" s="505" t="s">
        <v>1478</v>
      </c>
      <c r="B81" s="506" t="s">
        <v>393</v>
      </c>
      <c r="C81" s="506" t="s">
        <v>1490</v>
      </c>
      <c r="D81" s="507">
        <v>40945</v>
      </c>
      <c r="E81" s="508">
        <v>25750</v>
      </c>
    </row>
    <row r="82" spans="1:5" ht="15" customHeight="1" x14ac:dyDescent="0.5">
      <c r="A82" s="501" t="s">
        <v>1483</v>
      </c>
      <c r="B82" s="502" t="s">
        <v>393</v>
      </c>
      <c r="C82" s="502" t="s">
        <v>1490</v>
      </c>
      <c r="D82" s="503">
        <v>41365</v>
      </c>
      <c r="E82" s="504">
        <v>160750</v>
      </c>
    </row>
    <row r="83" spans="1:5" ht="15" customHeight="1" x14ac:dyDescent="0.5">
      <c r="A83" s="505" t="s">
        <v>1485</v>
      </c>
      <c r="B83" s="506" t="s">
        <v>393</v>
      </c>
      <c r="C83" s="506" t="s">
        <v>1490</v>
      </c>
      <c r="D83" s="507">
        <v>41470</v>
      </c>
      <c r="E83" s="508">
        <v>194500</v>
      </c>
    </row>
    <row r="84" spans="1:5" ht="15" customHeight="1" x14ac:dyDescent="0.5">
      <c r="A84" s="501" t="s">
        <v>96</v>
      </c>
      <c r="B84" s="502" t="s">
        <v>393</v>
      </c>
      <c r="C84" s="502" t="s">
        <v>1490</v>
      </c>
      <c r="D84" s="503">
        <v>41260</v>
      </c>
      <c r="E84" s="504">
        <v>127000</v>
      </c>
    </row>
    <row r="85" spans="1:5" ht="15" customHeight="1" x14ac:dyDescent="0.5">
      <c r="A85" s="505" t="s">
        <v>1493</v>
      </c>
      <c r="B85" s="506" t="s">
        <v>393</v>
      </c>
      <c r="C85" s="506" t="s">
        <v>1490</v>
      </c>
      <c r="D85" s="507">
        <v>41575</v>
      </c>
      <c r="E85" s="508">
        <v>228250</v>
      </c>
    </row>
    <row r="86" spans="1:5" ht="15.75" x14ac:dyDescent="0.5">
      <c r="A86" s="501" t="s">
        <v>1488</v>
      </c>
      <c r="B86" s="502" t="s">
        <v>393</v>
      </c>
      <c r="C86" s="502" t="s">
        <v>1490</v>
      </c>
      <c r="D86" s="503">
        <v>41050</v>
      </c>
      <c r="E86" s="504">
        <v>59500</v>
      </c>
    </row>
    <row r="87" spans="1:5" ht="15.75" x14ac:dyDescent="0.5">
      <c r="A87" s="505" t="s">
        <v>1489</v>
      </c>
      <c r="B87" s="506" t="s">
        <v>393</v>
      </c>
      <c r="C87" s="506" t="s">
        <v>1490</v>
      </c>
      <c r="D87" s="507">
        <v>41155</v>
      </c>
      <c r="E87" s="508">
        <v>93250</v>
      </c>
    </row>
    <row r="88" spans="1:5" ht="15.75" x14ac:dyDescent="0.5">
      <c r="A88" s="501" t="s">
        <v>1478</v>
      </c>
      <c r="B88" s="502" t="s">
        <v>393</v>
      </c>
      <c r="C88" s="502" t="s">
        <v>1487</v>
      </c>
      <c r="D88" s="503">
        <v>41190</v>
      </c>
      <c r="E88" s="504">
        <v>104500</v>
      </c>
    </row>
    <row r="89" spans="1:5" ht="15.75" x14ac:dyDescent="0.5">
      <c r="A89" s="505" t="s">
        <v>1485</v>
      </c>
      <c r="B89" s="506" t="s">
        <v>393</v>
      </c>
      <c r="C89" s="506" t="s">
        <v>1487</v>
      </c>
      <c r="D89" s="507">
        <v>40980</v>
      </c>
      <c r="E89" s="508">
        <v>37000</v>
      </c>
    </row>
    <row r="90" spans="1:5" ht="15.75" x14ac:dyDescent="0.5">
      <c r="A90" s="501" t="s">
        <v>96</v>
      </c>
      <c r="B90" s="502" t="s">
        <v>393</v>
      </c>
      <c r="C90" s="502" t="s">
        <v>1487</v>
      </c>
      <c r="D90" s="503">
        <v>41505</v>
      </c>
      <c r="E90" s="504">
        <v>205750</v>
      </c>
    </row>
    <row r="91" spans="1:5" ht="15.75" x14ac:dyDescent="0.5">
      <c r="A91" s="505" t="s">
        <v>1493</v>
      </c>
      <c r="B91" s="506" t="s">
        <v>393</v>
      </c>
      <c r="C91" s="506" t="s">
        <v>1487</v>
      </c>
      <c r="D91" s="507">
        <v>41085</v>
      </c>
      <c r="E91" s="508">
        <v>70750</v>
      </c>
    </row>
    <row r="92" spans="1:5" ht="15.75" x14ac:dyDescent="0.5">
      <c r="A92" s="501" t="s">
        <v>1488</v>
      </c>
      <c r="B92" s="502" t="s">
        <v>393</v>
      </c>
      <c r="C92" s="502" t="s">
        <v>1487</v>
      </c>
      <c r="D92" s="503">
        <v>41295</v>
      </c>
      <c r="E92" s="504">
        <v>138250</v>
      </c>
    </row>
    <row r="93" spans="1:5" ht="15.75" x14ac:dyDescent="0.5">
      <c r="A93" s="505" t="s">
        <v>1489</v>
      </c>
      <c r="B93" s="506" t="s">
        <v>393</v>
      </c>
      <c r="C93" s="506" t="s">
        <v>1487</v>
      </c>
      <c r="D93" s="507">
        <v>41400</v>
      </c>
      <c r="E93" s="508">
        <v>172000</v>
      </c>
    </row>
    <row r="94" spans="1:5" ht="15.75" x14ac:dyDescent="0.5">
      <c r="A94" s="501" t="s">
        <v>1478</v>
      </c>
      <c r="B94" s="502" t="s">
        <v>1491</v>
      </c>
      <c r="C94" s="502" t="s">
        <v>1480</v>
      </c>
      <c r="D94" s="503">
        <v>41141</v>
      </c>
      <c r="E94" s="504">
        <v>88750</v>
      </c>
    </row>
    <row r="95" spans="1:5" ht="15.75" x14ac:dyDescent="0.5">
      <c r="A95" s="505" t="s">
        <v>1483</v>
      </c>
      <c r="B95" s="506" t="s">
        <v>1491</v>
      </c>
      <c r="C95" s="506" t="s">
        <v>1480</v>
      </c>
      <c r="D95" s="507">
        <v>41561</v>
      </c>
      <c r="E95" s="508">
        <v>223750</v>
      </c>
    </row>
    <row r="96" spans="1:5" ht="15.75" x14ac:dyDescent="0.5">
      <c r="A96" s="501" t="s">
        <v>1485</v>
      </c>
      <c r="B96" s="502" t="s">
        <v>1491</v>
      </c>
      <c r="C96" s="502" t="s">
        <v>1480</v>
      </c>
      <c r="D96" s="503">
        <v>40931</v>
      </c>
      <c r="E96" s="504">
        <v>21250</v>
      </c>
    </row>
    <row r="97" spans="1:5" ht="15.75" x14ac:dyDescent="0.5">
      <c r="A97" s="505" t="s">
        <v>96</v>
      </c>
      <c r="B97" s="506" t="s">
        <v>1491</v>
      </c>
      <c r="C97" s="506" t="s">
        <v>1480</v>
      </c>
      <c r="D97" s="507">
        <v>41456</v>
      </c>
      <c r="E97" s="508">
        <v>190000</v>
      </c>
    </row>
    <row r="98" spans="1:5" ht="15.75" x14ac:dyDescent="0.5">
      <c r="A98" s="501" t="s">
        <v>1493</v>
      </c>
      <c r="B98" s="502" t="s">
        <v>1491</v>
      </c>
      <c r="C98" s="502" t="s">
        <v>1480</v>
      </c>
      <c r="D98" s="503">
        <v>41036</v>
      </c>
      <c r="E98" s="504">
        <v>55000</v>
      </c>
    </row>
    <row r="99" spans="1:5" ht="15.75" x14ac:dyDescent="0.5">
      <c r="A99" s="505" t="s">
        <v>1488</v>
      </c>
      <c r="B99" s="506" t="s">
        <v>1491</v>
      </c>
      <c r="C99" s="506" t="s">
        <v>1480</v>
      </c>
      <c r="D99" s="507">
        <v>41246</v>
      </c>
      <c r="E99" s="508">
        <v>122500</v>
      </c>
    </row>
    <row r="100" spans="1:5" ht="15.75" x14ac:dyDescent="0.5">
      <c r="A100" s="501" t="s">
        <v>1489</v>
      </c>
      <c r="B100" s="502" t="s">
        <v>1491</v>
      </c>
      <c r="C100" s="502" t="s">
        <v>1480</v>
      </c>
      <c r="D100" s="503">
        <v>41351</v>
      </c>
      <c r="E100" s="504">
        <v>156250</v>
      </c>
    </row>
    <row r="101" spans="1:5" ht="15.75" x14ac:dyDescent="0.5">
      <c r="A101" s="505" t="s">
        <v>1478</v>
      </c>
      <c r="B101" s="506" t="s">
        <v>1491</v>
      </c>
      <c r="C101" s="506" t="s">
        <v>1490</v>
      </c>
      <c r="D101" s="507">
        <v>41386</v>
      </c>
      <c r="E101" s="508">
        <v>167500</v>
      </c>
    </row>
    <row r="102" spans="1:5" ht="15.75" x14ac:dyDescent="0.5">
      <c r="A102" s="501" t="s">
        <v>1483</v>
      </c>
      <c r="B102" s="502" t="s">
        <v>1491</v>
      </c>
      <c r="C102" s="502" t="s">
        <v>1490</v>
      </c>
      <c r="D102" s="503">
        <v>41071</v>
      </c>
      <c r="E102" s="504">
        <v>66250</v>
      </c>
    </row>
    <row r="103" spans="1:5" ht="15.75" x14ac:dyDescent="0.5">
      <c r="A103" s="505" t="s">
        <v>1485</v>
      </c>
      <c r="B103" s="506" t="s">
        <v>1491</v>
      </c>
      <c r="C103" s="506" t="s">
        <v>1490</v>
      </c>
      <c r="D103" s="507">
        <v>41176</v>
      </c>
      <c r="E103" s="508">
        <v>100000</v>
      </c>
    </row>
    <row r="104" spans="1:5" ht="15.75" x14ac:dyDescent="0.5">
      <c r="A104" s="501" t="s">
        <v>96</v>
      </c>
      <c r="B104" s="502" t="s">
        <v>1491</v>
      </c>
      <c r="C104" s="502" t="s">
        <v>1490</v>
      </c>
      <c r="D104" s="503">
        <v>40966</v>
      </c>
      <c r="E104" s="504">
        <v>32500</v>
      </c>
    </row>
    <row r="105" spans="1:5" ht="15.75" x14ac:dyDescent="0.5">
      <c r="A105" s="505" t="s">
        <v>1493</v>
      </c>
      <c r="B105" s="506" t="s">
        <v>1491</v>
      </c>
      <c r="C105" s="506" t="s">
        <v>1490</v>
      </c>
      <c r="D105" s="507">
        <v>41281</v>
      </c>
      <c r="E105" s="508">
        <v>133750</v>
      </c>
    </row>
    <row r="106" spans="1:5" ht="15.75" x14ac:dyDescent="0.5">
      <c r="A106" s="501" t="s">
        <v>1488</v>
      </c>
      <c r="B106" s="502" t="s">
        <v>1491</v>
      </c>
      <c r="C106" s="502" t="s">
        <v>1490</v>
      </c>
      <c r="D106" s="503">
        <v>41491</v>
      </c>
      <c r="E106" s="504">
        <v>201250</v>
      </c>
    </row>
    <row r="107" spans="1:5" ht="15.75" x14ac:dyDescent="0.5">
      <c r="A107" s="505" t="s">
        <v>1489</v>
      </c>
      <c r="B107" s="506" t="s">
        <v>1491</v>
      </c>
      <c r="C107" s="506" t="s">
        <v>1490</v>
      </c>
      <c r="D107" s="507">
        <v>41596</v>
      </c>
      <c r="E107" s="508">
        <v>235000</v>
      </c>
    </row>
    <row r="108" spans="1:5" ht="15.75" x14ac:dyDescent="0.5">
      <c r="A108" s="501" t="s">
        <v>1483</v>
      </c>
      <c r="B108" s="502" t="s">
        <v>1491</v>
      </c>
      <c r="C108" s="502" t="s">
        <v>1487</v>
      </c>
      <c r="D108" s="503">
        <v>41316</v>
      </c>
      <c r="E108" s="504">
        <v>145000</v>
      </c>
    </row>
    <row r="109" spans="1:5" ht="15.75" x14ac:dyDescent="0.5">
      <c r="A109" s="505" t="s">
        <v>1485</v>
      </c>
      <c r="B109" s="506" t="s">
        <v>1491</v>
      </c>
      <c r="C109" s="506" t="s">
        <v>1487</v>
      </c>
      <c r="D109" s="507">
        <v>41421</v>
      </c>
      <c r="E109" s="508">
        <v>178750</v>
      </c>
    </row>
    <row r="110" spans="1:5" ht="15.75" x14ac:dyDescent="0.5">
      <c r="A110" s="501" t="s">
        <v>96</v>
      </c>
      <c r="B110" s="502" t="s">
        <v>1491</v>
      </c>
      <c r="C110" s="502" t="s">
        <v>1487</v>
      </c>
      <c r="D110" s="503">
        <v>41211</v>
      </c>
      <c r="E110" s="504">
        <v>111250</v>
      </c>
    </row>
    <row r="111" spans="1:5" ht="15.75" x14ac:dyDescent="0.5">
      <c r="A111" s="505" t="s">
        <v>1493</v>
      </c>
      <c r="B111" s="506" t="s">
        <v>1491</v>
      </c>
      <c r="C111" s="506" t="s">
        <v>1487</v>
      </c>
      <c r="D111" s="507">
        <v>41526</v>
      </c>
      <c r="E111" s="508">
        <v>212500</v>
      </c>
    </row>
    <row r="112" spans="1:5" ht="15.75" x14ac:dyDescent="0.5">
      <c r="A112" s="501" t="s">
        <v>1488</v>
      </c>
      <c r="B112" s="502" t="s">
        <v>1491</v>
      </c>
      <c r="C112" s="502" t="s">
        <v>1487</v>
      </c>
      <c r="D112" s="503">
        <v>41001</v>
      </c>
      <c r="E112" s="504">
        <v>43750</v>
      </c>
    </row>
    <row r="113" spans="1:5" ht="15.75" x14ac:dyDescent="0.5">
      <c r="A113" s="505" t="s">
        <v>1489</v>
      </c>
      <c r="B113" s="506" t="s">
        <v>1491</v>
      </c>
      <c r="C113" s="506" t="s">
        <v>1487</v>
      </c>
      <c r="D113" s="507">
        <v>41106</v>
      </c>
      <c r="E113" s="508">
        <v>77500</v>
      </c>
    </row>
  </sheetData>
  <mergeCells count="3">
    <mergeCell ref="A1:R1"/>
    <mergeCell ref="A2:R2"/>
    <mergeCell ref="G14:O14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horizontalDpi="4294967294" r:id="rId3"/>
  <rowBreaks count="1" manualBreakCount="1">
    <brk id="62" max="21" man="1"/>
  </rowBreaks>
  <colBreaks count="1" manualBreakCount="1">
    <brk id="18" max="58" man="1"/>
  </colBreaks>
  <drawing r:id="rId4"/>
  <tableParts count="1">
    <tablePart r:id="rId5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J22"/>
  <sheetViews>
    <sheetView zoomScaleNormal="100" workbookViewId="0">
      <selection activeCell="H25" sqref="H25"/>
    </sheetView>
  </sheetViews>
  <sheetFormatPr defaultColWidth="9.19921875" defaultRowHeight="15.75" x14ac:dyDescent="0.5"/>
  <cols>
    <col min="1" max="1" width="3.53125" style="10" customWidth="1"/>
    <col min="2" max="2" width="14.796875" style="10" bestFit="1" customWidth="1"/>
    <col min="3" max="3" width="11" style="10" bestFit="1" customWidth="1"/>
    <col min="4" max="4" width="9.53125" style="10" customWidth="1"/>
    <col min="5" max="5" width="10.46484375" style="10" bestFit="1" customWidth="1"/>
    <col min="6" max="6" width="6.796875" style="10" customWidth="1"/>
    <col min="7" max="7" width="18.19921875" style="10" customWidth="1"/>
    <col min="8" max="16384" width="9.19921875" style="10"/>
  </cols>
  <sheetData>
    <row r="1" spans="1:10" x14ac:dyDescent="0.5">
      <c r="A1" s="934" t="s">
        <v>2356</v>
      </c>
      <c r="B1" s="934"/>
      <c r="C1" s="934"/>
      <c r="D1" s="934"/>
      <c r="E1" s="934"/>
      <c r="F1" s="934"/>
      <c r="G1" s="934"/>
      <c r="H1" s="934"/>
      <c r="I1" s="934"/>
      <c r="J1" s="934"/>
    </row>
    <row r="3" spans="1:10" x14ac:dyDescent="0.5">
      <c r="B3" s="25" t="s">
        <v>1476</v>
      </c>
      <c r="C3" s="25" t="s">
        <v>1481</v>
      </c>
      <c r="D3" s="25"/>
      <c r="E3" s="25"/>
    </row>
    <row r="4" spans="1:10" x14ac:dyDescent="0.5">
      <c r="B4" s="25"/>
      <c r="C4" s="25"/>
      <c r="D4" s="25"/>
      <c r="E4" s="25"/>
    </row>
    <row r="5" spans="1:10" x14ac:dyDescent="0.5">
      <c r="B5" s="25" t="s">
        <v>1486</v>
      </c>
      <c r="C5" s="25"/>
      <c r="D5" s="25" t="s">
        <v>1475</v>
      </c>
      <c r="E5" s="25"/>
      <c r="G5" s="511"/>
    </row>
    <row r="6" spans="1:10" x14ac:dyDescent="0.5">
      <c r="B6" s="25" t="s">
        <v>1474</v>
      </c>
      <c r="C6" s="25" t="s">
        <v>26</v>
      </c>
      <c r="D6" s="25" t="s">
        <v>1480</v>
      </c>
      <c r="E6" s="25" t="s">
        <v>401</v>
      </c>
    </row>
    <row r="7" spans="1:10" x14ac:dyDescent="0.5">
      <c r="B7" s="25" t="s">
        <v>1485</v>
      </c>
      <c r="C7" s="25" t="s">
        <v>1479</v>
      </c>
      <c r="D7" s="25">
        <v>210250</v>
      </c>
      <c r="E7" s="25">
        <v>210250</v>
      </c>
    </row>
    <row r="8" spans="1:10" x14ac:dyDescent="0.5">
      <c r="B8" s="25"/>
      <c r="C8" s="25" t="s">
        <v>391</v>
      </c>
      <c r="D8" s="25">
        <v>163000</v>
      </c>
      <c r="E8" s="25">
        <v>163000</v>
      </c>
    </row>
    <row r="9" spans="1:10" x14ac:dyDescent="0.5">
      <c r="B9" s="25"/>
      <c r="C9" s="25" t="s">
        <v>396</v>
      </c>
      <c r="D9" s="25">
        <v>68500</v>
      </c>
      <c r="E9" s="25">
        <v>68500</v>
      </c>
    </row>
    <row r="10" spans="1:10" x14ac:dyDescent="0.5">
      <c r="B10" s="25"/>
      <c r="C10" s="25" t="s">
        <v>393</v>
      </c>
      <c r="D10" s="25">
        <v>115750</v>
      </c>
      <c r="E10" s="25">
        <v>115750</v>
      </c>
    </row>
    <row r="11" spans="1:10" x14ac:dyDescent="0.5">
      <c r="B11" s="25"/>
      <c r="C11" s="25" t="s">
        <v>1491</v>
      </c>
      <c r="D11" s="25">
        <v>21250</v>
      </c>
      <c r="E11" s="25">
        <v>21250</v>
      </c>
    </row>
    <row r="12" spans="1:10" x14ac:dyDescent="0.5">
      <c r="B12" s="25" t="s">
        <v>1492</v>
      </c>
      <c r="C12" s="25"/>
      <c r="D12" s="25">
        <v>578750</v>
      </c>
      <c r="E12" s="25">
        <v>578750</v>
      </c>
    </row>
    <row r="13" spans="1:10" x14ac:dyDescent="0.5">
      <c r="B13" s="25" t="s">
        <v>1488</v>
      </c>
      <c r="C13" s="25" t="s">
        <v>1479</v>
      </c>
      <c r="D13" s="25">
        <v>75250</v>
      </c>
      <c r="E13" s="25">
        <v>75250</v>
      </c>
    </row>
    <row r="14" spans="1:10" x14ac:dyDescent="0.5">
      <c r="B14" s="25"/>
      <c r="C14" s="25" t="s">
        <v>391</v>
      </c>
      <c r="D14" s="25">
        <v>28000</v>
      </c>
      <c r="E14" s="25">
        <v>28000</v>
      </c>
    </row>
    <row r="15" spans="1:10" x14ac:dyDescent="0.5">
      <c r="B15" s="25"/>
      <c r="C15" s="25" t="s">
        <v>396</v>
      </c>
      <c r="D15" s="25">
        <v>169750</v>
      </c>
      <c r="E15" s="25">
        <v>169750</v>
      </c>
    </row>
    <row r="16" spans="1:10" x14ac:dyDescent="0.5">
      <c r="B16" s="25"/>
      <c r="C16" s="25" t="s">
        <v>393</v>
      </c>
      <c r="D16" s="25">
        <v>217000</v>
      </c>
      <c r="E16" s="25">
        <v>217000</v>
      </c>
    </row>
    <row r="17" spans="1:10" x14ac:dyDescent="0.5">
      <c r="B17" s="25"/>
      <c r="C17" s="25" t="s">
        <v>1491</v>
      </c>
      <c r="D17" s="25">
        <v>122500</v>
      </c>
      <c r="E17" s="25">
        <v>122500</v>
      </c>
    </row>
    <row r="18" spans="1:10" x14ac:dyDescent="0.5">
      <c r="B18" s="25" t="s">
        <v>1494</v>
      </c>
      <c r="C18" s="25"/>
      <c r="D18" s="25">
        <v>612500</v>
      </c>
      <c r="E18" s="25">
        <v>612500</v>
      </c>
    </row>
    <row r="19" spans="1:10" x14ac:dyDescent="0.5">
      <c r="B19" s="25" t="s">
        <v>401</v>
      </c>
      <c r="C19" s="25"/>
      <c r="D19" s="25">
        <v>1191250</v>
      </c>
      <c r="E19" s="25">
        <v>1191250</v>
      </c>
    </row>
    <row r="22" spans="1:10" x14ac:dyDescent="0.5">
      <c r="A22" s="934" t="s">
        <v>2357</v>
      </c>
      <c r="B22" s="934"/>
      <c r="C22" s="934"/>
      <c r="D22" s="934"/>
      <c r="E22" s="934"/>
      <c r="F22" s="934"/>
      <c r="G22" s="934"/>
      <c r="H22" s="934"/>
      <c r="I22" s="934"/>
      <c r="J22" s="934"/>
    </row>
  </sheetData>
  <mergeCells count="2">
    <mergeCell ref="A1:J1"/>
    <mergeCell ref="A22:J22"/>
  </mergeCells>
  <pageMargins left="0.7" right="0.7" top="0.75" bottom="0.75" header="0.3" footer="0.3"/>
  <pageSetup paperSize="9" scale="86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73E54-B66B-494F-832A-BBEE41FFC9C4}">
  <dimension ref="A1:O112"/>
  <sheetViews>
    <sheetView showGridLines="0" zoomScale="90" zoomScaleNormal="90" workbookViewId="0">
      <selection activeCell="O11" sqref="O11"/>
    </sheetView>
  </sheetViews>
  <sheetFormatPr defaultRowHeight="14.25" x14ac:dyDescent="0.45"/>
  <cols>
    <col min="1" max="1" width="12.53125" customWidth="1"/>
    <col min="2" max="2" width="12.46484375" customWidth="1"/>
    <col min="3" max="3" width="9.86328125" customWidth="1"/>
    <col min="4" max="4" width="11.33203125" bestFit="1" customWidth="1"/>
    <col min="5" max="5" width="13.46484375" style="204" bestFit="1" customWidth="1"/>
    <col min="7" max="7" width="14.86328125" customWidth="1"/>
    <col min="8" max="8" width="14.33203125" customWidth="1"/>
    <col min="9" max="9" width="8" customWidth="1"/>
    <col min="10" max="10" width="10" customWidth="1"/>
    <col min="11" max="11" width="14.33203125" customWidth="1"/>
    <col min="12" max="12" width="19.46484375" customWidth="1"/>
    <col min="13" max="13" width="17.6640625" customWidth="1"/>
    <col min="14" max="14" width="18.33203125" customWidth="1"/>
    <col min="15" max="16" width="14.33203125" customWidth="1"/>
    <col min="17" max="17" width="14.33203125" bestFit="1" customWidth="1"/>
    <col min="18" max="23" width="14.33203125" customWidth="1"/>
    <col min="24" max="84" width="14.33203125" bestFit="1" customWidth="1"/>
    <col min="85" max="85" width="10" bestFit="1" customWidth="1"/>
  </cols>
  <sheetData>
    <row r="1" spans="1:15" s="11" customFormat="1" ht="50.25" customHeight="1" thickBot="1" x14ac:dyDescent="0.5">
      <c r="A1" s="857" t="s">
        <v>2747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</row>
    <row r="2" spans="1:15" s="11" customFormat="1" ht="30" customHeight="1" thickTop="1" x14ac:dyDescent="0.45">
      <c r="A2" s="935" t="s">
        <v>2748</v>
      </c>
      <c r="B2" s="935"/>
      <c r="C2" s="935"/>
      <c r="D2" s="935"/>
      <c r="E2" s="935"/>
      <c r="F2" s="935"/>
      <c r="G2" s="935"/>
      <c r="H2" s="935"/>
      <c r="I2" s="935"/>
      <c r="J2" s="935"/>
      <c r="K2" s="935"/>
      <c r="L2" s="935"/>
      <c r="M2" s="935"/>
      <c r="N2" s="935"/>
      <c r="O2" s="935"/>
    </row>
    <row r="3" spans="1:15" s="729" customFormat="1" ht="18" x14ac:dyDescent="0.45">
      <c r="A3" s="727" t="s">
        <v>2749</v>
      </c>
      <c r="B3" s="477"/>
      <c r="C3" s="728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</row>
    <row r="4" spans="1:15" s="166" customFormat="1" ht="15" customHeight="1" x14ac:dyDescent="0.45">
      <c r="A4" s="179" t="s">
        <v>2750</v>
      </c>
      <c r="B4" s="730"/>
      <c r="C4" s="731"/>
      <c r="D4" s="730"/>
      <c r="E4" s="730"/>
      <c r="F4" s="730"/>
      <c r="G4" s="730"/>
      <c r="H4" s="730"/>
      <c r="I4" s="730"/>
      <c r="J4" s="730"/>
      <c r="K4" s="730"/>
      <c r="L4" s="732"/>
    </row>
    <row r="5" spans="1:15" s="162" customFormat="1" ht="15" customHeight="1" x14ac:dyDescent="0.45">
      <c r="A5" s="178" t="s">
        <v>2751</v>
      </c>
      <c r="B5" s="733"/>
      <c r="C5" s="734"/>
      <c r="D5" s="733"/>
      <c r="E5" s="733"/>
      <c r="F5" s="733"/>
      <c r="G5" s="733"/>
      <c r="H5" s="733"/>
      <c r="I5" s="733"/>
      <c r="J5" s="733"/>
      <c r="K5" s="733"/>
      <c r="L5" s="161"/>
    </row>
    <row r="6" spans="1:15" s="162" customFormat="1" ht="15" customHeight="1" x14ac:dyDescent="0.45">
      <c r="A6" s="179" t="s">
        <v>2752</v>
      </c>
      <c r="B6" s="733"/>
      <c r="C6" s="734"/>
      <c r="D6" s="733"/>
      <c r="E6" s="733"/>
      <c r="F6" s="733"/>
      <c r="G6" s="733"/>
      <c r="H6" s="733"/>
      <c r="I6" s="733"/>
      <c r="J6" s="733"/>
      <c r="K6" s="733"/>
      <c r="L6" s="161"/>
    </row>
    <row r="7" spans="1:15" s="729" customFormat="1" ht="18" x14ac:dyDescent="0.45">
      <c r="A7" s="727" t="s">
        <v>2753</v>
      </c>
      <c r="B7" s="477"/>
      <c r="C7" s="728"/>
      <c r="D7" s="477"/>
      <c r="E7" s="477"/>
      <c r="F7" s="477"/>
      <c r="G7" s="477"/>
      <c r="H7" s="477"/>
      <c r="I7" s="477"/>
      <c r="J7" s="477"/>
      <c r="K7" s="477"/>
      <c r="L7" s="477"/>
      <c r="M7" s="477"/>
      <c r="N7" s="477"/>
      <c r="O7" s="477"/>
    </row>
    <row r="8" spans="1:15" s="166" customFormat="1" ht="15" customHeight="1" x14ac:dyDescent="0.45">
      <c r="A8" s="179" t="s">
        <v>2754</v>
      </c>
      <c r="B8" s="730"/>
      <c r="C8" s="731"/>
      <c r="D8" s="730"/>
      <c r="E8" s="730"/>
      <c r="F8" s="730"/>
      <c r="G8" s="730"/>
      <c r="H8" s="730"/>
      <c r="I8" s="730"/>
      <c r="J8" s="730"/>
      <c r="K8" s="730"/>
      <c r="L8" s="732"/>
    </row>
    <row r="9" spans="1:15" s="162" customFormat="1" ht="15" customHeight="1" x14ac:dyDescent="0.45">
      <c r="A9" s="178" t="s">
        <v>2755</v>
      </c>
      <c r="B9" s="733"/>
      <c r="C9" s="734"/>
      <c r="D9" s="733"/>
      <c r="E9" s="733"/>
      <c r="F9" s="733"/>
      <c r="G9" s="733"/>
      <c r="H9" s="733"/>
      <c r="I9" s="733"/>
      <c r="J9" s="733"/>
      <c r="K9" s="733"/>
      <c r="L9" s="161"/>
    </row>
    <row r="10" spans="1:15" s="162" customFormat="1" ht="15" customHeight="1" x14ac:dyDescent="0.45">
      <c r="A10" s="179" t="s">
        <v>2756</v>
      </c>
      <c r="B10" s="733"/>
      <c r="C10" s="734"/>
      <c r="D10" s="733"/>
      <c r="E10" s="733"/>
      <c r="F10" s="733"/>
      <c r="G10" s="733"/>
      <c r="H10" s="733"/>
      <c r="I10" s="733"/>
      <c r="J10" s="733"/>
      <c r="K10" s="733"/>
      <c r="L10" s="161"/>
    </row>
    <row r="11" spans="1:15" s="162" customFormat="1" ht="15" customHeight="1" x14ac:dyDescent="0.45">
      <c r="A11" s="179" t="s">
        <v>2757</v>
      </c>
      <c r="B11" s="733"/>
      <c r="C11" s="734"/>
      <c r="D11" s="733"/>
      <c r="E11" s="733"/>
      <c r="F11" s="733"/>
      <c r="G11" s="733"/>
      <c r="H11" s="733"/>
      <c r="I11" s="733"/>
      <c r="J11" s="733"/>
      <c r="K11" s="733"/>
      <c r="L11" s="161"/>
    </row>
    <row r="12" spans="1:15" s="162" customFormat="1" ht="15" customHeight="1" x14ac:dyDescent="0.45">
      <c r="A12" s="179"/>
      <c r="B12" s="733"/>
      <c r="C12" s="734"/>
      <c r="D12" s="733"/>
      <c r="E12" s="733"/>
      <c r="F12" s="733"/>
      <c r="G12" s="733"/>
      <c r="H12" s="733"/>
      <c r="I12" s="733"/>
      <c r="J12" s="733"/>
      <c r="K12" s="733"/>
      <c r="L12" s="161"/>
    </row>
    <row r="13" spans="1:15" ht="15" customHeight="1" thickBot="1" x14ac:dyDescent="0.5">
      <c r="A13" s="735" t="s">
        <v>2758</v>
      </c>
      <c r="B13" s="736" t="s">
        <v>26</v>
      </c>
      <c r="C13" s="736" t="s">
        <v>2138</v>
      </c>
      <c r="D13" s="736" t="s">
        <v>1476</v>
      </c>
      <c r="E13" s="737" t="s">
        <v>27</v>
      </c>
    </row>
    <row r="14" spans="1:15" ht="15" customHeight="1" x14ac:dyDescent="0.55000000000000004">
      <c r="A14" s="738" t="s">
        <v>2759</v>
      </c>
      <c r="B14" s="739" t="s">
        <v>1479</v>
      </c>
      <c r="C14" s="739" t="s">
        <v>1480</v>
      </c>
      <c r="D14" s="740">
        <v>42455</v>
      </c>
      <c r="E14" s="741">
        <v>41500</v>
      </c>
      <c r="G14" s="742" t="s">
        <v>2760</v>
      </c>
      <c r="L14" s="743" t="s">
        <v>2761</v>
      </c>
    </row>
    <row r="15" spans="1:15" ht="15" customHeight="1" x14ac:dyDescent="0.55000000000000004">
      <c r="A15" s="744" t="s">
        <v>2762</v>
      </c>
      <c r="B15" s="745" t="s">
        <v>1479</v>
      </c>
      <c r="C15" s="745" t="s">
        <v>1480</v>
      </c>
      <c r="D15" s="746">
        <v>42193</v>
      </c>
      <c r="E15" s="747">
        <v>176500</v>
      </c>
      <c r="G15" t="s">
        <v>1486</v>
      </c>
      <c r="H15" t="s">
        <v>1518</v>
      </c>
      <c r="L15" s="743" t="s">
        <v>2763</v>
      </c>
    </row>
    <row r="16" spans="1:15" ht="15" customHeight="1" x14ac:dyDescent="0.45">
      <c r="A16" s="748" t="s">
        <v>2764</v>
      </c>
      <c r="B16" s="749" t="s">
        <v>1479</v>
      </c>
      <c r="C16" s="749" t="s">
        <v>1480</v>
      </c>
      <c r="D16" s="750">
        <v>42298</v>
      </c>
      <c r="E16" s="751">
        <v>210250</v>
      </c>
      <c r="G16" t="s">
        <v>387</v>
      </c>
      <c r="H16" t="s">
        <v>2765</v>
      </c>
      <c r="I16" t="s">
        <v>2766</v>
      </c>
      <c r="J16" t="s">
        <v>401</v>
      </c>
      <c r="L16" t="s">
        <v>387</v>
      </c>
      <c r="M16" t="s">
        <v>2767</v>
      </c>
    </row>
    <row r="17" spans="1:13" ht="15" customHeight="1" x14ac:dyDescent="0.45">
      <c r="A17" s="744" t="s">
        <v>2768</v>
      </c>
      <c r="B17" s="745" t="s">
        <v>1479</v>
      </c>
      <c r="C17" s="745" t="s">
        <v>1480</v>
      </c>
      <c r="D17" s="746">
        <v>42088</v>
      </c>
      <c r="E17" s="747">
        <v>142750</v>
      </c>
      <c r="G17" s="752" t="s">
        <v>2769</v>
      </c>
      <c r="H17" s="2">
        <v>497750</v>
      </c>
      <c r="I17" s="2">
        <v>95000</v>
      </c>
      <c r="J17" s="2">
        <v>592750</v>
      </c>
      <c r="L17" s="5" t="s">
        <v>2768</v>
      </c>
      <c r="M17">
        <v>16</v>
      </c>
    </row>
    <row r="18" spans="1:13" ht="15" customHeight="1" x14ac:dyDescent="0.45">
      <c r="A18" s="748" t="s">
        <v>2770</v>
      </c>
      <c r="B18" s="749" t="s">
        <v>1479</v>
      </c>
      <c r="C18" s="749" t="s">
        <v>1480</v>
      </c>
      <c r="D18" s="750">
        <v>42560</v>
      </c>
      <c r="E18" s="751">
        <v>75250</v>
      </c>
      <c r="G18" s="752" t="s">
        <v>2771</v>
      </c>
      <c r="H18" s="2">
        <v>441750</v>
      </c>
      <c r="I18" s="2">
        <v>86250</v>
      </c>
      <c r="J18" s="2">
        <v>528000</v>
      </c>
      <c r="L18" s="5" t="s">
        <v>2772</v>
      </c>
      <c r="M18">
        <v>15</v>
      </c>
    </row>
    <row r="19" spans="1:13" ht="15" customHeight="1" x14ac:dyDescent="0.45">
      <c r="A19" s="744" t="s">
        <v>2772</v>
      </c>
      <c r="B19" s="745" t="s">
        <v>1479</v>
      </c>
      <c r="C19" s="745" t="s">
        <v>1480</v>
      </c>
      <c r="D19" s="746">
        <v>42665</v>
      </c>
      <c r="E19" s="747">
        <v>109000</v>
      </c>
      <c r="G19" s="752" t="s">
        <v>2773</v>
      </c>
      <c r="H19" s="2">
        <v>902500</v>
      </c>
      <c r="I19" s="2">
        <v>113250</v>
      </c>
      <c r="J19" s="2">
        <v>1015750</v>
      </c>
      <c r="L19" s="5" t="s">
        <v>2770</v>
      </c>
      <c r="M19">
        <v>16</v>
      </c>
    </row>
    <row r="20" spans="1:13" ht="15" customHeight="1" x14ac:dyDescent="0.45">
      <c r="A20" s="748" t="s">
        <v>2759</v>
      </c>
      <c r="B20" s="749" t="s">
        <v>1491</v>
      </c>
      <c r="C20" s="749" t="s">
        <v>1490</v>
      </c>
      <c r="D20" s="750">
        <v>42700</v>
      </c>
      <c r="E20" s="751">
        <v>120250</v>
      </c>
      <c r="G20" s="752" t="s">
        <v>2774</v>
      </c>
      <c r="H20" s="2">
        <v>498000</v>
      </c>
      <c r="I20" s="2">
        <v>190750</v>
      </c>
      <c r="J20" s="2">
        <v>688750</v>
      </c>
      <c r="L20" s="5" t="s">
        <v>2764</v>
      </c>
      <c r="M20">
        <v>20</v>
      </c>
    </row>
    <row r="21" spans="1:13" ht="15" customHeight="1" x14ac:dyDescent="0.45">
      <c r="A21" s="744" t="s">
        <v>2762</v>
      </c>
      <c r="B21" s="749" t="s">
        <v>1491</v>
      </c>
      <c r="C21" s="745" t="s">
        <v>1490</v>
      </c>
      <c r="D21" s="746">
        <v>42385</v>
      </c>
      <c r="E21" s="747">
        <v>19000</v>
      </c>
      <c r="G21" s="752" t="s">
        <v>2775</v>
      </c>
      <c r="H21" s="2">
        <v>350750</v>
      </c>
      <c r="I21" s="2">
        <v>233500</v>
      </c>
      <c r="J21" s="2">
        <v>584250</v>
      </c>
      <c r="L21" s="5" t="s">
        <v>2759</v>
      </c>
      <c r="M21">
        <v>16</v>
      </c>
    </row>
    <row r="22" spans="1:13" ht="15" customHeight="1" x14ac:dyDescent="0.45">
      <c r="A22" s="748" t="s">
        <v>2764</v>
      </c>
      <c r="B22" s="749" t="s">
        <v>1491</v>
      </c>
      <c r="C22" s="749" t="s">
        <v>1490</v>
      </c>
      <c r="D22" s="750">
        <v>42490</v>
      </c>
      <c r="E22" s="751">
        <v>52750</v>
      </c>
      <c r="G22" s="752" t="s">
        <v>2776</v>
      </c>
      <c r="H22" s="2">
        <v>1257750</v>
      </c>
      <c r="I22" s="2">
        <v>269500</v>
      </c>
      <c r="J22" s="2">
        <v>1527250</v>
      </c>
      <c r="L22" s="5" t="s">
        <v>2762</v>
      </c>
      <c r="M22">
        <v>16</v>
      </c>
    </row>
    <row r="23" spans="1:13" ht="15" customHeight="1" x14ac:dyDescent="0.45">
      <c r="A23" s="748" t="s">
        <v>2764</v>
      </c>
      <c r="B23" s="749" t="s">
        <v>1491</v>
      </c>
      <c r="C23" s="745" t="s">
        <v>1490</v>
      </c>
      <c r="D23" s="746">
        <v>42193</v>
      </c>
      <c r="E23" s="747">
        <v>221500</v>
      </c>
      <c r="G23" s="752" t="s">
        <v>2777</v>
      </c>
      <c r="H23" s="2">
        <v>1558250</v>
      </c>
      <c r="I23" s="2">
        <v>387500</v>
      </c>
      <c r="J23" s="2">
        <v>1945750</v>
      </c>
    </row>
    <row r="24" spans="1:13" ht="15" customHeight="1" x14ac:dyDescent="0.45">
      <c r="A24" s="748" t="s">
        <v>2770</v>
      </c>
      <c r="B24" s="749" t="s">
        <v>1491</v>
      </c>
      <c r="C24" s="749" t="s">
        <v>1490</v>
      </c>
      <c r="D24" s="750">
        <v>42298</v>
      </c>
      <c r="E24" s="751">
        <v>86500</v>
      </c>
      <c r="G24" s="752" t="s">
        <v>2778</v>
      </c>
      <c r="H24" s="2">
        <v>610900</v>
      </c>
      <c r="I24" s="2">
        <v>264000</v>
      </c>
      <c r="J24" s="2">
        <v>874900</v>
      </c>
    </row>
    <row r="25" spans="1:13" ht="15" customHeight="1" x14ac:dyDescent="0.45">
      <c r="A25" s="744" t="s">
        <v>2772</v>
      </c>
      <c r="B25" s="749" t="s">
        <v>1491</v>
      </c>
      <c r="C25" s="745" t="s">
        <v>1490</v>
      </c>
      <c r="D25" s="746">
        <v>42088</v>
      </c>
      <c r="E25" s="747">
        <v>154000</v>
      </c>
      <c r="G25" s="752" t="s">
        <v>2779</v>
      </c>
      <c r="H25" s="2">
        <v>1189500</v>
      </c>
      <c r="I25" s="2">
        <v>485500</v>
      </c>
      <c r="J25" s="2">
        <v>1675000</v>
      </c>
    </row>
    <row r="26" spans="1:13" ht="15" customHeight="1" x14ac:dyDescent="0.45">
      <c r="A26" s="748" t="s">
        <v>2759</v>
      </c>
      <c r="B26" s="749" t="s">
        <v>2780</v>
      </c>
      <c r="C26" s="749" t="s">
        <v>1490</v>
      </c>
      <c r="D26" s="750">
        <v>42193</v>
      </c>
      <c r="E26" s="751">
        <v>187750</v>
      </c>
      <c r="G26" s="752" t="s">
        <v>2781</v>
      </c>
      <c r="H26" s="2">
        <v>1535750</v>
      </c>
      <c r="I26" s="2">
        <v>533750</v>
      </c>
      <c r="J26" s="2">
        <v>2069500</v>
      </c>
    </row>
    <row r="27" spans="1:13" ht="15" customHeight="1" x14ac:dyDescent="0.45">
      <c r="A27" s="744" t="s">
        <v>2762</v>
      </c>
      <c r="B27" s="749" t="s">
        <v>2780</v>
      </c>
      <c r="C27" s="745" t="s">
        <v>1487</v>
      </c>
      <c r="D27" s="750">
        <v>42298</v>
      </c>
      <c r="E27" s="747">
        <v>199000</v>
      </c>
      <c r="G27" s="752" t="s">
        <v>2782</v>
      </c>
      <c r="H27" s="2">
        <v>235000</v>
      </c>
      <c r="I27" s="2">
        <v>467500</v>
      </c>
      <c r="J27" s="2">
        <v>702500</v>
      </c>
    </row>
    <row r="28" spans="1:13" ht="15" customHeight="1" x14ac:dyDescent="0.45">
      <c r="A28" s="748" t="s">
        <v>2764</v>
      </c>
      <c r="B28" s="749" t="s">
        <v>2780</v>
      </c>
      <c r="C28" s="749" t="s">
        <v>1487</v>
      </c>
      <c r="D28" s="750">
        <v>42088</v>
      </c>
      <c r="E28" s="751">
        <v>97750</v>
      </c>
      <c r="G28" s="752" t="s">
        <v>2783</v>
      </c>
      <c r="H28" s="2"/>
      <c r="I28" s="2">
        <v>505750</v>
      </c>
      <c r="J28" s="2">
        <v>505750</v>
      </c>
    </row>
    <row r="29" spans="1:13" ht="15" customHeight="1" x14ac:dyDescent="0.45">
      <c r="A29" s="744" t="s">
        <v>2768</v>
      </c>
      <c r="B29" s="749" t="s">
        <v>2784</v>
      </c>
      <c r="C29" s="745" t="s">
        <v>1487</v>
      </c>
      <c r="D29" s="746">
        <v>42735</v>
      </c>
      <c r="E29" s="747">
        <v>131500</v>
      </c>
      <c r="G29" s="752" t="s">
        <v>401</v>
      </c>
      <c r="H29" s="2">
        <v>9077900</v>
      </c>
      <c r="I29" s="2">
        <v>3632250</v>
      </c>
      <c r="J29" s="2">
        <v>12710150</v>
      </c>
    </row>
    <row r="30" spans="1:13" ht="15" customHeight="1" x14ac:dyDescent="0.45">
      <c r="A30" s="748" t="s">
        <v>2770</v>
      </c>
      <c r="B30" s="749" t="s">
        <v>2780</v>
      </c>
      <c r="C30" s="749" t="s">
        <v>1487</v>
      </c>
      <c r="D30" s="750">
        <v>42525</v>
      </c>
      <c r="E30" s="751">
        <v>64000</v>
      </c>
    </row>
    <row r="31" spans="1:13" ht="15" customHeight="1" x14ac:dyDescent="0.45">
      <c r="A31" s="744" t="s">
        <v>2772</v>
      </c>
      <c r="B31" s="749" t="s">
        <v>2780</v>
      </c>
      <c r="C31" s="745" t="s">
        <v>1487</v>
      </c>
      <c r="D31" s="746">
        <v>42193</v>
      </c>
      <c r="E31" s="747">
        <v>165250</v>
      </c>
    </row>
    <row r="32" spans="1:13" ht="15" customHeight="1" x14ac:dyDescent="0.45">
      <c r="A32" s="748" t="s">
        <v>2759</v>
      </c>
      <c r="B32" s="749" t="s">
        <v>1479</v>
      </c>
      <c r="C32" s="749" t="s">
        <v>1487</v>
      </c>
      <c r="D32" s="750">
        <v>42298</v>
      </c>
      <c r="E32" s="751">
        <v>232750</v>
      </c>
      <c r="G32" s="753"/>
      <c r="L32" s="753"/>
    </row>
    <row r="33" spans="1:5" ht="15" customHeight="1" x14ac:dyDescent="0.45">
      <c r="A33" s="744" t="s">
        <v>2762</v>
      </c>
      <c r="B33" s="749" t="s">
        <v>1479</v>
      </c>
      <c r="C33" s="745" t="s">
        <v>1487</v>
      </c>
      <c r="D33" s="746">
        <v>42088</v>
      </c>
      <c r="E33" s="747">
        <v>30250</v>
      </c>
    </row>
    <row r="34" spans="1:5" ht="15" customHeight="1" x14ac:dyDescent="0.45">
      <c r="A34" s="748" t="s">
        <v>2764</v>
      </c>
      <c r="B34" s="749" t="s">
        <v>1479</v>
      </c>
      <c r="C34" s="749" t="s">
        <v>1480</v>
      </c>
      <c r="D34" s="750">
        <v>42193</v>
      </c>
      <c r="E34" s="751">
        <v>230500</v>
      </c>
    </row>
    <row r="35" spans="1:5" ht="15" customHeight="1" x14ac:dyDescent="0.45">
      <c r="A35" s="744" t="s">
        <v>2768</v>
      </c>
      <c r="B35" s="749" t="s">
        <v>1479</v>
      </c>
      <c r="C35" s="745" t="s">
        <v>1480</v>
      </c>
      <c r="D35" s="746">
        <v>42298</v>
      </c>
      <c r="E35" s="747">
        <v>129250</v>
      </c>
    </row>
    <row r="36" spans="1:5" ht="15" customHeight="1" x14ac:dyDescent="0.45">
      <c r="A36" s="748" t="s">
        <v>2770</v>
      </c>
      <c r="B36" s="749" t="s">
        <v>1479</v>
      </c>
      <c r="C36" s="749" t="s">
        <v>1480</v>
      </c>
      <c r="D36" s="750">
        <v>42088</v>
      </c>
      <c r="E36" s="751">
        <v>163000</v>
      </c>
    </row>
    <row r="37" spans="1:5" ht="15" customHeight="1" x14ac:dyDescent="0.45">
      <c r="A37" s="744" t="s">
        <v>2772</v>
      </c>
      <c r="B37" s="749" t="s">
        <v>1479</v>
      </c>
      <c r="C37" s="745" t="s">
        <v>1480</v>
      </c>
      <c r="D37" s="746">
        <v>42623</v>
      </c>
      <c r="E37" s="747">
        <v>95500</v>
      </c>
    </row>
    <row r="38" spans="1:5" ht="15" customHeight="1" x14ac:dyDescent="0.45">
      <c r="A38" s="748" t="s">
        <v>2759</v>
      </c>
      <c r="B38" s="749" t="s">
        <v>391</v>
      </c>
      <c r="C38" s="749" t="s">
        <v>1480</v>
      </c>
      <c r="D38" s="750">
        <v>42624</v>
      </c>
      <c r="E38" s="751">
        <v>196750</v>
      </c>
    </row>
    <row r="39" spans="1:5" ht="15" customHeight="1" x14ac:dyDescent="0.45">
      <c r="A39" s="744" t="s">
        <v>2762</v>
      </c>
      <c r="B39" s="749" t="s">
        <v>391</v>
      </c>
      <c r="C39" s="745" t="s">
        <v>1480</v>
      </c>
      <c r="D39" s="746">
        <v>42413</v>
      </c>
      <c r="E39" s="747">
        <v>28000</v>
      </c>
    </row>
    <row r="40" spans="1:5" ht="15" customHeight="1" x14ac:dyDescent="0.45">
      <c r="A40" s="748" t="s">
        <v>2764</v>
      </c>
      <c r="B40" s="749" t="s">
        <v>391</v>
      </c>
      <c r="C40" s="749" t="s">
        <v>1480</v>
      </c>
      <c r="D40" s="750">
        <v>42518</v>
      </c>
      <c r="E40" s="751">
        <v>61750</v>
      </c>
    </row>
    <row r="41" spans="1:5" ht="15" customHeight="1" x14ac:dyDescent="0.45">
      <c r="A41" s="744" t="s">
        <v>2768</v>
      </c>
      <c r="B41" s="749" t="s">
        <v>391</v>
      </c>
      <c r="C41" s="745" t="s">
        <v>1490</v>
      </c>
      <c r="D41" s="746">
        <v>42553</v>
      </c>
      <c r="E41" s="747">
        <v>73000</v>
      </c>
    </row>
    <row r="42" spans="1:5" ht="15" customHeight="1" x14ac:dyDescent="0.45">
      <c r="A42" s="748" t="s">
        <v>2770</v>
      </c>
      <c r="B42" s="749" t="s">
        <v>391</v>
      </c>
      <c r="C42" s="749" t="s">
        <v>1490</v>
      </c>
      <c r="D42" s="750">
        <v>42172</v>
      </c>
      <c r="E42" s="751">
        <v>208000</v>
      </c>
    </row>
    <row r="43" spans="1:5" ht="15" customHeight="1" x14ac:dyDescent="0.45">
      <c r="A43" s="744" t="s">
        <v>2772</v>
      </c>
      <c r="B43" s="749" t="s">
        <v>391</v>
      </c>
      <c r="C43" s="745" t="s">
        <v>1490</v>
      </c>
      <c r="D43" s="746">
        <v>42277</v>
      </c>
      <c r="E43" s="747">
        <v>174250</v>
      </c>
    </row>
    <row r="44" spans="1:5" ht="15" customHeight="1" x14ac:dyDescent="0.45">
      <c r="A44" s="748" t="s">
        <v>2764</v>
      </c>
      <c r="B44" s="749" t="s">
        <v>2785</v>
      </c>
      <c r="C44" s="749" t="s">
        <v>1490</v>
      </c>
      <c r="D44" s="750">
        <v>42018</v>
      </c>
      <c r="E44" s="751">
        <v>39250</v>
      </c>
    </row>
    <row r="45" spans="1:5" ht="15" customHeight="1" x14ac:dyDescent="0.45">
      <c r="A45" s="744" t="s">
        <v>2762</v>
      </c>
      <c r="B45" s="749" t="s">
        <v>2785</v>
      </c>
      <c r="C45" s="745" t="s">
        <v>1490</v>
      </c>
      <c r="D45" s="746">
        <v>42658</v>
      </c>
      <c r="E45" s="747">
        <v>106750</v>
      </c>
    </row>
    <row r="46" spans="1:5" ht="15" customHeight="1" x14ac:dyDescent="0.45">
      <c r="A46" s="748" t="s">
        <v>2764</v>
      </c>
      <c r="B46" s="749" t="s">
        <v>393</v>
      </c>
      <c r="C46" s="749" t="s">
        <v>1490</v>
      </c>
      <c r="D46" s="750">
        <v>42172</v>
      </c>
      <c r="E46" s="751">
        <v>500000</v>
      </c>
    </row>
    <row r="47" spans="1:5" ht="15" customHeight="1" x14ac:dyDescent="0.45">
      <c r="A47" s="744" t="s">
        <v>2768</v>
      </c>
      <c r="B47" s="749" t="s">
        <v>2785</v>
      </c>
      <c r="C47" s="745" t="s">
        <v>1487</v>
      </c>
      <c r="D47" s="746">
        <v>42277</v>
      </c>
      <c r="E47" s="747">
        <v>151750</v>
      </c>
    </row>
    <row r="48" spans="1:5" ht="15" customHeight="1" x14ac:dyDescent="0.45">
      <c r="A48" s="748" t="s">
        <v>2770</v>
      </c>
      <c r="B48" s="749" t="s">
        <v>2785</v>
      </c>
      <c r="C48" s="749" t="s">
        <v>1487</v>
      </c>
      <c r="D48" s="750">
        <v>42018</v>
      </c>
      <c r="E48" s="751">
        <v>50500</v>
      </c>
    </row>
    <row r="49" spans="1:5" ht="15" customHeight="1" x14ac:dyDescent="0.45">
      <c r="A49" s="744" t="s">
        <v>2772</v>
      </c>
      <c r="B49" s="749" t="s">
        <v>2785</v>
      </c>
      <c r="C49" s="745" t="s">
        <v>1487</v>
      </c>
      <c r="D49" s="746">
        <v>42588</v>
      </c>
      <c r="E49" s="747">
        <v>84250</v>
      </c>
    </row>
    <row r="50" spans="1:5" ht="15" customHeight="1" x14ac:dyDescent="0.45">
      <c r="A50" s="748" t="s">
        <v>2759</v>
      </c>
      <c r="B50" s="749" t="s">
        <v>2786</v>
      </c>
      <c r="C50" s="749" t="s">
        <v>1487</v>
      </c>
      <c r="D50" s="750">
        <v>42378</v>
      </c>
      <c r="E50" s="751">
        <v>16750</v>
      </c>
    </row>
    <row r="51" spans="1:5" ht="15" customHeight="1" x14ac:dyDescent="0.45">
      <c r="A51" s="744" t="s">
        <v>2762</v>
      </c>
      <c r="B51" s="749" t="s">
        <v>2787</v>
      </c>
      <c r="C51" s="745" t="s">
        <v>1487</v>
      </c>
      <c r="D51" s="746">
        <v>42693</v>
      </c>
      <c r="E51" s="747">
        <v>118000</v>
      </c>
    </row>
    <row r="52" spans="1:5" ht="15" customHeight="1" x14ac:dyDescent="0.45">
      <c r="A52" s="748" t="s">
        <v>2764</v>
      </c>
      <c r="B52" s="749" t="s">
        <v>2786</v>
      </c>
      <c r="C52" s="749" t="s">
        <v>1487</v>
      </c>
      <c r="D52" s="750">
        <v>42172</v>
      </c>
      <c r="E52" s="751">
        <v>185500</v>
      </c>
    </row>
    <row r="53" spans="1:5" ht="15" customHeight="1" x14ac:dyDescent="0.45">
      <c r="A53" s="744" t="s">
        <v>2768</v>
      </c>
      <c r="B53" s="749" t="s">
        <v>2786</v>
      </c>
      <c r="C53" s="745" t="s">
        <v>1487</v>
      </c>
      <c r="D53" s="746">
        <v>42277</v>
      </c>
      <c r="E53" s="747">
        <v>219250</v>
      </c>
    </row>
    <row r="54" spans="1:5" ht="15" customHeight="1" x14ac:dyDescent="0.45">
      <c r="A54" s="748" t="s">
        <v>2770</v>
      </c>
      <c r="B54" s="749" t="s">
        <v>2786</v>
      </c>
      <c r="C54" s="749" t="s">
        <v>1480</v>
      </c>
      <c r="D54" s="750">
        <v>42018</v>
      </c>
      <c r="E54" s="751">
        <v>136000</v>
      </c>
    </row>
    <row r="55" spans="1:5" ht="15" customHeight="1" x14ac:dyDescent="0.45">
      <c r="A55" s="744" t="s">
        <v>2772</v>
      </c>
      <c r="B55" s="749" t="s">
        <v>2786</v>
      </c>
      <c r="C55" s="745" t="s">
        <v>1480</v>
      </c>
      <c r="D55" s="746">
        <v>42434</v>
      </c>
      <c r="E55" s="747">
        <v>34750</v>
      </c>
    </row>
    <row r="56" spans="1:5" ht="15" customHeight="1" x14ac:dyDescent="0.45">
      <c r="A56" s="748" t="s">
        <v>2759</v>
      </c>
      <c r="B56" s="749" t="s">
        <v>396</v>
      </c>
      <c r="C56" s="749" t="s">
        <v>1480</v>
      </c>
      <c r="D56" s="750">
        <v>42539</v>
      </c>
      <c r="E56" s="751">
        <v>68500</v>
      </c>
    </row>
    <row r="57" spans="1:5" ht="15" customHeight="1" x14ac:dyDescent="0.45">
      <c r="A57" s="744" t="s">
        <v>2762</v>
      </c>
      <c r="B57" s="745" t="s">
        <v>396</v>
      </c>
      <c r="C57" s="745" t="s">
        <v>1480</v>
      </c>
      <c r="D57" s="746">
        <v>42644</v>
      </c>
      <c r="E57" s="747">
        <v>102250</v>
      </c>
    </row>
    <row r="58" spans="1:5" ht="15" customHeight="1" x14ac:dyDescent="0.45">
      <c r="A58" s="748" t="s">
        <v>2764</v>
      </c>
      <c r="B58" s="749" t="s">
        <v>396</v>
      </c>
      <c r="C58" s="749" t="s">
        <v>1480</v>
      </c>
      <c r="D58" s="750">
        <v>42123</v>
      </c>
      <c r="E58" s="751">
        <v>169750</v>
      </c>
    </row>
    <row r="59" spans="1:5" ht="15" customHeight="1" x14ac:dyDescent="0.45">
      <c r="A59" s="744" t="s">
        <v>2768</v>
      </c>
      <c r="B59" s="745" t="s">
        <v>396</v>
      </c>
      <c r="C59" s="745" t="s">
        <v>1480</v>
      </c>
      <c r="D59" s="746">
        <v>42228</v>
      </c>
      <c r="E59" s="747">
        <v>203500</v>
      </c>
    </row>
    <row r="60" spans="1:5" ht="15" customHeight="1" x14ac:dyDescent="0.45">
      <c r="A60" s="748" t="s">
        <v>2770</v>
      </c>
      <c r="B60" s="749" t="s">
        <v>396</v>
      </c>
      <c r="C60" s="749" t="s">
        <v>1490</v>
      </c>
      <c r="D60" s="750">
        <v>42263</v>
      </c>
      <c r="E60" s="751">
        <v>214750</v>
      </c>
    </row>
    <row r="61" spans="1:5" ht="15" customHeight="1" x14ac:dyDescent="0.45">
      <c r="A61" s="744" t="s">
        <v>2772</v>
      </c>
      <c r="B61" s="745" t="s">
        <v>396</v>
      </c>
      <c r="C61" s="745" t="s">
        <v>1490</v>
      </c>
      <c r="D61" s="746">
        <v>42679</v>
      </c>
      <c r="E61" s="747">
        <v>113500</v>
      </c>
    </row>
    <row r="62" spans="1:5" ht="15" customHeight="1" x14ac:dyDescent="0.45">
      <c r="A62" s="748" t="s">
        <v>2759</v>
      </c>
      <c r="B62" s="749" t="s">
        <v>394</v>
      </c>
      <c r="C62" s="749" t="s">
        <v>1490</v>
      </c>
      <c r="D62" s="750">
        <v>42053</v>
      </c>
      <c r="E62" s="751">
        <v>147250</v>
      </c>
    </row>
    <row r="63" spans="1:5" ht="15" customHeight="1" x14ac:dyDescent="0.45">
      <c r="A63" s="744" t="s">
        <v>2762</v>
      </c>
      <c r="B63" s="749" t="s">
        <v>394</v>
      </c>
      <c r="C63" s="745" t="s">
        <v>1490</v>
      </c>
      <c r="D63" s="746">
        <v>42574</v>
      </c>
      <c r="E63" s="747">
        <v>79750</v>
      </c>
    </row>
    <row r="64" spans="1:5" ht="15" customHeight="1" x14ac:dyDescent="0.45">
      <c r="A64" s="748" t="s">
        <v>2764</v>
      </c>
      <c r="B64" s="749" t="s">
        <v>394</v>
      </c>
      <c r="C64" s="749" t="s">
        <v>1490</v>
      </c>
      <c r="D64" s="750">
        <v>42158</v>
      </c>
      <c r="E64" s="751">
        <v>181000</v>
      </c>
    </row>
    <row r="65" spans="1:5" ht="15" customHeight="1" x14ac:dyDescent="0.45">
      <c r="A65" s="744" t="s">
        <v>2768</v>
      </c>
      <c r="B65" s="749" t="s">
        <v>2788</v>
      </c>
      <c r="C65" s="745" t="s">
        <v>1490</v>
      </c>
      <c r="D65" s="746">
        <v>42469</v>
      </c>
      <c r="E65" s="747">
        <v>46000</v>
      </c>
    </row>
    <row r="66" spans="1:5" ht="15" customHeight="1" x14ac:dyDescent="0.45">
      <c r="A66" s="748" t="s">
        <v>2770</v>
      </c>
      <c r="B66" s="749" t="s">
        <v>394</v>
      </c>
      <c r="C66" s="749" t="s">
        <v>1487</v>
      </c>
      <c r="D66" s="750">
        <v>42504</v>
      </c>
      <c r="E66" s="751">
        <v>57250</v>
      </c>
    </row>
    <row r="67" spans="1:5" ht="15" customHeight="1" x14ac:dyDescent="0.45">
      <c r="A67" s="744" t="s">
        <v>2772</v>
      </c>
      <c r="B67" s="749" t="s">
        <v>394</v>
      </c>
      <c r="C67" s="745" t="s">
        <v>1487</v>
      </c>
      <c r="D67" s="746">
        <v>42193</v>
      </c>
      <c r="E67" s="747">
        <v>192250</v>
      </c>
    </row>
    <row r="68" spans="1:5" ht="15" customHeight="1" x14ac:dyDescent="0.45">
      <c r="A68" s="748" t="s">
        <v>2759</v>
      </c>
      <c r="B68" s="749" t="s">
        <v>2789</v>
      </c>
      <c r="C68" s="749" t="s">
        <v>1487</v>
      </c>
      <c r="D68" s="750">
        <v>42298</v>
      </c>
      <c r="E68" s="751">
        <v>226000</v>
      </c>
    </row>
    <row r="69" spans="1:5" ht="15" customHeight="1" x14ac:dyDescent="0.45">
      <c r="A69" s="744" t="s">
        <v>2762</v>
      </c>
      <c r="B69" s="749" t="s">
        <v>2789</v>
      </c>
      <c r="C69" s="745" t="s">
        <v>1487</v>
      </c>
      <c r="D69" s="746">
        <v>42088</v>
      </c>
      <c r="E69" s="747">
        <v>158500</v>
      </c>
    </row>
    <row r="70" spans="1:5" ht="15" customHeight="1" x14ac:dyDescent="0.45">
      <c r="A70" s="748" t="s">
        <v>2764</v>
      </c>
      <c r="B70" s="749" t="s">
        <v>2789</v>
      </c>
      <c r="C70" s="749" t="s">
        <v>1487</v>
      </c>
      <c r="D70" s="750">
        <v>42399</v>
      </c>
      <c r="E70" s="751">
        <v>23500</v>
      </c>
    </row>
    <row r="71" spans="1:5" ht="15" customHeight="1" x14ac:dyDescent="0.45">
      <c r="A71" s="744" t="s">
        <v>2768</v>
      </c>
      <c r="B71" s="749" t="s">
        <v>2790</v>
      </c>
      <c r="C71" s="745" t="s">
        <v>1487</v>
      </c>
      <c r="D71" s="746">
        <v>42609</v>
      </c>
      <c r="E71" s="747">
        <v>91000</v>
      </c>
    </row>
    <row r="72" spans="1:5" ht="15" customHeight="1" x14ac:dyDescent="0.45">
      <c r="A72" s="748" t="s">
        <v>2770</v>
      </c>
      <c r="B72" s="749" t="s">
        <v>2789</v>
      </c>
      <c r="C72" s="749" t="s">
        <v>1487</v>
      </c>
      <c r="D72" s="750">
        <v>42714</v>
      </c>
      <c r="E72" s="751">
        <v>124750</v>
      </c>
    </row>
    <row r="73" spans="1:5" ht="15" customHeight="1" x14ac:dyDescent="0.45">
      <c r="A73" s="744" t="s">
        <v>2772</v>
      </c>
      <c r="B73" s="749" t="s">
        <v>2789</v>
      </c>
      <c r="C73" s="745" t="s">
        <v>1480</v>
      </c>
      <c r="D73" s="746">
        <v>42165</v>
      </c>
      <c r="E73" s="747">
        <v>183250</v>
      </c>
    </row>
    <row r="74" spans="1:5" ht="15" customHeight="1" x14ac:dyDescent="0.45">
      <c r="A74" s="748" t="s">
        <v>2759</v>
      </c>
      <c r="B74" s="749" t="s">
        <v>393</v>
      </c>
      <c r="C74" s="749" t="s">
        <v>1480</v>
      </c>
      <c r="D74" s="750">
        <v>42581</v>
      </c>
      <c r="E74" s="751">
        <v>82000</v>
      </c>
    </row>
    <row r="75" spans="1:5" ht="15" customHeight="1" x14ac:dyDescent="0.45">
      <c r="A75" s="744" t="s">
        <v>2762</v>
      </c>
      <c r="B75" s="745" t="s">
        <v>393</v>
      </c>
      <c r="C75" s="745" t="s">
        <v>1480</v>
      </c>
      <c r="D75" s="746">
        <v>42686</v>
      </c>
      <c r="E75" s="747">
        <v>115750</v>
      </c>
    </row>
    <row r="76" spans="1:5" ht="15" customHeight="1" x14ac:dyDescent="0.45">
      <c r="A76" s="748" t="s">
        <v>2764</v>
      </c>
      <c r="B76" s="749" t="s">
        <v>393</v>
      </c>
      <c r="C76" s="749" t="s">
        <v>1480</v>
      </c>
      <c r="D76" s="750">
        <v>42476</v>
      </c>
      <c r="E76" s="751">
        <v>48250</v>
      </c>
    </row>
    <row r="77" spans="1:5" ht="15" customHeight="1" x14ac:dyDescent="0.45">
      <c r="A77" s="744" t="s">
        <v>2768</v>
      </c>
      <c r="B77" s="745" t="s">
        <v>393</v>
      </c>
      <c r="C77" s="745" t="s">
        <v>1480</v>
      </c>
      <c r="D77" s="746">
        <v>42060</v>
      </c>
      <c r="E77" s="747">
        <v>149500</v>
      </c>
    </row>
    <row r="78" spans="1:5" ht="15" customHeight="1" x14ac:dyDescent="0.45">
      <c r="A78" s="748" t="s">
        <v>2770</v>
      </c>
      <c r="B78" s="749" t="s">
        <v>393</v>
      </c>
      <c r="C78" s="749" t="s">
        <v>1480</v>
      </c>
      <c r="D78" s="750">
        <v>42270</v>
      </c>
      <c r="E78" s="751">
        <v>217000</v>
      </c>
    </row>
    <row r="79" spans="1:5" ht="15" customHeight="1" x14ac:dyDescent="0.45">
      <c r="A79" s="744" t="s">
        <v>2772</v>
      </c>
      <c r="B79" s="745" t="s">
        <v>393</v>
      </c>
      <c r="C79" s="745" t="s">
        <v>1480</v>
      </c>
      <c r="D79" s="746">
        <v>42371</v>
      </c>
      <c r="E79" s="747">
        <v>14500</v>
      </c>
    </row>
    <row r="80" spans="1:5" ht="15" customHeight="1" x14ac:dyDescent="0.45">
      <c r="A80" s="748" t="s">
        <v>2759</v>
      </c>
      <c r="B80" s="749" t="s">
        <v>2791</v>
      </c>
      <c r="C80" s="749" t="s">
        <v>1490</v>
      </c>
      <c r="D80" s="750">
        <v>42406</v>
      </c>
      <c r="E80" s="751">
        <v>25750</v>
      </c>
    </row>
    <row r="81" spans="1:7" ht="15" customHeight="1" x14ac:dyDescent="0.45">
      <c r="A81" s="748" t="s">
        <v>2770</v>
      </c>
      <c r="B81" s="749" t="s">
        <v>2791</v>
      </c>
      <c r="C81" s="745" t="s">
        <v>1490</v>
      </c>
      <c r="D81" s="746">
        <v>42095</v>
      </c>
      <c r="E81" s="747">
        <v>160750</v>
      </c>
    </row>
    <row r="82" spans="1:7" ht="15" customHeight="1" x14ac:dyDescent="0.45">
      <c r="A82" s="748" t="s">
        <v>2764</v>
      </c>
      <c r="B82" s="749" t="s">
        <v>2791</v>
      </c>
      <c r="C82" s="749" t="s">
        <v>1490</v>
      </c>
      <c r="D82" s="750">
        <v>42200</v>
      </c>
      <c r="E82" s="751">
        <v>194500</v>
      </c>
    </row>
    <row r="83" spans="1:7" ht="15" customHeight="1" x14ac:dyDescent="0.45">
      <c r="A83" s="744" t="s">
        <v>2768</v>
      </c>
      <c r="B83" s="749" t="s">
        <v>2791</v>
      </c>
      <c r="C83" s="745" t="s">
        <v>1490</v>
      </c>
      <c r="D83" s="746">
        <v>42721</v>
      </c>
      <c r="E83" s="747">
        <v>127000</v>
      </c>
    </row>
    <row r="84" spans="1:7" ht="15" customHeight="1" x14ac:dyDescent="0.45">
      <c r="A84" s="748" t="s">
        <v>2764</v>
      </c>
      <c r="B84" s="749" t="s">
        <v>2791</v>
      </c>
      <c r="C84" s="749" t="s">
        <v>1490</v>
      </c>
      <c r="D84" s="750">
        <v>42305</v>
      </c>
      <c r="E84" s="751">
        <v>228250</v>
      </c>
    </row>
    <row r="85" spans="1:7" x14ac:dyDescent="0.45">
      <c r="A85" s="744" t="s">
        <v>2772</v>
      </c>
      <c r="B85" s="745" t="s">
        <v>393</v>
      </c>
      <c r="C85" s="745" t="s">
        <v>1490</v>
      </c>
      <c r="D85" s="746">
        <v>42511</v>
      </c>
      <c r="E85" s="747">
        <v>59500</v>
      </c>
    </row>
    <row r="86" spans="1:7" x14ac:dyDescent="0.45">
      <c r="A86" s="748" t="s">
        <v>2759</v>
      </c>
      <c r="B86" s="749" t="s">
        <v>2792</v>
      </c>
      <c r="C86" s="749" t="s">
        <v>1490</v>
      </c>
      <c r="D86" s="750">
        <v>42616</v>
      </c>
      <c r="E86" s="751">
        <v>93250</v>
      </c>
    </row>
    <row r="87" spans="1:7" x14ac:dyDescent="0.45">
      <c r="A87" s="744" t="s">
        <v>2762</v>
      </c>
      <c r="B87" s="749" t="s">
        <v>2792</v>
      </c>
      <c r="C87" s="745" t="s">
        <v>1487</v>
      </c>
      <c r="D87" s="746">
        <v>42651</v>
      </c>
      <c r="E87" s="747">
        <v>104500</v>
      </c>
    </row>
    <row r="88" spans="1:7" x14ac:dyDescent="0.45">
      <c r="A88" s="748" t="s">
        <v>2764</v>
      </c>
      <c r="B88" s="749" t="s">
        <v>2792</v>
      </c>
      <c r="C88" s="749" t="s">
        <v>1487</v>
      </c>
      <c r="D88" s="750">
        <v>42441</v>
      </c>
      <c r="E88" s="751">
        <v>37000</v>
      </c>
    </row>
    <row r="89" spans="1:7" x14ac:dyDescent="0.45">
      <c r="A89" s="744" t="s">
        <v>2768</v>
      </c>
      <c r="B89" s="749" t="s">
        <v>2792</v>
      </c>
      <c r="C89" s="745" t="s">
        <v>1487</v>
      </c>
      <c r="D89" s="746">
        <v>42235</v>
      </c>
      <c r="E89" s="747">
        <v>205750</v>
      </c>
    </row>
    <row r="90" spans="1:7" x14ac:dyDescent="0.45">
      <c r="A90" s="748" t="s">
        <v>2770</v>
      </c>
      <c r="B90" s="749" t="s">
        <v>2792</v>
      </c>
      <c r="C90" s="749" t="s">
        <v>1487</v>
      </c>
      <c r="D90" s="750">
        <v>42546</v>
      </c>
      <c r="E90" s="751">
        <v>70750</v>
      </c>
    </row>
    <row r="91" spans="1:7" x14ac:dyDescent="0.45">
      <c r="A91" s="744" t="s">
        <v>2772</v>
      </c>
      <c r="B91" s="749" t="s">
        <v>2792</v>
      </c>
      <c r="C91" s="745" t="s">
        <v>1487</v>
      </c>
      <c r="D91" s="746">
        <v>42025</v>
      </c>
      <c r="E91" s="747">
        <v>138250</v>
      </c>
    </row>
    <row r="92" spans="1:7" x14ac:dyDescent="0.45">
      <c r="A92" s="748" t="s">
        <v>2759</v>
      </c>
      <c r="B92" s="749" t="s">
        <v>2792</v>
      </c>
      <c r="C92" s="749" t="s">
        <v>1487</v>
      </c>
      <c r="D92" s="750">
        <v>42130</v>
      </c>
      <c r="E92" s="751">
        <v>172000</v>
      </c>
    </row>
    <row r="93" spans="1:7" x14ac:dyDescent="0.45">
      <c r="A93" s="744" t="s">
        <v>2762</v>
      </c>
      <c r="B93" s="749" t="s">
        <v>2792</v>
      </c>
      <c r="C93" s="745" t="s">
        <v>1480</v>
      </c>
      <c r="D93" s="746">
        <v>42602</v>
      </c>
      <c r="E93" s="747">
        <v>88750</v>
      </c>
    </row>
    <row r="94" spans="1:7" x14ac:dyDescent="0.45">
      <c r="A94" s="748" t="s">
        <v>2764</v>
      </c>
      <c r="B94" s="749" t="s">
        <v>2792</v>
      </c>
      <c r="C94" s="749" t="s">
        <v>1480</v>
      </c>
      <c r="D94" s="750">
        <v>42291</v>
      </c>
      <c r="E94" s="751">
        <v>223750</v>
      </c>
      <c r="G94" s="752"/>
    </row>
    <row r="95" spans="1:7" x14ac:dyDescent="0.45">
      <c r="A95" s="744" t="s">
        <v>2768</v>
      </c>
      <c r="B95" s="749" t="s">
        <v>2792</v>
      </c>
      <c r="C95" s="745" t="s">
        <v>1480</v>
      </c>
      <c r="D95" s="746">
        <v>42392</v>
      </c>
      <c r="E95" s="747">
        <v>21250</v>
      </c>
      <c r="G95" s="752"/>
    </row>
    <row r="96" spans="1:7" x14ac:dyDescent="0.45">
      <c r="A96" s="748" t="s">
        <v>2770</v>
      </c>
      <c r="B96" s="749" t="s">
        <v>2792</v>
      </c>
      <c r="C96" s="749" t="s">
        <v>1480</v>
      </c>
      <c r="D96" s="750">
        <v>42186</v>
      </c>
      <c r="E96" s="751">
        <v>190000</v>
      </c>
      <c r="G96" s="752"/>
    </row>
    <row r="97" spans="1:7" x14ac:dyDescent="0.45">
      <c r="A97" s="744" t="s">
        <v>2772</v>
      </c>
      <c r="B97" s="749" t="s">
        <v>2792</v>
      </c>
      <c r="C97" s="745" t="s">
        <v>1480</v>
      </c>
      <c r="D97" s="746">
        <v>42497</v>
      </c>
      <c r="E97" s="747">
        <v>55000</v>
      </c>
      <c r="G97" s="752"/>
    </row>
    <row r="98" spans="1:7" x14ac:dyDescent="0.45">
      <c r="A98" s="748" t="s">
        <v>2759</v>
      </c>
      <c r="B98" s="749" t="s">
        <v>2793</v>
      </c>
      <c r="C98" s="749" t="s">
        <v>1480</v>
      </c>
      <c r="D98" s="750">
        <v>42707</v>
      </c>
      <c r="E98" s="751">
        <v>122500</v>
      </c>
      <c r="G98" s="752"/>
    </row>
    <row r="99" spans="1:7" x14ac:dyDescent="0.45">
      <c r="A99" s="744" t="s">
        <v>2762</v>
      </c>
      <c r="B99" s="749" t="s">
        <v>2793</v>
      </c>
      <c r="C99" s="749" t="s">
        <v>1490</v>
      </c>
      <c r="D99" s="746">
        <v>42081</v>
      </c>
      <c r="E99" s="747">
        <v>156250</v>
      </c>
      <c r="G99" s="752"/>
    </row>
    <row r="100" spans="1:7" x14ac:dyDescent="0.45">
      <c r="A100" s="748" t="s">
        <v>2764</v>
      </c>
      <c r="B100" s="749" t="s">
        <v>2793</v>
      </c>
      <c r="C100" s="749" t="s">
        <v>1490</v>
      </c>
      <c r="D100" s="750">
        <v>42116</v>
      </c>
      <c r="E100" s="751">
        <v>167500</v>
      </c>
      <c r="G100" s="752"/>
    </row>
    <row r="101" spans="1:7" x14ac:dyDescent="0.45">
      <c r="A101" s="744" t="s">
        <v>2768</v>
      </c>
      <c r="B101" s="749" t="s">
        <v>2793</v>
      </c>
      <c r="C101" s="745" t="s">
        <v>1490</v>
      </c>
      <c r="D101" s="746">
        <v>42532</v>
      </c>
      <c r="E101" s="747">
        <v>66250</v>
      </c>
      <c r="G101" s="752"/>
    </row>
    <row r="102" spans="1:7" x14ac:dyDescent="0.45">
      <c r="A102" s="748" t="s">
        <v>2770</v>
      </c>
      <c r="B102" s="749" t="s">
        <v>2793</v>
      </c>
      <c r="C102" s="749" t="s">
        <v>1490</v>
      </c>
      <c r="D102" s="750">
        <v>42637</v>
      </c>
      <c r="E102" s="751">
        <v>100000</v>
      </c>
      <c r="G102" s="752"/>
    </row>
    <row r="103" spans="1:7" x14ac:dyDescent="0.45">
      <c r="A103" s="744" t="s">
        <v>2759</v>
      </c>
      <c r="B103" s="749" t="s">
        <v>2793</v>
      </c>
      <c r="C103" s="745" t="s">
        <v>1490</v>
      </c>
      <c r="D103" s="746">
        <v>42427</v>
      </c>
      <c r="E103" s="747">
        <v>32500</v>
      </c>
      <c r="G103" s="752"/>
    </row>
    <row r="104" spans="1:7" x14ac:dyDescent="0.45">
      <c r="A104" s="748" t="s">
        <v>2762</v>
      </c>
      <c r="B104" s="749" t="s">
        <v>2793</v>
      </c>
      <c r="C104" s="749" t="s">
        <v>1490</v>
      </c>
      <c r="D104" s="750">
        <v>42011</v>
      </c>
      <c r="E104" s="751">
        <v>133750</v>
      </c>
      <c r="G104" s="752"/>
    </row>
    <row r="105" spans="1:7" x14ac:dyDescent="0.45">
      <c r="A105" s="744" t="s">
        <v>2764</v>
      </c>
      <c r="B105" s="749" t="s">
        <v>2793</v>
      </c>
      <c r="C105" s="745" t="s">
        <v>1490</v>
      </c>
      <c r="D105" s="746">
        <v>42221</v>
      </c>
      <c r="E105" s="747">
        <v>201650</v>
      </c>
      <c r="G105" s="752"/>
    </row>
    <row r="106" spans="1:7" x14ac:dyDescent="0.45">
      <c r="A106" s="748" t="s">
        <v>2768</v>
      </c>
      <c r="B106" s="749" t="s">
        <v>1559</v>
      </c>
      <c r="C106" s="745" t="s">
        <v>1487</v>
      </c>
      <c r="D106" s="750">
        <v>42326</v>
      </c>
      <c r="E106" s="751">
        <v>235000</v>
      </c>
      <c r="G106" s="752"/>
    </row>
    <row r="107" spans="1:7" x14ac:dyDescent="0.45">
      <c r="A107" s="744" t="s">
        <v>2770</v>
      </c>
      <c r="B107" s="749" t="s">
        <v>1559</v>
      </c>
      <c r="C107" s="745" t="s">
        <v>1487</v>
      </c>
      <c r="D107" s="746">
        <v>42046</v>
      </c>
      <c r="E107" s="747">
        <v>145000</v>
      </c>
      <c r="G107" s="752"/>
    </row>
    <row r="108" spans="1:7" x14ac:dyDescent="0.45">
      <c r="A108" s="748" t="s">
        <v>2772</v>
      </c>
      <c r="B108" s="749" t="s">
        <v>1559</v>
      </c>
      <c r="C108" s="749" t="s">
        <v>1487</v>
      </c>
      <c r="D108" s="750">
        <v>42151</v>
      </c>
      <c r="E108" s="751">
        <v>178750</v>
      </c>
      <c r="G108" s="752"/>
    </row>
    <row r="109" spans="1:7" x14ac:dyDescent="0.45">
      <c r="A109" s="744" t="s">
        <v>2759</v>
      </c>
      <c r="B109" s="749" t="s">
        <v>1559</v>
      </c>
      <c r="C109" s="745" t="s">
        <v>1487</v>
      </c>
      <c r="D109" s="746">
        <v>42672</v>
      </c>
      <c r="E109" s="747">
        <v>111250</v>
      </c>
      <c r="G109" s="752"/>
    </row>
    <row r="110" spans="1:7" x14ac:dyDescent="0.45">
      <c r="A110" s="748" t="s">
        <v>2762</v>
      </c>
      <c r="B110" s="749" t="s">
        <v>1559</v>
      </c>
      <c r="C110" s="749" t="s">
        <v>1487</v>
      </c>
      <c r="D110" s="750">
        <v>42256</v>
      </c>
      <c r="E110" s="751">
        <v>212500</v>
      </c>
      <c r="G110" s="752"/>
    </row>
    <row r="111" spans="1:7" x14ac:dyDescent="0.45">
      <c r="A111" s="744" t="s">
        <v>2764</v>
      </c>
      <c r="B111" s="749" t="s">
        <v>1559</v>
      </c>
      <c r="C111" s="745" t="s">
        <v>1487</v>
      </c>
      <c r="D111" s="746">
        <v>42462</v>
      </c>
      <c r="E111" s="747">
        <v>43750</v>
      </c>
      <c r="G111" s="752"/>
    </row>
    <row r="112" spans="1:7" x14ac:dyDescent="0.45">
      <c r="A112" s="748" t="s">
        <v>2768</v>
      </c>
      <c r="B112" s="749" t="s">
        <v>1559</v>
      </c>
      <c r="C112" s="749" t="s">
        <v>1487</v>
      </c>
      <c r="D112" s="750">
        <v>42567</v>
      </c>
      <c r="E112" s="751">
        <v>77500</v>
      </c>
      <c r="G112" s="752"/>
    </row>
  </sheetData>
  <mergeCells count="2">
    <mergeCell ref="A1:O1"/>
    <mergeCell ref="A2:O2"/>
  </mergeCells>
  <printOptions horizontalCentered="1"/>
  <pageMargins left="0.31496062992125984" right="0.31496062992125984" top="0.35433070866141736" bottom="0.35433070866141736" header="0.31496062992125984" footer="0.31496062992125984"/>
  <pageSetup scale="60" orientation="landscape" horizontalDpi="4294967294" r:id="rId3"/>
  <rowBreaks count="1" manualBreakCount="1">
    <brk id="61" max="21" man="1"/>
  </rowBreaks>
  <tableParts count="1"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9"/>
  <dimension ref="A1:R54"/>
  <sheetViews>
    <sheetView showGridLines="0" zoomScaleNormal="100" zoomScaleSheetLayoutView="100" workbookViewId="0">
      <selection activeCell="F7" sqref="F7"/>
    </sheetView>
  </sheetViews>
  <sheetFormatPr defaultRowHeight="14.25" x14ac:dyDescent="0.45"/>
  <cols>
    <col min="1" max="1" width="3" customWidth="1"/>
    <col min="2" max="2" width="13.796875" customWidth="1"/>
    <col min="3" max="3" width="11.53125" customWidth="1"/>
    <col min="4" max="4" width="10.796875" bestFit="1" customWidth="1"/>
    <col min="5" max="5" width="11.796875" bestFit="1" customWidth="1"/>
    <col min="6" max="6" width="13.796875" customWidth="1"/>
    <col min="7" max="7" width="15.53125" bestFit="1" customWidth="1"/>
    <col min="8" max="8" width="11.796875" bestFit="1" customWidth="1"/>
    <col min="9" max="9" width="13.19921875" customWidth="1"/>
    <col min="10" max="10" width="11.53125" customWidth="1"/>
    <col min="11" max="11" width="14.19921875" bestFit="1" customWidth="1"/>
    <col min="12" max="12" width="9" customWidth="1"/>
    <col min="13" max="13" width="17.53125" customWidth="1"/>
    <col min="14" max="19" width="9" customWidth="1"/>
    <col min="20" max="20" width="16.19921875" bestFit="1" customWidth="1"/>
    <col min="21" max="21" width="13.796875" bestFit="1" customWidth="1"/>
    <col min="22" max="22" width="16.19921875" bestFit="1" customWidth="1"/>
    <col min="23" max="23" width="13.796875" bestFit="1" customWidth="1"/>
    <col min="24" max="25" width="10.53125" bestFit="1" customWidth="1"/>
    <col min="26" max="26" width="11.46484375" bestFit="1" customWidth="1"/>
    <col min="27" max="35" width="10.53125" bestFit="1" customWidth="1"/>
    <col min="36" max="36" width="11.46484375" bestFit="1" customWidth="1"/>
    <col min="37" max="43" width="10.53125" bestFit="1" customWidth="1"/>
    <col min="44" max="44" width="11.46484375" bestFit="1" customWidth="1"/>
    <col min="45" max="45" width="10.53125" bestFit="1" customWidth="1"/>
    <col min="46" max="46" width="11.46484375" bestFit="1" customWidth="1"/>
    <col min="47" max="47" width="10.53125" bestFit="1" customWidth="1"/>
  </cols>
  <sheetData>
    <row r="1" spans="1:18" s="11" customFormat="1" ht="50.25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/>
      <c r="O1"/>
      <c r="P1"/>
      <c r="Q1"/>
      <c r="R1"/>
    </row>
    <row r="2" spans="1:18" s="193" customFormat="1" ht="30" customHeight="1" thickTop="1" x14ac:dyDescent="0.7">
      <c r="A2" s="932" t="s">
        <v>1502</v>
      </c>
      <c r="B2" s="932"/>
      <c r="C2" s="932"/>
      <c r="D2" s="932"/>
      <c r="E2" s="932"/>
      <c r="F2" s="932"/>
      <c r="G2" s="932"/>
      <c r="H2" s="932"/>
      <c r="I2" s="932"/>
      <c r="J2" s="932"/>
      <c r="K2" s="932"/>
      <c r="L2" s="932"/>
      <c r="M2" s="932"/>
      <c r="N2" s="187"/>
      <c r="O2" s="187"/>
      <c r="P2" s="187"/>
      <c r="Q2" s="187"/>
      <c r="R2" s="187"/>
    </row>
    <row r="3" spans="1:18" s="162" customFormat="1" ht="21" x14ac:dyDescent="0.45">
      <c r="A3" s="477" t="s">
        <v>1503</v>
      </c>
      <c r="B3" s="159"/>
      <c r="C3" s="160"/>
      <c r="D3" s="159"/>
      <c r="E3" s="159"/>
      <c r="F3" s="159"/>
      <c r="G3" s="159"/>
      <c r="H3" s="159"/>
      <c r="I3" s="159"/>
      <c r="J3" s="159"/>
      <c r="K3" s="159"/>
      <c r="L3" s="159"/>
      <c r="M3" s="159"/>
      <c r="N3"/>
      <c r="O3"/>
      <c r="P3"/>
      <c r="Q3"/>
      <c r="R3"/>
    </row>
    <row r="4" spans="1:18" ht="15.75" x14ac:dyDescent="0.5">
      <c r="A4" s="306" t="s">
        <v>2527</v>
      </c>
      <c r="B4" s="10" t="s">
        <v>2675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8" ht="15.75" x14ac:dyDescent="0.5">
      <c r="A5" s="306"/>
      <c r="B5" s="329" t="s">
        <v>2615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8" ht="15.75" x14ac:dyDescent="0.5">
      <c r="A6" s="306" t="s">
        <v>2528</v>
      </c>
      <c r="B6" s="10" t="s">
        <v>2899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8" ht="15.75" x14ac:dyDescent="0.5">
      <c r="A7" s="306" t="s">
        <v>2529</v>
      </c>
      <c r="B7" s="10" t="s">
        <v>2613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8" ht="15.75" x14ac:dyDescent="0.5">
      <c r="A8" s="306" t="s">
        <v>2530</v>
      </c>
      <c r="B8" s="10" t="s">
        <v>2900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8" ht="15.75" x14ac:dyDescent="0.5">
      <c r="A9" s="306" t="s">
        <v>2531</v>
      </c>
      <c r="B9" s="10" t="s">
        <v>2901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8" ht="15.75" x14ac:dyDescent="0.5">
      <c r="A10" s="306" t="s">
        <v>2544</v>
      </c>
      <c r="B10" s="10" t="s">
        <v>2614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8" x14ac:dyDescent="0.45">
      <c r="K11" s="194"/>
      <c r="P11" s="194"/>
    </row>
    <row r="12" spans="1:18" ht="15.75" x14ac:dyDescent="0.5">
      <c r="C12" s="10" t="s">
        <v>1504</v>
      </c>
      <c r="I12" s="194"/>
      <c r="K12" s="194"/>
      <c r="M12" s="513" t="s">
        <v>1505</v>
      </c>
      <c r="N12" s="194"/>
      <c r="O12" s="194"/>
      <c r="P12" s="194"/>
      <c r="Q12" s="194"/>
    </row>
    <row r="13" spans="1:18" ht="15.75" x14ac:dyDescent="0.5">
      <c r="B13" s="514"/>
      <c r="F13" s="10" t="s">
        <v>404</v>
      </c>
      <c r="G13" s="10" t="s">
        <v>1506</v>
      </c>
      <c r="J13" s="195"/>
    </row>
    <row r="14" spans="1:18" ht="15.75" x14ac:dyDescent="0.5">
      <c r="B14" s="5"/>
      <c r="F14" s="285" t="s">
        <v>1507</v>
      </c>
      <c r="G14" s="512">
        <v>7580</v>
      </c>
    </row>
    <row r="15" spans="1:18" ht="15.75" x14ac:dyDescent="0.5">
      <c r="B15" s="5"/>
      <c r="F15" s="285" t="s">
        <v>1508</v>
      </c>
      <c r="G15" s="512">
        <v>22910</v>
      </c>
      <c r="K15" s="5"/>
    </row>
    <row r="16" spans="1:18" ht="15.75" x14ac:dyDescent="0.5">
      <c r="B16" s="5"/>
      <c r="F16" s="285" t="s">
        <v>1509</v>
      </c>
      <c r="G16" s="512">
        <v>2070</v>
      </c>
      <c r="K16" s="5"/>
    </row>
    <row r="17" spans="2:11" ht="15.75" x14ac:dyDescent="0.5">
      <c r="B17" s="5"/>
      <c r="F17" s="285" t="s">
        <v>1510</v>
      </c>
      <c r="G17" s="512">
        <v>22916</v>
      </c>
      <c r="K17" s="5"/>
    </row>
    <row r="18" spans="2:11" ht="15.75" x14ac:dyDescent="0.5">
      <c r="B18" s="5"/>
      <c r="F18" s="285" t="s">
        <v>1511</v>
      </c>
      <c r="G18" s="512">
        <v>48558</v>
      </c>
      <c r="K18" s="5"/>
    </row>
    <row r="19" spans="2:11" ht="15.75" x14ac:dyDescent="0.5">
      <c r="B19" s="5"/>
      <c r="F19" s="285" t="s">
        <v>1512</v>
      </c>
      <c r="G19" s="512">
        <v>16597</v>
      </c>
      <c r="K19" s="5"/>
    </row>
    <row r="20" spans="2:11" ht="15.75" x14ac:dyDescent="0.5">
      <c r="B20" s="5"/>
      <c r="F20" s="285" t="s">
        <v>1513</v>
      </c>
      <c r="G20" s="512">
        <v>19038</v>
      </c>
      <c r="K20" s="5"/>
    </row>
    <row r="21" spans="2:11" ht="15.75" x14ac:dyDescent="0.5">
      <c r="B21" s="5"/>
      <c r="F21" s="285" t="s">
        <v>1514</v>
      </c>
      <c r="G21" s="512">
        <v>5580</v>
      </c>
      <c r="K21" s="5"/>
    </row>
    <row r="22" spans="2:11" ht="15.75" x14ac:dyDescent="0.5">
      <c r="B22" s="5"/>
      <c r="F22" s="285" t="s">
        <v>1515</v>
      </c>
      <c r="G22" s="512">
        <v>7284</v>
      </c>
      <c r="K22" s="5"/>
    </row>
    <row r="23" spans="2:11" ht="15.75" x14ac:dyDescent="0.5">
      <c r="B23" s="5"/>
      <c r="F23" s="285" t="s">
        <v>401</v>
      </c>
      <c r="G23" s="512">
        <v>152533</v>
      </c>
      <c r="K23" s="5"/>
    </row>
    <row r="24" spans="2:11" x14ac:dyDescent="0.45">
      <c r="K24" s="5"/>
    </row>
    <row r="25" spans="2:11" x14ac:dyDescent="0.45">
      <c r="E25" t="s">
        <v>1505</v>
      </c>
    </row>
    <row r="26" spans="2:11" ht="15.75" x14ac:dyDescent="0.5">
      <c r="B26" s="515" t="s">
        <v>1506</v>
      </c>
      <c r="C26" s="515" t="s">
        <v>1516</v>
      </c>
      <c r="D26" s="515"/>
      <c r="E26" s="515"/>
      <c r="F26" s="515"/>
      <c r="G26" s="515"/>
      <c r="H26" s="515"/>
      <c r="I26" s="515"/>
    </row>
    <row r="27" spans="2:11" ht="16.149999999999999" thickBot="1" x14ac:dyDescent="0.55000000000000004">
      <c r="B27" s="515" t="s">
        <v>1517</v>
      </c>
      <c r="C27" s="343">
        <v>2012</v>
      </c>
      <c r="D27" s="343">
        <v>2013</v>
      </c>
      <c r="E27" s="343">
        <v>2014</v>
      </c>
      <c r="F27" s="343">
        <v>2015</v>
      </c>
      <c r="G27" s="343">
        <v>2016</v>
      </c>
      <c r="H27" s="343">
        <v>2017</v>
      </c>
      <c r="I27" s="10" t="s">
        <v>401</v>
      </c>
    </row>
    <row r="28" spans="2:11" ht="16.149999999999999" thickTop="1" x14ac:dyDescent="0.5">
      <c r="B28" s="516" t="s">
        <v>1507</v>
      </c>
      <c r="C28" s="517"/>
      <c r="D28" s="518"/>
      <c r="E28" s="518"/>
      <c r="F28" s="518"/>
      <c r="G28" s="518"/>
      <c r="H28" s="518">
        <v>7580</v>
      </c>
      <c r="I28" s="519">
        <v>7580</v>
      </c>
    </row>
    <row r="29" spans="2:11" ht="15.75" x14ac:dyDescent="0.5">
      <c r="B29" s="520" t="s">
        <v>1508</v>
      </c>
      <c r="C29" s="521"/>
      <c r="D29" s="522"/>
      <c r="E29" s="522">
        <v>8200</v>
      </c>
      <c r="F29" s="522">
        <v>9000</v>
      </c>
      <c r="G29" s="522"/>
      <c r="H29" s="522">
        <v>5710</v>
      </c>
      <c r="I29" s="523">
        <v>22910</v>
      </c>
    </row>
    <row r="30" spans="2:11" ht="15.75" x14ac:dyDescent="0.5">
      <c r="B30" s="520" t="s">
        <v>1509</v>
      </c>
      <c r="C30" s="521"/>
      <c r="D30" s="522">
        <v>2070</v>
      </c>
      <c r="E30" s="522"/>
      <c r="F30" s="522"/>
      <c r="G30" s="522"/>
      <c r="H30" s="522"/>
      <c r="I30" s="523">
        <v>2070</v>
      </c>
    </row>
    <row r="31" spans="2:11" ht="15.75" x14ac:dyDescent="0.5">
      <c r="B31" s="520" t="s">
        <v>1510</v>
      </c>
      <c r="C31" s="521">
        <v>1800</v>
      </c>
      <c r="D31" s="522"/>
      <c r="E31" s="522">
        <v>7858</v>
      </c>
      <c r="F31" s="522">
        <v>6118</v>
      </c>
      <c r="G31" s="522">
        <v>7140</v>
      </c>
      <c r="H31" s="522"/>
      <c r="I31" s="523">
        <v>22916</v>
      </c>
    </row>
    <row r="32" spans="2:11" ht="15.75" x14ac:dyDescent="0.5">
      <c r="B32" s="520" t="s">
        <v>1511</v>
      </c>
      <c r="C32" s="521"/>
      <c r="D32" s="522"/>
      <c r="E32" s="522">
        <v>15560</v>
      </c>
      <c r="F32" s="522">
        <v>20446</v>
      </c>
      <c r="G32" s="522">
        <v>12552</v>
      </c>
      <c r="H32" s="522"/>
      <c r="I32" s="523">
        <v>48558</v>
      </c>
    </row>
    <row r="33" spans="2:10" ht="15.75" x14ac:dyDescent="0.5">
      <c r="B33" s="520" t="s">
        <v>1512</v>
      </c>
      <c r="C33" s="521">
        <v>2652</v>
      </c>
      <c r="D33" s="522"/>
      <c r="E33" s="522">
        <v>2985</v>
      </c>
      <c r="F33" s="522">
        <v>3890</v>
      </c>
      <c r="G33" s="522">
        <v>7070</v>
      </c>
      <c r="H33" s="522"/>
      <c r="I33" s="523">
        <v>16597</v>
      </c>
    </row>
    <row r="34" spans="2:10" ht="15.75" x14ac:dyDescent="0.5">
      <c r="B34" s="520" t="s">
        <v>1513</v>
      </c>
      <c r="C34" s="521"/>
      <c r="D34" s="522">
        <v>7326</v>
      </c>
      <c r="E34" s="522"/>
      <c r="F34" s="522">
        <v>3080</v>
      </c>
      <c r="G34" s="522">
        <v>8632</v>
      </c>
      <c r="H34" s="522"/>
      <c r="I34" s="523">
        <v>19038</v>
      </c>
    </row>
    <row r="35" spans="2:10" ht="15.75" x14ac:dyDescent="0.5">
      <c r="B35" s="520" t="s">
        <v>1514</v>
      </c>
      <c r="C35" s="521">
        <v>1840</v>
      </c>
      <c r="D35" s="522"/>
      <c r="E35" s="522"/>
      <c r="F35" s="522"/>
      <c r="G35" s="522"/>
      <c r="H35" s="522">
        <v>3740</v>
      </c>
      <c r="I35" s="523">
        <v>5580</v>
      </c>
    </row>
    <row r="36" spans="2:10" ht="16.149999999999999" thickBot="1" x14ac:dyDescent="0.55000000000000004">
      <c r="B36" s="524" t="s">
        <v>1515</v>
      </c>
      <c r="C36" s="525"/>
      <c r="D36" s="526"/>
      <c r="E36" s="526">
        <v>5114</v>
      </c>
      <c r="F36" s="526">
        <v>2170</v>
      </c>
      <c r="G36" s="526"/>
      <c r="H36" s="526"/>
      <c r="I36" s="527">
        <v>7284</v>
      </c>
    </row>
    <row r="37" spans="2:10" ht="16.149999999999999" thickTop="1" x14ac:dyDescent="0.5">
      <c r="B37" s="528" t="s">
        <v>401</v>
      </c>
      <c r="C37" s="515">
        <v>6292</v>
      </c>
      <c r="D37" s="515">
        <v>9396</v>
      </c>
      <c r="E37" s="515">
        <v>39717</v>
      </c>
      <c r="F37" s="515">
        <v>44704</v>
      </c>
      <c r="G37" s="515">
        <v>35394</v>
      </c>
      <c r="H37" s="515">
        <v>17030</v>
      </c>
      <c r="I37" s="515">
        <v>152533</v>
      </c>
    </row>
    <row r="42" spans="2:10" ht="15.75" x14ac:dyDescent="0.5">
      <c r="B42" s="10" t="s">
        <v>2349</v>
      </c>
      <c r="C42" s="10"/>
      <c r="D42" s="10"/>
      <c r="E42" s="10"/>
      <c r="F42" s="10"/>
      <c r="G42" s="10"/>
      <c r="H42" s="10"/>
      <c r="I42" s="10"/>
      <c r="J42" s="10"/>
    </row>
    <row r="43" spans="2:10" ht="15.75" x14ac:dyDescent="0.5">
      <c r="B43" s="10" t="s">
        <v>1506</v>
      </c>
      <c r="C43" s="10" t="s">
        <v>1518</v>
      </c>
      <c r="D43" s="10"/>
      <c r="E43" s="10"/>
      <c r="F43" s="10"/>
      <c r="G43" s="10"/>
      <c r="H43" s="10"/>
      <c r="I43" s="10"/>
      <c r="J43" s="10"/>
    </row>
    <row r="44" spans="2:10" ht="15.75" x14ac:dyDescent="0.5">
      <c r="B44" s="10" t="s">
        <v>387</v>
      </c>
      <c r="C44" s="10">
        <v>1987</v>
      </c>
      <c r="D44" s="10">
        <v>1988</v>
      </c>
      <c r="E44" s="10">
        <v>1989</v>
      </c>
      <c r="F44" s="10">
        <v>1990</v>
      </c>
      <c r="G44" s="10">
        <v>1991</v>
      </c>
      <c r="H44" s="10">
        <v>1992</v>
      </c>
      <c r="I44" s="10">
        <v>1994</v>
      </c>
      <c r="J44" s="10" t="s">
        <v>401</v>
      </c>
    </row>
    <row r="45" spans="2:10" ht="15.75" x14ac:dyDescent="0.5">
      <c r="B45" s="285" t="s">
        <v>1507</v>
      </c>
      <c r="C45" s="10"/>
      <c r="D45" s="10"/>
      <c r="E45" s="10"/>
      <c r="F45" s="10"/>
      <c r="G45" s="10"/>
      <c r="H45" s="10"/>
      <c r="I45" s="10">
        <v>7580</v>
      </c>
      <c r="J45" s="10">
        <v>7580</v>
      </c>
    </row>
    <row r="46" spans="2:10" ht="15.75" x14ac:dyDescent="0.5">
      <c r="B46" s="285" t="s">
        <v>1508</v>
      </c>
      <c r="C46" s="10"/>
      <c r="D46" s="10"/>
      <c r="E46" s="10">
        <v>8200</v>
      </c>
      <c r="F46" s="10">
        <v>9000</v>
      </c>
      <c r="G46" s="10"/>
      <c r="H46" s="10">
        <v>5710</v>
      </c>
      <c r="I46" s="10"/>
      <c r="J46" s="10">
        <v>22910</v>
      </c>
    </row>
    <row r="47" spans="2:10" ht="15.75" x14ac:dyDescent="0.5">
      <c r="B47" s="285" t="s">
        <v>1509</v>
      </c>
      <c r="C47" s="10"/>
      <c r="D47" s="10">
        <v>2070</v>
      </c>
      <c r="E47" s="10"/>
      <c r="F47" s="10"/>
      <c r="G47" s="10"/>
      <c r="H47" s="10"/>
      <c r="I47" s="10"/>
      <c r="J47" s="10">
        <v>2070</v>
      </c>
    </row>
    <row r="48" spans="2:10" ht="15.75" x14ac:dyDescent="0.5">
      <c r="B48" s="285" t="s">
        <v>1510</v>
      </c>
      <c r="C48" s="10">
        <v>1800</v>
      </c>
      <c r="D48" s="10"/>
      <c r="E48" s="10">
        <v>7858</v>
      </c>
      <c r="F48" s="10">
        <v>6118</v>
      </c>
      <c r="G48" s="10">
        <v>7140</v>
      </c>
      <c r="H48" s="10"/>
      <c r="I48" s="10"/>
      <c r="J48" s="10">
        <v>22916</v>
      </c>
    </row>
    <row r="49" spans="2:10" ht="15.75" x14ac:dyDescent="0.5">
      <c r="B49" s="285" t="s">
        <v>1511</v>
      </c>
      <c r="C49" s="10"/>
      <c r="D49" s="10"/>
      <c r="E49" s="10">
        <v>15560</v>
      </c>
      <c r="F49" s="10">
        <v>20446</v>
      </c>
      <c r="G49" s="10">
        <v>12552</v>
      </c>
      <c r="H49" s="10"/>
      <c r="I49" s="10"/>
      <c r="J49" s="10">
        <v>48558</v>
      </c>
    </row>
    <row r="50" spans="2:10" ht="15.75" x14ac:dyDescent="0.5">
      <c r="B50" s="285" t="s">
        <v>1512</v>
      </c>
      <c r="C50" s="10">
        <v>2652</v>
      </c>
      <c r="D50" s="10"/>
      <c r="E50" s="10">
        <v>2985</v>
      </c>
      <c r="F50" s="10">
        <v>3890</v>
      </c>
      <c r="G50" s="10">
        <v>2360</v>
      </c>
      <c r="H50" s="10"/>
      <c r="I50" s="10">
        <v>4710</v>
      </c>
      <c r="J50" s="10">
        <v>16597</v>
      </c>
    </row>
    <row r="51" spans="2:10" ht="15.75" x14ac:dyDescent="0.5">
      <c r="B51" s="285" t="s">
        <v>1513</v>
      </c>
      <c r="C51" s="10"/>
      <c r="D51" s="10">
        <v>7326</v>
      </c>
      <c r="E51" s="10"/>
      <c r="F51" s="10">
        <v>3080</v>
      </c>
      <c r="G51" s="10">
        <v>8632</v>
      </c>
      <c r="H51" s="10"/>
      <c r="I51" s="10"/>
      <c r="J51" s="10">
        <v>19038</v>
      </c>
    </row>
    <row r="52" spans="2:10" ht="15.75" x14ac:dyDescent="0.5">
      <c r="B52" s="285" t="s">
        <v>1514</v>
      </c>
      <c r="C52" s="10">
        <v>1840</v>
      </c>
      <c r="D52" s="10"/>
      <c r="E52" s="10"/>
      <c r="F52" s="10"/>
      <c r="G52" s="10"/>
      <c r="H52" s="10">
        <v>3740</v>
      </c>
      <c r="I52" s="10"/>
      <c r="J52" s="10">
        <v>5580</v>
      </c>
    </row>
    <row r="53" spans="2:10" ht="15.75" x14ac:dyDescent="0.5">
      <c r="B53" s="285" t="s">
        <v>1515</v>
      </c>
      <c r="C53" s="10"/>
      <c r="D53" s="10"/>
      <c r="E53" s="10">
        <v>5114</v>
      </c>
      <c r="F53" s="10">
        <v>2170</v>
      </c>
      <c r="G53" s="10"/>
      <c r="H53" s="10"/>
      <c r="I53" s="10"/>
      <c r="J53" s="10">
        <v>7284</v>
      </c>
    </row>
    <row r="54" spans="2:10" ht="15.75" x14ac:dyDescent="0.5">
      <c r="B54" s="285" t="s">
        <v>401</v>
      </c>
      <c r="C54" s="10">
        <v>6292</v>
      </c>
      <c r="D54" s="10">
        <v>9396</v>
      </c>
      <c r="E54" s="10">
        <v>39717</v>
      </c>
      <c r="F54" s="10">
        <v>44704</v>
      </c>
      <c r="G54" s="10">
        <v>30684</v>
      </c>
      <c r="H54" s="10">
        <v>9450</v>
      </c>
      <c r="I54" s="10">
        <v>12290</v>
      </c>
      <c r="J54" s="10">
        <v>152533</v>
      </c>
    </row>
  </sheetData>
  <dataConsolidate/>
  <mergeCells count="2">
    <mergeCell ref="A1:M1"/>
    <mergeCell ref="A2:M2"/>
  </mergeCells>
  <conditionalFormatting pivot="1" sqref="C28:H36">
    <cfRule type="cellIs" dxfId="0" priority="1" operator="lessThan">
      <formula>5000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85" orientation="landscape" r:id="rId4"/>
  <headerFooter>
    <oddFooter>&amp;L® computraining&amp;R&amp;D</oddFooter>
  </headerFooter>
  <rowBreaks count="1" manualBreakCount="1">
    <brk id="3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/>
  <dimension ref="A1:K284"/>
  <sheetViews>
    <sheetView showGridLines="0" zoomScaleNormal="100" zoomScaleSheetLayoutView="100" workbookViewId="0">
      <selection activeCell="D15" sqref="D15"/>
    </sheetView>
  </sheetViews>
  <sheetFormatPr defaultColWidth="9" defaultRowHeight="14.25" x14ac:dyDescent="0.45"/>
  <cols>
    <col min="1" max="1" width="5.19921875" customWidth="1"/>
    <col min="2" max="2" width="16.53125" bestFit="1" customWidth="1"/>
    <col min="3" max="3" width="16.19921875" bestFit="1" customWidth="1"/>
    <col min="4" max="4" width="14.19921875" bestFit="1" customWidth="1"/>
    <col min="5" max="5" width="12.46484375" bestFit="1" customWidth="1"/>
    <col min="6" max="6" width="9.19921875" customWidth="1"/>
    <col min="7" max="7" width="9.796875" customWidth="1"/>
    <col min="8" max="9" width="11" customWidth="1"/>
    <col min="10" max="11" width="7" customWidth="1"/>
    <col min="12" max="12" width="10" customWidth="1"/>
    <col min="13" max="225" width="8.46484375" customWidth="1"/>
    <col min="226" max="226" width="10" bestFit="1" customWidth="1"/>
  </cols>
  <sheetData>
    <row r="1" spans="1:11" s="11" customFormat="1" ht="50.25" customHeight="1" thickBot="1" x14ac:dyDescent="0.5">
      <c r="A1" s="923" t="s">
        <v>24</v>
      </c>
      <c r="B1" s="923"/>
      <c r="C1" s="923"/>
      <c r="D1" s="923"/>
      <c r="E1" s="923"/>
      <c r="F1" s="923"/>
      <c r="G1" s="923"/>
      <c r="H1" s="923"/>
      <c r="I1" s="923"/>
      <c r="J1"/>
      <c r="K1"/>
    </row>
    <row r="2" spans="1:11" s="11" customFormat="1" ht="30.75" customHeight="1" thickTop="1" x14ac:dyDescent="0.45">
      <c r="A2" s="936" t="s">
        <v>2123</v>
      </c>
      <c r="B2" s="936"/>
      <c r="C2" s="936"/>
      <c r="D2" s="936"/>
      <c r="E2" s="936"/>
      <c r="F2" s="936"/>
      <c r="G2" s="936"/>
      <c r="H2" s="936"/>
      <c r="I2" s="936"/>
    </row>
    <row r="3" spans="1:11" s="162" customFormat="1" ht="21" x14ac:dyDescent="0.45">
      <c r="A3" s="727" t="s">
        <v>1550</v>
      </c>
      <c r="B3" s="159"/>
      <c r="C3" s="160"/>
      <c r="D3" s="159"/>
      <c r="E3" s="159"/>
      <c r="F3" s="159"/>
      <c r="G3" s="159"/>
      <c r="H3" s="159"/>
      <c r="I3" s="159"/>
    </row>
    <row r="4" spans="1:11" ht="15.75" x14ac:dyDescent="0.5">
      <c r="A4" s="329" t="s">
        <v>2902</v>
      </c>
      <c r="B4" s="10"/>
      <c r="C4" s="10"/>
      <c r="D4" s="10"/>
      <c r="E4" s="10"/>
      <c r="F4" s="10"/>
      <c r="G4" s="10"/>
      <c r="H4" s="10"/>
      <c r="I4" s="10"/>
      <c r="J4" s="10"/>
    </row>
    <row r="5" spans="1:11" ht="15.75" x14ac:dyDescent="0.5">
      <c r="A5" s="329" t="s">
        <v>1551</v>
      </c>
      <c r="B5" s="10"/>
      <c r="C5" s="10"/>
      <c r="D5" s="10"/>
      <c r="E5" s="10"/>
      <c r="F5" s="10"/>
      <c r="G5" s="10"/>
      <c r="H5" s="10"/>
      <c r="I5" s="10"/>
      <c r="J5" s="10"/>
    </row>
    <row r="6" spans="1:11" ht="15.75" x14ac:dyDescent="0.5">
      <c r="A6" s="329" t="s">
        <v>2903</v>
      </c>
      <c r="B6" s="10"/>
      <c r="C6" s="10"/>
      <c r="D6" s="10"/>
      <c r="E6" s="10"/>
      <c r="F6" s="10"/>
      <c r="G6" s="10"/>
      <c r="H6" s="10"/>
      <c r="I6" s="10"/>
      <c r="J6" s="10"/>
    </row>
    <row r="7" spans="1:11" ht="15.75" x14ac:dyDescent="0.5">
      <c r="A7" s="10" t="s">
        <v>2904</v>
      </c>
      <c r="B7" s="10"/>
      <c r="C7" s="10"/>
      <c r="D7" s="10"/>
      <c r="E7" s="10"/>
      <c r="F7" s="10"/>
      <c r="G7" s="10"/>
      <c r="H7" s="10"/>
      <c r="I7" s="10"/>
      <c r="J7" s="10"/>
    </row>
    <row r="8" spans="1:11" ht="15.75" x14ac:dyDescent="0.5">
      <c r="A8" s="10" t="s">
        <v>2905</v>
      </c>
      <c r="B8" s="10"/>
      <c r="C8" s="10"/>
      <c r="D8" s="10"/>
      <c r="E8" s="10"/>
      <c r="F8" s="10"/>
      <c r="G8" s="10"/>
      <c r="H8" s="10"/>
      <c r="I8" s="10"/>
      <c r="J8" s="10"/>
    </row>
    <row r="9" spans="1:11" ht="15.75" x14ac:dyDescent="0.5">
      <c r="A9" s="10" t="s">
        <v>2616</v>
      </c>
      <c r="B9" s="10"/>
      <c r="C9" s="10"/>
      <c r="D9" s="10"/>
      <c r="E9" s="10"/>
      <c r="F9" s="10"/>
      <c r="G9" s="10"/>
      <c r="H9" s="10"/>
      <c r="I9" s="10"/>
      <c r="J9" s="10"/>
    </row>
    <row r="10" spans="1:11" ht="15.75" x14ac:dyDescent="0.5">
      <c r="A10" s="329" t="s">
        <v>2906</v>
      </c>
      <c r="B10" s="10"/>
      <c r="C10" s="10"/>
      <c r="D10" s="10"/>
      <c r="E10" s="10"/>
      <c r="F10" s="10"/>
      <c r="G10" s="10"/>
      <c r="H10" s="10"/>
      <c r="I10" s="10"/>
      <c r="J10" s="10"/>
    </row>
    <row r="11" spans="1:11" ht="15.75" x14ac:dyDescent="0.5">
      <c r="A11" s="10" t="s">
        <v>2907</v>
      </c>
      <c r="B11" s="10"/>
      <c r="C11" s="10"/>
      <c r="D11" s="10"/>
      <c r="E11" s="10"/>
      <c r="F11" s="10"/>
      <c r="G11" s="10"/>
      <c r="H11" s="10"/>
      <c r="I11" s="10"/>
      <c r="J11" s="10"/>
    </row>
    <row r="12" spans="1:11" ht="15.75" x14ac:dyDescent="0.5">
      <c r="A12" s="10"/>
    </row>
    <row r="13" spans="1:11" ht="15.75" x14ac:dyDescent="0.5">
      <c r="A13" s="329" t="s">
        <v>2908</v>
      </c>
    </row>
    <row r="14" spans="1:11" ht="15.75" x14ac:dyDescent="0.5">
      <c r="A14" s="329" t="s">
        <v>2909</v>
      </c>
    </row>
    <row r="15" spans="1:11" x14ac:dyDescent="0.45">
      <c r="D15" s="116" t="s">
        <v>1552</v>
      </c>
    </row>
    <row r="16" spans="1:11" ht="15.75" x14ac:dyDescent="0.5">
      <c r="B16" s="482" t="s">
        <v>1569</v>
      </c>
      <c r="C16" s="10" t="s">
        <v>2374</v>
      </c>
    </row>
    <row r="17" spans="2:5" ht="15.75" x14ac:dyDescent="0.5">
      <c r="B17" s="10" t="s">
        <v>1981</v>
      </c>
      <c r="C17" s="529">
        <v>43500</v>
      </c>
      <c r="E17" s="204"/>
    </row>
    <row r="18" spans="2:5" ht="15.75" x14ac:dyDescent="0.5">
      <c r="B18" s="10" t="s">
        <v>2003</v>
      </c>
      <c r="C18" s="529">
        <v>73900</v>
      </c>
      <c r="E18" s="204"/>
    </row>
    <row r="19" spans="2:5" ht="15.75" x14ac:dyDescent="0.5">
      <c r="B19" s="10" t="s">
        <v>2081</v>
      </c>
      <c r="C19" s="529">
        <v>70800</v>
      </c>
      <c r="E19" s="204"/>
    </row>
    <row r="20" spans="2:5" ht="15.75" x14ac:dyDescent="0.5">
      <c r="B20" s="10" t="s">
        <v>2089</v>
      </c>
      <c r="C20" s="529">
        <v>24500</v>
      </c>
      <c r="E20" s="204"/>
    </row>
    <row r="21" spans="2:5" ht="15.75" x14ac:dyDescent="0.5">
      <c r="B21" s="10" t="s">
        <v>1871</v>
      </c>
      <c r="C21" s="529">
        <v>79700</v>
      </c>
      <c r="E21" s="204"/>
    </row>
    <row r="22" spans="2:5" ht="15.75" x14ac:dyDescent="0.5">
      <c r="B22" s="10" t="s">
        <v>1953</v>
      </c>
      <c r="C22" s="529">
        <v>55600</v>
      </c>
      <c r="E22" s="204"/>
    </row>
    <row r="23" spans="2:5" ht="15.75" x14ac:dyDescent="0.5">
      <c r="B23" s="10" t="s">
        <v>1820</v>
      </c>
      <c r="C23" s="529">
        <v>81800</v>
      </c>
      <c r="E23" s="204"/>
    </row>
    <row r="24" spans="2:5" ht="15.75" x14ac:dyDescent="0.5">
      <c r="B24" s="10" t="s">
        <v>1679</v>
      </c>
      <c r="C24" s="529">
        <v>36600</v>
      </c>
      <c r="E24" s="204"/>
    </row>
    <row r="25" spans="2:5" ht="15.75" x14ac:dyDescent="0.5">
      <c r="B25" s="10" t="s">
        <v>1654</v>
      </c>
      <c r="C25" s="529">
        <v>35400</v>
      </c>
      <c r="E25" s="204"/>
    </row>
    <row r="26" spans="2:5" ht="15.75" x14ac:dyDescent="0.5">
      <c r="B26" s="10" t="s">
        <v>1886</v>
      </c>
      <c r="C26" s="529">
        <v>93900</v>
      </c>
      <c r="E26" s="204"/>
    </row>
    <row r="27" spans="2:5" ht="15.75" x14ac:dyDescent="0.5">
      <c r="B27" s="10" t="s">
        <v>1721</v>
      </c>
      <c r="C27" s="529">
        <v>36600</v>
      </c>
      <c r="E27" s="204"/>
    </row>
    <row r="28" spans="2:5" ht="15.75" x14ac:dyDescent="0.5">
      <c r="B28" s="10" t="s">
        <v>1677</v>
      </c>
      <c r="C28" s="529">
        <v>39000</v>
      </c>
      <c r="E28" s="204"/>
    </row>
    <row r="29" spans="2:5" ht="15.75" x14ac:dyDescent="0.5">
      <c r="B29" s="10" t="s">
        <v>1608</v>
      </c>
      <c r="C29" s="529">
        <v>127900</v>
      </c>
      <c r="E29" s="204"/>
    </row>
    <row r="30" spans="2:5" ht="15.75" x14ac:dyDescent="0.5">
      <c r="B30" s="10" t="s">
        <v>1716</v>
      </c>
      <c r="C30" s="529">
        <v>51200</v>
      </c>
      <c r="E30" s="204"/>
    </row>
    <row r="31" spans="2:5" ht="15.75" x14ac:dyDescent="0.5">
      <c r="B31" s="10" t="s">
        <v>1935</v>
      </c>
      <c r="C31" s="529">
        <v>91200</v>
      </c>
      <c r="E31" s="204"/>
    </row>
    <row r="32" spans="2:5" ht="15.75" x14ac:dyDescent="0.5">
      <c r="B32" s="10" t="s">
        <v>1943</v>
      </c>
      <c r="C32" s="529">
        <v>97900</v>
      </c>
      <c r="E32" s="204"/>
    </row>
    <row r="33" spans="2:5" ht="15.75" x14ac:dyDescent="0.5">
      <c r="B33" s="10" t="s">
        <v>1999</v>
      </c>
      <c r="C33" s="529">
        <v>51600</v>
      </c>
      <c r="E33" s="204"/>
    </row>
    <row r="34" spans="2:5" ht="15.75" x14ac:dyDescent="0.5">
      <c r="B34" s="10" t="s">
        <v>1846</v>
      </c>
      <c r="C34" s="529">
        <v>43800</v>
      </c>
    </row>
    <row r="35" spans="2:5" ht="15.75" x14ac:dyDescent="0.5">
      <c r="B35" s="10" t="s">
        <v>1682</v>
      </c>
      <c r="C35" s="529">
        <v>98800</v>
      </c>
    </row>
    <row r="36" spans="2:5" ht="15.75" x14ac:dyDescent="0.5">
      <c r="B36" s="10" t="s">
        <v>1645</v>
      </c>
      <c r="C36" s="529">
        <v>63000</v>
      </c>
    </row>
    <row r="37" spans="2:5" ht="15.75" x14ac:dyDescent="0.5">
      <c r="B37" s="10" t="s">
        <v>1717</v>
      </c>
      <c r="C37" s="529">
        <v>55100</v>
      </c>
    </row>
    <row r="38" spans="2:5" ht="15.75" x14ac:dyDescent="0.5">
      <c r="B38" s="10" t="s">
        <v>1790</v>
      </c>
      <c r="C38" s="529">
        <v>45100</v>
      </c>
    </row>
    <row r="39" spans="2:5" ht="15.75" x14ac:dyDescent="0.5">
      <c r="B39" s="10" t="s">
        <v>1592</v>
      </c>
      <c r="C39" s="529">
        <v>23900</v>
      </c>
    </row>
    <row r="40" spans="2:5" ht="15.75" x14ac:dyDescent="0.5">
      <c r="B40" s="10" t="s">
        <v>1747</v>
      </c>
      <c r="C40" s="529">
        <v>29800</v>
      </c>
    </row>
    <row r="41" spans="2:5" ht="15.75" x14ac:dyDescent="0.5">
      <c r="B41" s="10" t="s">
        <v>1753</v>
      </c>
      <c r="C41" s="529">
        <v>44100</v>
      </c>
    </row>
    <row r="42" spans="2:5" ht="15.75" x14ac:dyDescent="0.5">
      <c r="B42" s="10" t="s">
        <v>1684</v>
      </c>
      <c r="C42" s="529">
        <v>166400</v>
      </c>
    </row>
    <row r="43" spans="2:5" ht="15.75" x14ac:dyDescent="0.5">
      <c r="B43" s="10" t="s">
        <v>1826</v>
      </c>
      <c r="C43" s="529">
        <v>145600</v>
      </c>
    </row>
    <row r="44" spans="2:5" ht="15.75" x14ac:dyDescent="0.5">
      <c r="B44" s="10" t="s">
        <v>2016</v>
      </c>
      <c r="C44" s="529">
        <v>44600</v>
      </c>
    </row>
    <row r="45" spans="2:5" ht="15.75" x14ac:dyDescent="0.5">
      <c r="B45" s="10" t="s">
        <v>1604</v>
      </c>
      <c r="C45" s="529">
        <v>71500</v>
      </c>
    </row>
    <row r="46" spans="2:5" ht="15.75" x14ac:dyDescent="0.5">
      <c r="B46" s="10" t="s">
        <v>1686</v>
      </c>
      <c r="C46" s="529">
        <v>55000</v>
      </c>
    </row>
    <row r="47" spans="2:5" ht="15.75" x14ac:dyDescent="0.5">
      <c r="B47" s="10" t="s">
        <v>2107</v>
      </c>
      <c r="C47" s="529">
        <v>73300</v>
      </c>
    </row>
    <row r="48" spans="2:5" ht="15.75" x14ac:dyDescent="0.5">
      <c r="B48" s="10" t="s">
        <v>2093</v>
      </c>
      <c r="C48" s="529">
        <v>64900</v>
      </c>
    </row>
    <row r="49" spans="2:3" ht="15.75" x14ac:dyDescent="0.5">
      <c r="B49" s="10" t="s">
        <v>1668</v>
      </c>
      <c r="C49" s="529">
        <v>23000</v>
      </c>
    </row>
    <row r="50" spans="2:3" ht="15.75" x14ac:dyDescent="0.5">
      <c r="B50" s="10" t="s">
        <v>1892</v>
      </c>
      <c r="C50" s="529">
        <v>95200</v>
      </c>
    </row>
    <row r="51" spans="2:3" ht="15.75" x14ac:dyDescent="0.5">
      <c r="B51" s="10" t="s">
        <v>1734</v>
      </c>
      <c r="C51" s="529">
        <v>129400</v>
      </c>
    </row>
    <row r="52" spans="2:3" ht="15.75" x14ac:dyDescent="0.5">
      <c r="B52" s="10" t="s">
        <v>1804</v>
      </c>
      <c r="C52" s="529">
        <v>26100</v>
      </c>
    </row>
    <row r="53" spans="2:3" ht="15.75" x14ac:dyDescent="0.5">
      <c r="B53" s="10" t="s">
        <v>1626</v>
      </c>
      <c r="C53" s="529">
        <v>72600</v>
      </c>
    </row>
    <row r="54" spans="2:3" ht="15.75" x14ac:dyDescent="0.5">
      <c r="B54" s="10" t="s">
        <v>1694</v>
      </c>
      <c r="C54" s="529">
        <v>71100</v>
      </c>
    </row>
    <row r="55" spans="2:3" ht="15.75" x14ac:dyDescent="0.5">
      <c r="B55" s="10" t="s">
        <v>1963</v>
      </c>
      <c r="C55" s="529">
        <v>26600</v>
      </c>
    </row>
    <row r="56" spans="2:3" ht="15.75" x14ac:dyDescent="0.5">
      <c r="B56" s="10" t="s">
        <v>1758</v>
      </c>
      <c r="C56" s="529">
        <v>60700</v>
      </c>
    </row>
    <row r="57" spans="2:3" ht="15.75" x14ac:dyDescent="0.5">
      <c r="B57" s="10" t="s">
        <v>1921</v>
      </c>
      <c r="C57" s="529">
        <v>57400</v>
      </c>
    </row>
    <row r="58" spans="2:3" ht="15.75" x14ac:dyDescent="0.5">
      <c r="B58" s="10" t="s">
        <v>1927</v>
      </c>
      <c r="C58" s="529">
        <v>50300</v>
      </c>
    </row>
    <row r="59" spans="2:3" ht="15.75" x14ac:dyDescent="0.5">
      <c r="B59" s="10" t="s">
        <v>1949</v>
      </c>
      <c r="C59" s="529">
        <v>37000</v>
      </c>
    </row>
    <row r="60" spans="2:3" ht="15.75" x14ac:dyDescent="0.5">
      <c r="B60" s="10" t="s">
        <v>1714</v>
      </c>
      <c r="C60" s="529">
        <v>66800</v>
      </c>
    </row>
    <row r="61" spans="2:3" ht="15.75" x14ac:dyDescent="0.5">
      <c r="B61" s="10" t="s">
        <v>1615</v>
      </c>
      <c r="C61" s="529">
        <v>62500</v>
      </c>
    </row>
    <row r="62" spans="2:3" ht="15.75" x14ac:dyDescent="0.5">
      <c r="B62" s="10" t="s">
        <v>1749</v>
      </c>
      <c r="C62" s="529">
        <v>66600</v>
      </c>
    </row>
    <row r="63" spans="2:3" ht="15.75" x14ac:dyDescent="0.5">
      <c r="B63" s="10" t="s">
        <v>266</v>
      </c>
      <c r="C63" s="529">
        <v>33400</v>
      </c>
    </row>
    <row r="64" spans="2:3" ht="15.75" x14ac:dyDescent="0.5">
      <c r="B64" s="10" t="s">
        <v>1881</v>
      </c>
      <c r="C64" s="529">
        <v>52800</v>
      </c>
    </row>
    <row r="65" spans="2:3" ht="15.75" x14ac:dyDescent="0.5">
      <c r="B65" s="10" t="s">
        <v>1792</v>
      </c>
      <c r="C65" s="529">
        <v>119600</v>
      </c>
    </row>
    <row r="66" spans="2:3" ht="15.75" x14ac:dyDescent="0.5">
      <c r="B66" s="10" t="s">
        <v>1812</v>
      </c>
      <c r="C66" s="529">
        <v>91300</v>
      </c>
    </row>
    <row r="67" spans="2:3" ht="15.75" x14ac:dyDescent="0.5">
      <c r="B67" s="10" t="s">
        <v>1955</v>
      </c>
      <c r="C67" s="529">
        <v>58500</v>
      </c>
    </row>
    <row r="68" spans="2:3" ht="15.75" x14ac:dyDescent="0.5">
      <c r="B68" s="10" t="s">
        <v>1902</v>
      </c>
      <c r="C68" s="529">
        <v>58800</v>
      </c>
    </row>
    <row r="69" spans="2:3" ht="15.75" x14ac:dyDescent="0.5">
      <c r="B69" s="10" t="s">
        <v>1619</v>
      </c>
      <c r="C69" s="529">
        <v>64400</v>
      </c>
    </row>
    <row r="70" spans="2:3" ht="15.75" x14ac:dyDescent="0.5">
      <c r="B70" s="10" t="s">
        <v>1760</v>
      </c>
      <c r="C70" s="529">
        <v>64900</v>
      </c>
    </row>
    <row r="71" spans="2:3" ht="15.75" x14ac:dyDescent="0.5">
      <c r="B71" s="10" t="s">
        <v>1854</v>
      </c>
      <c r="C71" s="529">
        <v>50800</v>
      </c>
    </row>
    <row r="72" spans="2:3" ht="15.75" x14ac:dyDescent="0.5">
      <c r="B72" s="10" t="s">
        <v>1800</v>
      </c>
      <c r="C72" s="529">
        <v>22800</v>
      </c>
    </row>
    <row r="73" spans="2:3" ht="15.75" x14ac:dyDescent="0.5">
      <c r="B73" s="10" t="s">
        <v>1764</v>
      </c>
      <c r="C73" s="529">
        <v>36500</v>
      </c>
    </row>
    <row r="74" spans="2:3" ht="15.75" x14ac:dyDescent="0.5">
      <c r="B74" s="10" t="s">
        <v>1857</v>
      </c>
      <c r="C74" s="529">
        <v>59400</v>
      </c>
    </row>
    <row r="75" spans="2:3" ht="15.75" x14ac:dyDescent="0.5">
      <c r="B75" s="10" t="s">
        <v>1975</v>
      </c>
      <c r="C75" s="529">
        <v>62700</v>
      </c>
    </row>
    <row r="76" spans="2:3" ht="15.75" x14ac:dyDescent="0.5">
      <c r="B76" s="10" t="s">
        <v>1696</v>
      </c>
      <c r="C76" s="529">
        <v>43300</v>
      </c>
    </row>
    <row r="77" spans="2:3" ht="15.75" x14ac:dyDescent="0.5">
      <c r="B77" s="10" t="s">
        <v>1941</v>
      </c>
      <c r="C77" s="529">
        <v>96000</v>
      </c>
    </row>
    <row r="78" spans="2:3" ht="15.75" x14ac:dyDescent="0.5">
      <c r="B78" s="10" t="s">
        <v>1719</v>
      </c>
      <c r="C78" s="529">
        <v>36100</v>
      </c>
    </row>
    <row r="79" spans="2:3" ht="15.75" x14ac:dyDescent="0.5">
      <c r="B79" s="10" t="s">
        <v>1896</v>
      </c>
      <c r="C79" s="529">
        <v>33600</v>
      </c>
    </row>
    <row r="80" spans="2:3" ht="15.75" x14ac:dyDescent="0.5">
      <c r="B80" s="10" t="s">
        <v>1782</v>
      </c>
      <c r="C80" s="529">
        <v>96800</v>
      </c>
    </row>
    <row r="81" spans="2:3" ht="15.75" x14ac:dyDescent="0.5">
      <c r="B81" s="10" t="s">
        <v>1617</v>
      </c>
      <c r="C81" s="529">
        <v>27000</v>
      </c>
    </row>
    <row r="82" spans="2:3" ht="15.75" x14ac:dyDescent="0.5">
      <c r="B82" s="10" t="s">
        <v>1939</v>
      </c>
      <c r="C82" s="529">
        <v>38800</v>
      </c>
    </row>
    <row r="83" spans="2:3" ht="15.75" x14ac:dyDescent="0.5">
      <c r="B83" s="10" t="s">
        <v>1995</v>
      </c>
      <c r="C83" s="529">
        <v>73100</v>
      </c>
    </row>
    <row r="84" spans="2:3" ht="15.75" x14ac:dyDescent="0.5">
      <c r="B84" s="10" t="s">
        <v>1780</v>
      </c>
      <c r="C84" s="529">
        <v>46500</v>
      </c>
    </row>
    <row r="85" spans="2:3" ht="15.75" x14ac:dyDescent="0.5">
      <c r="B85" s="10" t="s">
        <v>1768</v>
      </c>
      <c r="C85" s="529">
        <v>64500</v>
      </c>
    </row>
    <row r="86" spans="2:3" ht="15.75" x14ac:dyDescent="0.5">
      <c r="B86" s="10" t="s">
        <v>2061</v>
      </c>
      <c r="C86" s="529">
        <v>48800</v>
      </c>
    </row>
    <row r="87" spans="2:3" ht="15.75" x14ac:dyDescent="0.5">
      <c r="B87" s="10" t="s">
        <v>2048</v>
      </c>
      <c r="C87" s="529">
        <v>39200</v>
      </c>
    </row>
    <row r="88" spans="2:3" ht="15.75" x14ac:dyDescent="0.5">
      <c r="B88" s="10" t="s">
        <v>1898</v>
      </c>
      <c r="C88" s="529">
        <v>73600</v>
      </c>
    </row>
    <row r="89" spans="2:3" ht="15.75" x14ac:dyDescent="0.5">
      <c r="B89" s="10" t="s">
        <v>2012</v>
      </c>
      <c r="C89" s="529">
        <v>58400</v>
      </c>
    </row>
    <row r="90" spans="2:3" ht="15.75" x14ac:dyDescent="0.5">
      <c r="B90" s="10" t="s">
        <v>2039</v>
      </c>
      <c r="C90" s="529">
        <v>49800</v>
      </c>
    </row>
    <row r="91" spans="2:3" ht="15.75" x14ac:dyDescent="0.5">
      <c r="B91" s="10" t="s">
        <v>1993</v>
      </c>
      <c r="C91" s="529">
        <v>20000</v>
      </c>
    </row>
    <row r="92" spans="2:3" ht="15.75" x14ac:dyDescent="0.5">
      <c r="B92" s="10" t="s">
        <v>2044</v>
      </c>
      <c r="C92" s="529">
        <v>68700</v>
      </c>
    </row>
    <row r="93" spans="2:3" ht="15.75" x14ac:dyDescent="0.5">
      <c r="B93" s="10" t="s">
        <v>1987</v>
      </c>
      <c r="C93" s="529">
        <v>99600</v>
      </c>
    </row>
    <row r="94" spans="2:3" ht="15.75" x14ac:dyDescent="0.5">
      <c r="B94" s="10" t="s">
        <v>1621</v>
      </c>
      <c r="C94" s="529">
        <v>246100</v>
      </c>
    </row>
    <row r="95" spans="2:3" ht="15.75" x14ac:dyDescent="0.5">
      <c r="B95" s="10" t="s">
        <v>2046</v>
      </c>
      <c r="C95" s="529">
        <v>63700</v>
      </c>
    </row>
    <row r="96" spans="2:3" ht="15.75" x14ac:dyDescent="0.5">
      <c r="B96" s="10" t="s">
        <v>1641</v>
      </c>
      <c r="C96" s="529">
        <v>74600</v>
      </c>
    </row>
    <row r="97" spans="2:3" ht="15.75" x14ac:dyDescent="0.5">
      <c r="B97" s="10" t="s">
        <v>2069</v>
      </c>
      <c r="C97" s="529">
        <v>39500</v>
      </c>
    </row>
    <row r="98" spans="2:3" ht="15.75" x14ac:dyDescent="0.5">
      <c r="B98" s="10" t="s">
        <v>1710</v>
      </c>
      <c r="C98" s="529">
        <v>23200</v>
      </c>
    </row>
    <row r="99" spans="2:3" ht="15.75" x14ac:dyDescent="0.5">
      <c r="B99" s="10" t="s">
        <v>2025</v>
      </c>
      <c r="C99" s="529">
        <v>38300</v>
      </c>
    </row>
    <row r="100" spans="2:3" ht="15.75" x14ac:dyDescent="0.5">
      <c r="B100" s="10" t="s">
        <v>1639</v>
      </c>
      <c r="C100" s="529">
        <v>70000</v>
      </c>
    </row>
    <row r="101" spans="2:3" ht="15.75" x14ac:dyDescent="0.5">
      <c r="B101" s="10" t="s">
        <v>1688</v>
      </c>
      <c r="C101" s="529">
        <v>59000</v>
      </c>
    </row>
    <row r="102" spans="2:3" ht="15.75" x14ac:dyDescent="0.5">
      <c r="B102" s="10" t="s">
        <v>1969</v>
      </c>
      <c r="C102" s="529">
        <v>36800</v>
      </c>
    </row>
    <row r="103" spans="2:3" ht="15.75" x14ac:dyDescent="0.5">
      <c r="B103" s="10" t="s">
        <v>2087</v>
      </c>
      <c r="C103" s="529">
        <v>51400</v>
      </c>
    </row>
    <row r="104" spans="2:3" ht="15.75" x14ac:dyDescent="0.5">
      <c r="B104" s="10" t="s">
        <v>1828</v>
      </c>
      <c r="C104" s="529">
        <v>49000</v>
      </c>
    </row>
    <row r="105" spans="2:3" ht="15.75" x14ac:dyDescent="0.5">
      <c r="B105" s="10" t="s">
        <v>2008</v>
      </c>
      <c r="C105" s="529">
        <v>49900</v>
      </c>
    </row>
    <row r="106" spans="2:3" ht="15.75" x14ac:dyDescent="0.5">
      <c r="B106" s="10" t="s">
        <v>2095</v>
      </c>
      <c r="C106" s="529">
        <v>87600</v>
      </c>
    </row>
    <row r="107" spans="2:3" ht="15.75" x14ac:dyDescent="0.5">
      <c r="B107" s="10" t="s">
        <v>2035</v>
      </c>
      <c r="C107" s="529">
        <v>51700</v>
      </c>
    </row>
    <row r="108" spans="2:3" ht="15.75" x14ac:dyDescent="0.5">
      <c r="B108" s="10" t="s">
        <v>1844</v>
      </c>
      <c r="C108" s="529">
        <v>25100</v>
      </c>
    </row>
    <row r="109" spans="2:3" ht="15.75" x14ac:dyDescent="0.5">
      <c r="B109" s="10" t="s">
        <v>2073</v>
      </c>
      <c r="C109" s="529">
        <v>60200</v>
      </c>
    </row>
    <row r="110" spans="2:3" ht="15.75" x14ac:dyDescent="0.5">
      <c r="B110" s="10" t="s">
        <v>1582</v>
      </c>
      <c r="C110" s="529">
        <v>31000</v>
      </c>
    </row>
    <row r="111" spans="2:3" ht="15.75" x14ac:dyDescent="0.5">
      <c r="B111" s="10" t="s">
        <v>1704</v>
      </c>
      <c r="C111" s="529">
        <v>67000</v>
      </c>
    </row>
    <row r="112" spans="2:3" ht="15.75" x14ac:dyDescent="0.5">
      <c r="B112" s="10" t="s">
        <v>1702</v>
      </c>
      <c r="C112" s="529">
        <v>92000</v>
      </c>
    </row>
    <row r="113" spans="2:3" ht="15.75" x14ac:dyDescent="0.5">
      <c r="B113" s="10" t="s">
        <v>2120</v>
      </c>
      <c r="C113" s="529"/>
    </row>
    <row r="114" spans="2:3" ht="15.75" x14ac:dyDescent="0.5">
      <c r="B114" s="10" t="s">
        <v>263</v>
      </c>
      <c r="C114" s="529">
        <v>179900</v>
      </c>
    </row>
    <row r="115" spans="2:3" ht="15.75" x14ac:dyDescent="0.5">
      <c r="B115" s="10" t="s">
        <v>196</v>
      </c>
      <c r="C115" s="529">
        <v>90100</v>
      </c>
    </row>
    <row r="116" spans="2:3" ht="15.75" x14ac:dyDescent="0.5">
      <c r="B116" s="10" t="s">
        <v>2121</v>
      </c>
      <c r="C116" s="529">
        <v>1000</v>
      </c>
    </row>
    <row r="117" spans="2:3" ht="15.75" x14ac:dyDescent="0.5">
      <c r="B117" s="10" t="s">
        <v>1599</v>
      </c>
      <c r="C117" s="529">
        <v>22200</v>
      </c>
    </row>
    <row r="118" spans="2:3" ht="15.75" x14ac:dyDescent="0.5">
      <c r="B118" s="10" t="s">
        <v>1692</v>
      </c>
      <c r="C118" s="529">
        <v>123200</v>
      </c>
    </row>
    <row r="119" spans="2:3" ht="15.75" x14ac:dyDescent="0.5">
      <c r="B119" s="10" t="s">
        <v>1740</v>
      </c>
      <c r="C119" s="529">
        <v>44700</v>
      </c>
    </row>
    <row r="120" spans="2:3" ht="15.75" x14ac:dyDescent="0.5">
      <c r="B120" s="10" t="s">
        <v>2056</v>
      </c>
      <c r="C120" s="529">
        <v>30500</v>
      </c>
    </row>
    <row r="121" spans="2:3" ht="15.75" x14ac:dyDescent="0.5">
      <c r="B121" s="10" t="s">
        <v>2071</v>
      </c>
      <c r="C121" s="529">
        <v>42700</v>
      </c>
    </row>
    <row r="122" spans="2:3" ht="15.75" x14ac:dyDescent="0.5">
      <c r="B122" s="10" t="s">
        <v>1594</v>
      </c>
      <c r="C122" s="529">
        <v>29500</v>
      </c>
    </row>
    <row r="123" spans="2:3" ht="15.75" x14ac:dyDescent="0.5">
      <c r="B123" s="10" t="s">
        <v>1923</v>
      </c>
      <c r="C123" s="529">
        <v>73500</v>
      </c>
    </row>
    <row r="124" spans="2:3" ht="15.75" x14ac:dyDescent="0.5">
      <c r="B124" s="10" t="s">
        <v>2079</v>
      </c>
      <c r="C124" s="529">
        <v>54900</v>
      </c>
    </row>
    <row r="125" spans="2:3" ht="15.75" x14ac:dyDescent="0.5">
      <c r="B125" s="10" t="s">
        <v>1575</v>
      </c>
      <c r="C125" s="529">
        <v>78200</v>
      </c>
    </row>
    <row r="126" spans="2:3" ht="15.75" x14ac:dyDescent="0.5">
      <c r="B126" s="10" t="s">
        <v>1623</v>
      </c>
      <c r="C126" s="529">
        <v>97900</v>
      </c>
    </row>
    <row r="127" spans="2:3" ht="15.75" x14ac:dyDescent="0.5">
      <c r="B127" s="10" t="s">
        <v>1796</v>
      </c>
      <c r="C127" s="529">
        <v>84100</v>
      </c>
    </row>
    <row r="128" spans="2:3" ht="15.75" x14ac:dyDescent="0.5">
      <c r="B128" s="10" t="s">
        <v>1888</v>
      </c>
      <c r="C128" s="529">
        <v>30600</v>
      </c>
    </row>
    <row r="129" spans="2:3" ht="15.75" x14ac:dyDescent="0.5">
      <c r="B129" s="10" t="s">
        <v>1730</v>
      </c>
      <c r="C129" s="529">
        <v>135800</v>
      </c>
    </row>
    <row r="130" spans="2:3" ht="15.75" x14ac:dyDescent="0.5">
      <c r="B130" s="10" t="s">
        <v>1937</v>
      </c>
      <c r="C130" s="529">
        <v>46100</v>
      </c>
    </row>
    <row r="131" spans="2:3" ht="15.75" x14ac:dyDescent="0.5">
      <c r="B131" s="10" t="s">
        <v>2033</v>
      </c>
      <c r="C131" s="529">
        <v>50200</v>
      </c>
    </row>
    <row r="132" spans="2:3" ht="15.75" x14ac:dyDescent="0.5">
      <c r="B132" s="10" t="s">
        <v>1658</v>
      </c>
      <c r="C132" s="529">
        <v>41900</v>
      </c>
    </row>
    <row r="133" spans="2:3" ht="15.75" x14ac:dyDescent="0.5">
      <c r="B133" s="10" t="s">
        <v>1637</v>
      </c>
      <c r="C133" s="529">
        <v>48300</v>
      </c>
    </row>
    <row r="134" spans="2:3" ht="15.75" x14ac:dyDescent="0.5">
      <c r="B134" s="10" t="s">
        <v>1690</v>
      </c>
      <c r="C134" s="529">
        <v>46100</v>
      </c>
    </row>
    <row r="135" spans="2:3" ht="15.75" x14ac:dyDescent="0.5">
      <c r="B135" s="10" t="s">
        <v>1773</v>
      </c>
      <c r="C135" s="529">
        <v>49700</v>
      </c>
    </row>
    <row r="136" spans="2:3" ht="15.75" x14ac:dyDescent="0.5">
      <c r="B136" s="10" t="s">
        <v>1725</v>
      </c>
      <c r="C136" s="529">
        <v>98800</v>
      </c>
    </row>
    <row r="137" spans="2:3" ht="15.75" x14ac:dyDescent="0.5">
      <c r="B137" s="10" t="s">
        <v>1786</v>
      </c>
      <c r="C137" s="529">
        <v>37400</v>
      </c>
    </row>
    <row r="138" spans="2:3" ht="15.75" x14ac:dyDescent="0.5">
      <c r="B138" s="10" t="s">
        <v>1961</v>
      </c>
      <c r="C138" s="529">
        <v>130600</v>
      </c>
    </row>
    <row r="139" spans="2:3" ht="15.75" x14ac:dyDescent="0.5">
      <c r="B139" s="10" t="s">
        <v>1915</v>
      </c>
      <c r="C139" s="529">
        <v>26400</v>
      </c>
    </row>
    <row r="140" spans="2:3" ht="15.75" x14ac:dyDescent="0.5">
      <c r="B140" s="10" t="s">
        <v>1656</v>
      </c>
      <c r="C140" s="529">
        <v>28900</v>
      </c>
    </row>
    <row r="141" spans="2:3" ht="15.75" x14ac:dyDescent="0.5">
      <c r="B141" s="10" t="s">
        <v>1580</v>
      </c>
      <c r="C141" s="529">
        <v>64000</v>
      </c>
    </row>
    <row r="142" spans="2:3" ht="15.75" x14ac:dyDescent="0.5">
      <c r="B142" s="10" t="s">
        <v>1743</v>
      </c>
      <c r="C142" s="529">
        <v>58900</v>
      </c>
    </row>
    <row r="143" spans="2:3" ht="15.75" x14ac:dyDescent="0.5">
      <c r="B143" s="10" t="s">
        <v>1708</v>
      </c>
      <c r="C143" s="529">
        <v>16700</v>
      </c>
    </row>
    <row r="144" spans="2:3" ht="15.75" x14ac:dyDescent="0.5">
      <c r="B144" s="10" t="s">
        <v>1959</v>
      </c>
      <c r="C144" s="529">
        <v>47300</v>
      </c>
    </row>
    <row r="145" spans="2:3" ht="15.75" x14ac:dyDescent="0.5">
      <c r="B145" s="10" t="s">
        <v>2083</v>
      </c>
      <c r="C145" s="529">
        <v>32600</v>
      </c>
    </row>
    <row r="146" spans="2:3" ht="15.75" x14ac:dyDescent="0.5">
      <c r="B146" s="10" t="s">
        <v>1651</v>
      </c>
      <c r="C146" s="529">
        <v>36800</v>
      </c>
    </row>
    <row r="147" spans="2:3" ht="15.75" x14ac:dyDescent="0.5">
      <c r="B147" s="10" t="s">
        <v>2102</v>
      </c>
      <c r="C147" s="529">
        <v>46000</v>
      </c>
    </row>
    <row r="148" spans="2:3" ht="15.75" x14ac:dyDescent="0.5">
      <c r="B148" s="10" t="s">
        <v>1712</v>
      </c>
      <c r="C148" s="529">
        <v>39700</v>
      </c>
    </row>
    <row r="149" spans="2:3" ht="15.75" x14ac:dyDescent="0.5">
      <c r="B149" s="10" t="s">
        <v>2075</v>
      </c>
      <c r="C149" s="529">
        <v>27700</v>
      </c>
    </row>
    <row r="150" spans="2:3" ht="15.75" x14ac:dyDescent="0.5">
      <c r="B150" s="10" t="s">
        <v>2014</v>
      </c>
      <c r="C150" s="529">
        <v>33100</v>
      </c>
    </row>
    <row r="151" spans="2:3" ht="15.75" x14ac:dyDescent="0.5">
      <c r="B151" s="10" t="s">
        <v>1814</v>
      </c>
      <c r="C151" s="529">
        <v>46000</v>
      </c>
    </row>
    <row r="152" spans="2:3" ht="15.75" x14ac:dyDescent="0.5">
      <c r="B152" s="10" t="s">
        <v>2109</v>
      </c>
      <c r="C152" s="529">
        <v>74400</v>
      </c>
    </row>
    <row r="153" spans="2:3" ht="15.75" x14ac:dyDescent="0.5">
      <c r="B153" s="10" t="s">
        <v>1784</v>
      </c>
      <c r="C153" s="529">
        <v>35600</v>
      </c>
    </row>
    <row r="154" spans="2:3" ht="15.75" x14ac:dyDescent="0.5">
      <c r="B154" s="10" t="s">
        <v>1951</v>
      </c>
      <c r="C154" s="529">
        <v>62100</v>
      </c>
    </row>
    <row r="155" spans="2:3" ht="15.75" x14ac:dyDescent="0.5">
      <c r="B155" s="10" t="s">
        <v>1628</v>
      </c>
      <c r="C155" s="529">
        <v>29100</v>
      </c>
    </row>
    <row r="156" spans="2:3" ht="15.75" x14ac:dyDescent="0.5">
      <c r="B156" s="10" t="s">
        <v>1838</v>
      </c>
      <c r="C156" s="529">
        <v>27900</v>
      </c>
    </row>
    <row r="157" spans="2:3" ht="15.75" x14ac:dyDescent="0.5">
      <c r="B157" s="10" t="s">
        <v>1662</v>
      </c>
      <c r="C157" s="529">
        <v>29700</v>
      </c>
    </row>
    <row r="158" spans="2:3" ht="15.75" x14ac:dyDescent="0.5">
      <c r="B158" s="10" t="s">
        <v>2104</v>
      </c>
      <c r="C158" s="529">
        <v>56600</v>
      </c>
    </row>
    <row r="159" spans="2:3" ht="15.75" x14ac:dyDescent="0.5">
      <c r="B159" s="10" t="s">
        <v>1766</v>
      </c>
      <c r="C159" s="529">
        <v>38600</v>
      </c>
    </row>
    <row r="160" spans="2:3" ht="15.75" x14ac:dyDescent="0.5">
      <c r="B160" s="10" t="s">
        <v>2063</v>
      </c>
      <c r="C160" s="529">
        <v>76500</v>
      </c>
    </row>
    <row r="161" spans="2:3" ht="15.75" x14ac:dyDescent="0.5">
      <c r="B161" s="10" t="s">
        <v>1971</v>
      </c>
      <c r="C161" s="529">
        <v>94300</v>
      </c>
    </row>
    <row r="162" spans="2:3" ht="15.75" x14ac:dyDescent="0.5">
      <c r="B162" s="10" t="s">
        <v>1698</v>
      </c>
      <c r="C162" s="529">
        <v>80000</v>
      </c>
    </row>
    <row r="163" spans="2:3" ht="15.75" x14ac:dyDescent="0.5">
      <c r="B163" s="10" t="s">
        <v>2050</v>
      </c>
      <c r="C163" s="529">
        <v>81800</v>
      </c>
    </row>
    <row r="164" spans="2:3" ht="15.75" x14ac:dyDescent="0.5">
      <c r="B164" s="10" t="s">
        <v>1904</v>
      </c>
      <c r="C164" s="529">
        <v>54700</v>
      </c>
    </row>
    <row r="165" spans="2:3" ht="15.75" x14ac:dyDescent="0.5">
      <c r="B165" s="10" t="s">
        <v>1736</v>
      </c>
      <c r="C165" s="529">
        <v>53200</v>
      </c>
    </row>
    <row r="166" spans="2:3" ht="15.75" x14ac:dyDescent="0.5">
      <c r="B166" s="10" t="s">
        <v>1788</v>
      </c>
      <c r="C166" s="529">
        <v>45100</v>
      </c>
    </row>
    <row r="167" spans="2:3" ht="15.75" x14ac:dyDescent="0.5">
      <c r="B167" s="10" t="s">
        <v>1979</v>
      </c>
      <c r="C167" s="529">
        <v>41900</v>
      </c>
    </row>
    <row r="168" spans="2:3" ht="15.75" x14ac:dyDescent="0.5">
      <c r="B168" s="10" t="s">
        <v>1606</v>
      </c>
      <c r="C168" s="529">
        <v>113900</v>
      </c>
    </row>
    <row r="169" spans="2:3" ht="15.75" x14ac:dyDescent="0.5">
      <c r="B169" s="10" t="s">
        <v>1865</v>
      </c>
      <c r="C169" s="529">
        <v>28100</v>
      </c>
    </row>
    <row r="170" spans="2:3" ht="15.75" x14ac:dyDescent="0.5">
      <c r="B170" s="10" t="s">
        <v>1664</v>
      </c>
      <c r="C170" s="529">
        <v>67600</v>
      </c>
    </row>
    <row r="171" spans="2:3" ht="15.75" x14ac:dyDescent="0.5">
      <c r="B171" s="10" t="s">
        <v>1890</v>
      </c>
      <c r="C171" s="529">
        <v>40900</v>
      </c>
    </row>
    <row r="172" spans="2:3" ht="15.75" x14ac:dyDescent="0.5">
      <c r="B172" s="10" t="s">
        <v>1832</v>
      </c>
      <c r="C172" s="529">
        <v>49600</v>
      </c>
    </row>
    <row r="173" spans="2:3" ht="15.75" x14ac:dyDescent="0.5">
      <c r="B173" s="10" t="s">
        <v>1723</v>
      </c>
      <c r="C173" s="529">
        <v>44800</v>
      </c>
    </row>
    <row r="174" spans="2:3" ht="15.75" x14ac:dyDescent="0.5">
      <c r="B174" s="10" t="s">
        <v>1875</v>
      </c>
      <c r="C174" s="529">
        <v>42900</v>
      </c>
    </row>
    <row r="175" spans="2:3" ht="15.75" x14ac:dyDescent="0.5">
      <c r="B175" s="10" t="s">
        <v>1947</v>
      </c>
      <c r="C175" s="529">
        <v>75000</v>
      </c>
    </row>
    <row r="176" spans="2:3" ht="15.75" x14ac:dyDescent="0.5">
      <c r="B176" s="10" t="s">
        <v>1900</v>
      </c>
      <c r="C176" s="529">
        <v>55000</v>
      </c>
    </row>
    <row r="177" spans="2:3" ht="15.75" x14ac:dyDescent="0.5">
      <c r="B177" s="10" t="s">
        <v>1909</v>
      </c>
      <c r="C177" s="529">
        <v>36700</v>
      </c>
    </row>
    <row r="178" spans="2:3" ht="15.75" x14ac:dyDescent="0.5">
      <c r="B178" s="10" t="s">
        <v>1931</v>
      </c>
      <c r="C178" s="529">
        <v>65100</v>
      </c>
    </row>
    <row r="179" spans="2:3" ht="15.75" x14ac:dyDescent="0.5">
      <c r="B179" s="10" t="s">
        <v>1933</v>
      </c>
      <c r="C179" s="529">
        <v>36700</v>
      </c>
    </row>
    <row r="180" spans="2:3" ht="15.75" x14ac:dyDescent="0.5">
      <c r="B180" s="10" t="s">
        <v>1991</v>
      </c>
      <c r="C180" s="529">
        <v>54700</v>
      </c>
    </row>
    <row r="181" spans="2:3" ht="15.75" x14ac:dyDescent="0.5">
      <c r="B181" s="10" t="s">
        <v>2041</v>
      </c>
      <c r="C181" s="529">
        <v>63500</v>
      </c>
    </row>
    <row r="182" spans="2:3" ht="15.75" x14ac:dyDescent="0.5">
      <c r="B182" s="10" t="s">
        <v>264</v>
      </c>
      <c r="C182" s="529">
        <v>54000</v>
      </c>
    </row>
    <row r="183" spans="2:3" ht="15.75" x14ac:dyDescent="0.5">
      <c r="B183" s="10" t="s">
        <v>1989</v>
      </c>
      <c r="C183" s="529">
        <v>46500</v>
      </c>
    </row>
    <row r="184" spans="2:3" ht="15.75" x14ac:dyDescent="0.5">
      <c r="B184" s="10" t="s">
        <v>1635</v>
      </c>
      <c r="C184" s="529">
        <v>70000</v>
      </c>
    </row>
    <row r="185" spans="2:3" ht="15.75" x14ac:dyDescent="0.5">
      <c r="B185" s="10" t="s">
        <v>1929</v>
      </c>
      <c r="C185" s="529">
        <v>72100</v>
      </c>
    </row>
    <row r="186" spans="2:3" ht="15.75" x14ac:dyDescent="0.5">
      <c r="B186" s="10" t="s">
        <v>1597</v>
      </c>
      <c r="C186" s="529">
        <v>21000</v>
      </c>
    </row>
    <row r="187" spans="2:3" ht="15.75" x14ac:dyDescent="0.5">
      <c r="B187" s="10" t="s">
        <v>1802</v>
      </c>
      <c r="C187" s="529">
        <v>57200</v>
      </c>
    </row>
    <row r="188" spans="2:3" ht="15.75" x14ac:dyDescent="0.5">
      <c r="B188" s="10" t="s">
        <v>1794</v>
      </c>
      <c r="C188" s="529">
        <v>18200</v>
      </c>
    </row>
    <row r="189" spans="2:3" ht="15.75" x14ac:dyDescent="0.5">
      <c r="B189" s="10" t="s">
        <v>1771</v>
      </c>
      <c r="C189" s="529">
        <v>33100</v>
      </c>
    </row>
    <row r="190" spans="2:3" ht="15.75" x14ac:dyDescent="0.5">
      <c r="B190" s="10" t="s">
        <v>2020</v>
      </c>
      <c r="C190" s="529">
        <v>69800</v>
      </c>
    </row>
    <row r="191" spans="2:3" ht="15.75" x14ac:dyDescent="0.5">
      <c r="B191" s="10" t="s">
        <v>1706</v>
      </c>
      <c r="C191" s="529">
        <v>47300</v>
      </c>
    </row>
    <row r="192" spans="2:3" ht="15.75" x14ac:dyDescent="0.5">
      <c r="B192" s="10" t="s">
        <v>2023</v>
      </c>
      <c r="C192" s="529">
        <v>67400</v>
      </c>
    </row>
    <row r="193" spans="2:3" ht="15.75" x14ac:dyDescent="0.5">
      <c r="B193" s="10" t="s">
        <v>1728</v>
      </c>
      <c r="C193" s="529">
        <v>33300</v>
      </c>
    </row>
    <row r="194" spans="2:3" ht="15.75" x14ac:dyDescent="0.5">
      <c r="B194" s="10" t="s">
        <v>1816</v>
      </c>
      <c r="C194" s="529">
        <v>58600</v>
      </c>
    </row>
    <row r="195" spans="2:3" ht="15.75" x14ac:dyDescent="0.5">
      <c r="B195" s="10" t="s">
        <v>2111</v>
      </c>
      <c r="C195" s="529">
        <v>75100</v>
      </c>
    </row>
    <row r="196" spans="2:3" ht="15.75" x14ac:dyDescent="0.5">
      <c r="B196" s="10" t="s">
        <v>1755</v>
      </c>
      <c r="C196" s="529">
        <v>50400</v>
      </c>
    </row>
    <row r="197" spans="2:3" ht="15.75" x14ac:dyDescent="0.5">
      <c r="B197" s="10" t="s">
        <v>1913</v>
      </c>
      <c r="C197" s="529">
        <v>76900</v>
      </c>
    </row>
    <row r="198" spans="2:3" ht="15.75" x14ac:dyDescent="0.5">
      <c r="B198" s="10" t="s">
        <v>1632</v>
      </c>
      <c r="C198" s="529">
        <v>49100</v>
      </c>
    </row>
    <row r="199" spans="2:3" ht="15.75" x14ac:dyDescent="0.5">
      <c r="B199" s="10" t="s">
        <v>1848</v>
      </c>
      <c r="C199" s="529">
        <v>65600</v>
      </c>
    </row>
    <row r="200" spans="2:3" ht="15.75" x14ac:dyDescent="0.5">
      <c r="B200" s="10" t="s">
        <v>1997</v>
      </c>
      <c r="C200" s="529">
        <v>30600</v>
      </c>
    </row>
    <row r="201" spans="2:3" ht="15.75" x14ac:dyDescent="0.5">
      <c r="B201" s="10" t="s">
        <v>1589</v>
      </c>
      <c r="C201" s="529">
        <v>73700</v>
      </c>
    </row>
    <row r="202" spans="2:3" ht="15.75" x14ac:dyDescent="0.5">
      <c r="B202" s="10" t="s">
        <v>1643</v>
      </c>
      <c r="C202" s="529">
        <v>49900</v>
      </c>
    </row>
    <row r="203" spans="2:3" ht="15.75" x14ac:dyDescent="0.5">
      <c r="B203" s="10" t="s">
        <v>2058</v>
      </c>
      <c r="C203" s="529">
        <v>84700</v>
      </c>
    </row>
    <row r="204" spans="2:3" ht="15.75" x14ac:dyDescent="0.5">
      <c r="B204" s="10" t="s">
        <v>2005</v>
      </c>
      <c r="C204" s="529">
        <v>60000</v>
      </c>
    </row>
    <row r="205" spans="2:3" ht="15.75" x14ac:dyDescent="0.5">
      <c r="B205" s="10" t="s">
        <v>1983</v>
      </c>
      <c r="C205" s="529">
        <v>43600</v>
      </c>
    </row>
    <row r="206" spans="2:3" ht="15.75" x14ac:dyDescent="0.5">
      <c r="B206" s="10" t="s">
        <v>1745</v>
      </c>
      <c r="C206" s="529">
        <v>66100</v>
      </c>
    </row>
    <row r="207" spans="2:3" ht="15.75" x14ac:dyDescent="0.5">
      <c r="B207" s="10" t="s">
        <v>1967</v>
      </c>
      <c r="C207" s="529">
        <v>78100</v>
      </c>
    </row>
    <row r="208" spans="2:3" ht="15.75" x14ac:dyDescent="0.5">
      <c r="B208" s="10" t="s">
        <v>1883</v>
      </c>
      <c r="C208" s="529">
        <v>68800</v>
      </c>
    </row>
    <row r="209" spans="2:3" ht="15.75" x14ac:dyDescent="0.5">
      <c r="B209" s="10" t="s">
        <v>1867</v>
      </c>
      <c r="C209" s="529">
        <v>33600</v>
      </c>
    </row>
    <row r="210" spans="2:3" ht="15.75" x14ac:dyDescent="0.5">
      <c r="B210" s="10" t="s">
        <v>2114</v>
      </c>
      <c r="C210" s="529">
        <v>43500</v>
      </c>
    </row>
    <row r="211" spans="2:3" ht="15.75" x14ac:dyDescent="0.5">
      <c r="B211" s="10" t="s">
        <v>1919</v>
      </c>
      <c r="C211" s="529">
        <v>46500</v>
      </c>
    </row>
    <row r="212" spans="2:3" ht="15.75" x14ac:dyDescent="0.5">
      <c r="B212" s="10" t="s">
        <v>1672</v>
      </c>
      <c r="C212" s="529">
        <v>34600</v>
      </c>
    </row>
    <row r="213" spans="2:3" ht="15.75" x14ac:dyDescent="0.5">
      <c r="B213" s="10" t="s">
        <v>2113</v>
      </c>
      <c r="C213" s="529">
        <v>41200</v>
      </c>
    </row>
    <row r="214" spans="2:3" ht="15.75" x14ac:dyDescent="0.5">
      <c r="B214" s="10" t="s">
        <v>1965</v>
      </c>
      <c r="C214" s="529">
        <v>34800</v>
      </c>
    </row>
    <row r="215" spans="2:3" ht="15.75" x14ac:dyDescent="0.5">
      <c r="B215" s="10" t="s">
        <v>1647</v>
      </c>
      <c r="C215" s="529">
        <v>106400</v>
      </c>
    </row>
    <row r="216" spans="2:3" ht="15.75" x14ac:dyDescent="0.5">
      <c r="B216" s="10" t="s">
        <v>1649</v>
      </c>
      <c r="C216" s="529">
        <v>18700</v>
      </c>
    </row>
    <row r="217" spans="2:3" ht="15.75" x14ac:dyDescent="0.5">
      <c r="B217" s="10" t="s">
        <v>1925</v>
      </c>
      <c r="C217" s="529">
        <v>33900</v>
      </c>
    </row>
    <row r="218" spans="2:3" ht="15.75" x14ac:dyDescent="0.5">
      <c r="B218" s="10" t="s">
        <v>1675</v>
      </c>
      <c r="C218" s="529">
        <v>27100</v>
      </c>
    </row>
    <row r="219" spans="2:3" ht="15.75" x14ac:dyDescent="0.5">
      <c r="B219" s="10" t="s">
        <v>1823</v>
      </c>
      <c r="C219" s="529">
        <v>42200</v>
      </c>
    </row>
    <row r="220" spans="2:3" ht="15.75" x14ac:dyDescent="0.5">
      <c r="B220" s="10" t="s">
        <v>2031</v>
      </c>
      <c r="C220" s="529">
        <v>45300</v>
      </c>
    </row>
    <row r="221" spans="2:3" ht="15.75" x14ac:dyDescent="0.5">
      <c r="B221" s="10" t="s">
        <v>1601</v>
      </c>
      <c r="C221" s="529">
        <v>78700</v>
      </c>
    </row>
    <row r="222" spans="2:3" ht="15.75" x14ac:dyDescent="0.5">
      <c r="B222" s="10" t="s">
        <v>1700</v>
      </c>
      <c r="C222" s="529">
        <v>66800</v>
      </c>
    </row>
    <row r="223" spans="2:3" ht="15.75" x14ac:dyDescent="0.5">
      <c r="B223" s="10" t="s">
        <v>1808</v>
      </c>
      <c r="C223" s="529">
        <v>69300</v>
      </c>
    </row>
    <row r="224" spans="2:3" ht="15.75" x14ac:dyDescent="0.5">
      <c r="B224" s="10" t="s">
        <v>1879</v>
      </c>
      <c r="C224" s="529">
        <v>37000</v>
      </c>
    </row>
    <row r="225" spans="2:3" ht="15.75" x14ac:dyDescent="0.5">
      <c r="B225" s="10" t="s">
        <v>2065</v>
      </c>
      <c r="C225" s="529">
        <v>23200</v>
      </c>
    </row>
    <row r="226" spans="2:3" ht="15.75" x14ac:dyDescent="0.5">
      <c r="B226" s="10" t="s">
        <v>1762</v>
      </c>
      <c r="C226" s="529">
        <v>54900</v>
      </c>
    </row>
    <row r="227" spans="2:3" ht="15.75" x14ac:dyDescent="0.5">
      <c r="B227" s="10" t="s">
        <v>1873</v>
      </c>
      <c r="C227" s="529">
        <v>36700</v>
      </c>
    </row>
    <row r="228" spans="2:3" ht="15.75" x14ac:dyDescent="0.5">
      <c r="B228" s="10" t="s">
        <v>1660</v>
      </c>
      <c r="C228" s="529">
        <v>65700</v>
      </c>
    </row>
    <row r="229" spans="2:3" ht="15.75" x14ac:dyDescent="0.5">
      <c r="B229" s="10" t="s">
        <v>1877</v>
      </c>
      <c r="C229" s="529">
        <v>28800</v>
      </c>
    </row>
    <row r="230" spans="2:3" ht="15.75" x14ac:dyDescent="0.5">
      <c r="B230" s="10" t="s">
        <v>2054</v>
      </c>
      <c r="C230" s="529">
        <v>55500</v>
      </c>
    </row>
    <row r="231" spans="2:3" ht="15.75" x14ac:dyDescent="0.5">
      <c r="B231" s="10" t="s">
        <v>1840</v>
      </c>
      <c r="C231" s="529">
        <v>99900</v>
      </c>
    </row>
    <row r="232" spans="2:3" ht="15.75" x14ac:dyDescent="0.5">
      <c r="B232" s="10" t="s">
        <v>101</v>
      </c>
      <c r="C232" s="529">
        <v>1000</v>
      </c>
    </row>
    <row r="233" spans="2:3" ht="15.75" x14ac:dyDescent="0.5">
      <c r="B233" s="10" t="s">
        <v>2085</v>
      </c>
      <c r="C233" s="529">
        <v>64500</v>
      </c>
    </row>
    <row r="234" spans="2:3" ht="15.75" x14ac:dyDescent="0.5">
      <c r="B234" s="10" t="s">
        <v>1911</v>
      </c>
      <c r="C234" s="529">
        <v>90200</v>
      </c>
    </row>
    <row r="235" spans="2:3" ht="15.75" x14ac:dyDescent="0.5">
      <c r="B235" s="10" t="s">
        <v>1852</v>
      </c>
      <c r="C235" s="529">
        <v>67300</v>
      </c>
    </row>
    <row r="236" spans="2:3" ht="15.75" x14ac:dyDescent="0.5">
      <c r="B236" s="10" t="s">
        <v>2116</v>
      </c>
      <c r="C236" s="529">
        <v>67600</v>
      </c>
    </row>
    <row r="237" spans="2:3" ht="15.75" x14ac:dyDescent="0.5">
      <c r="B237" s="10" t="s">
        <v>1732</v>
      </c>
      <c r="C237" s="529">
        <v>58100</v>
      </c>
    </row>
    <row r="238" spans="2:3" ht="15.75" x14ac:dyDescent="0.5">
      <c r="B238" s="10" t="s">
        <v>2100</v>
      </c>
      <c r="C238" s="529">
        <v>53500</v>
      </c>
    </row>
    <row r="239" spans="2:3" ht="15.75" x14ac:dyDescent="0.5">
      <c r="B239" s="10" t="s">
        <v>1834</v>
      </c>
      <c r="C239" s="529">
        <v>40700</v>
      </c>
    </row>
    <row r="240" spans="2:3" ht="15.75" x14ac:dyDescent="0.5">
      <c r="B240" s="10" t="s">
        <v>2027</v>
      </c>
      <c r="C240" s="529">
        <v>31200</v>
      </c>
    </row>
    <row r="241" spans="2:3" ht="15.75" x14ac:dyDescent="0.5">
      <c r="B241" s="10" t="s">
        <v>1973</v>
      </c>
      <c r="C241" s="529">
        <v>60200</v>
      </c>
    </row>
    <row r="242" spans="2:3" ht="15.75" x14ac:dyDescent="0.5">
      <c r="B242" s="10" t="s">
        <v>1836</v>
      </c>
      <c r="C242" s="529">
        <v>46600</v>
      </c>
    </row>
    <row r="243" spans="2:3" ht="15.75" x14ac:dyDescent="0.5">
      <c r="B243" s="10" t="s">
        <v>2097</v>
      </c>
      <c r="C243" s="529">
        <v>50200</v>
      </c>
    </row>
    <row r="244" spans="2:3" ht="15.75" x14ac:dyDescent="0.5">
      <c r="B244" s="10" t="s">
        <v>1985</v>
      </c>
      <c r="C244" s="529">
        <v>51600</v>
      </c>
    </row>
    <row r="245" spans="2:3" ht="15.75" x14ac:dyDescent="0.5">
      <c r="B245" s="10" t="s">
        <v>1612</v>
      </c>
      <c r="C245" s="529">
        <v>57300</v>
      </c>
    </row>
    <row r="246" spans="2:3" ht="15.75" x14ac:dyDescent="0.5">
      <c r="B246" s="10" t="s">
        <v>2052</v>
      </c>
      <c r="C246" s="529">
        <v>50500</v>
      </c>
    </row>
    <row r="247" spans="2:3" ht="15.75" x14ac:dyDescent="0.5">
      <c r="B247" s="10" t="s">
        <v>1806</v>
      </c>
      <c r="C247" s="529">
        <v>50400</v>
      </c>
    </row>
    <row r="248" spans="2:3" ht="15.75" x14ac:dyDescent="0.5">
      <c r="B248" s="10" t="s">
        <v>1810</v>
      </c>
      <c r="C248" s="529">
        <v>64000</v>
      </c>
    </row>
    <row r="249" spans="2:3" ht="15.75" x14ac:dyDescent="0.5">
      <c r="B249" s="10" t="s">
        <v>1907</v>
      </c>
      <c r="C249" s="529">
        <v>39100</v>
      </c>
    </row>
    <row r="250" spans="2:3" ht="15.75" x14ac:dyDescent="0.5">
      <c r="B250" s="10" t="s">
        <v>1738</v>
      </c>
      <c r="C250" s="529">
        <v>51600</v>
      </c>
    </row>
    <row r="251" spans="2:3" ht="15.75" x14ac:dyDescent="0.5">
      <c r="B251" s="10" t="s">
        <v>2077</v>
      </c>
      <c r="C251" s="529">
        <v>35700</v>
      </c>
    </row>
    <row r="252" spans="2:3" ht="15.75" x14ac:dyDescent="0.5">
      <c r="B252" s="10" t="s">
        <v>1751</v>
      </c>
      <c r="C252" s="529">
        <v>155500</v>
      </c>
    </row>
    <row r="253" spans="2:3" ht="15.75" x14ac:dyDescent="0.5">
      <c r="B253" s="10" t="s">
        <v>1842</v>
      </c>
      <c r="C253" s="529">
        <v>47200</v>
      </c>
    </row>
    <row r="254" spans="2:3" ht="15.75" x14ac:dyDescent="0.5">
      <c r="B254" s="10" t="s">
        <v>1869</v>
      </c>
      <c r="C254" s="529">
        <v>143900</v>
      </c>
    </row>
    <row r="255" spans="2:3" ht="15.75" x14ac:dyDescent="0.5">
      <c r="B255" s="10" t="s">
        <v>2010</v>
      </c>
      <c r="C255" s="529">
        <v>72900</v>
      </c>
    </row>
    <row r="256" spans="2:3" ht="15.75" x14ac:dyDescent="0.5">
      <c r="B256" s="10" t="s">
        <v>1859</v>
      </c>
      <c r="C256" s="529">
        <v>31100</v>
      </c>
    </row>
    <row r="257" spans="2:3" ht="15.75" x14ac:dyDescent="0.5">
      <c r="B257" s="10" t="s">
        <v>1945</v>
      </c>
      <c r="C257" s="529">
        <v>77100</v>
      </c>
    </row>
    <row r="258" spans="2:3" ht="15.75" x14ac:dyDescent="0.5">
      <c r="B258" s="10" t="s">
        <v>2029</v>
      </c>
      <c r="C258" s="529">
        <v>67500</v>
      </c>
    </row>
    <row r="259" spans="2:3" ht="15.75" x14ac:dyDescent="0.5">
      <c r="B259" s="10" t="s">
        <v>1666</v>
      </c>
      <c r="C259" s="529">
        <v>71600</v>
      </c>
    </row>
    <row r="260" spans="2:3" ht="15.75" x14ac:dyDescent="0.5">
      <c r="B260" s="10" t="s">
        <v>1850</v>
      </c>
      <c r="C260" s="529">
        <v>75100</v>
      </c>
    </row>
    <row r="261" spans="2:3" ht="15.75" x14ac:dyDescent="0.5">
      <c r="B261" s="10" t="s">
        <v>1778</v>
      </c>
      <c r="C261" s="529">
        <v>91100</v>
      </c>
    </row>
    <row r="262" spans="2:3" ht="15.75" x14ac:dyDescent="0.5">
      <c r="B262" s="10" t="s">
        <v>2037</v>
      </c>
      <c r="C262" s="529">
        <v>43900</v>
      </c>
    </row>
    <row r="263" spans="2:3" ht="15.75" x14ac:dyDescent="0.5">
      <c r="B263" s="10" t="s">
        <v>1861</v>
      </c>
      <c r="C263" s="529">
        <v>75200</v>
      </c>
    </row>
    <row r="264" spans="2:3" ht="15.75" x14ac:dyDescent="0.5">
      <c r="B264" s="10" t="s">
        <v>1830</v>
      </c>
      <c r="C264" s="529">
        <v>49000</v>
      </c>
    </row>
    <row r="265" spans="2:3" ht="15.75" x14ac:dyDescent="0.5">
      <c r="B265" s="10" t="s">
        <v>2091</v>
      </c>
      <c r="C265" s="529">
        <v>23800</v>
      </c>
    </row>
    <row r="266" spans="2:3" ht="15.75" x14ac:dyDescent="0.5">
      <c r="B266" s="10" t="s">
        <v>1977</v>
      </c>
      <c r="C266" s="529">
        <v>61700</v>
      </c>
    </row>
    <row r="267" spans="2:3" ht="15.75" x14ac:dyDescent="0.5">
      <c r="B267" s="10" t="s">
        <v>1587</v>
      </c>
      <c r="C267" s="529">
        <v>27300</v>
      </c>
    </row>
    <row r="268" spans="2:3" ht="15.75" x14ac:dyDescent="0.5">
      <c r="B268" s="10" t="s">
        <v>2067</v>
      </c>
      <c r="C268" s="529">
        <v>97300</v>
      </c>
    </row>
    <row r="269" spans="2:3" ht="15.75" x14ac:dyDescent="0.5">
      <c r="B269" s="10" t="s">
        <v>1917</v>
      </c>
      <c r="C269" s="529">
        <v>32300</v>
      </c>
    </row>
    <row r="270" spans="2:3" ht="15.75" x14ac:dyDescent="0.5">
      <c r="B270" s="10" t="s">
        <v>1610</v>
      </c>
      <c r="C270" s="529">
        <v>87300</v>
      </c>
    </row>
    <row r="271" spans="2:3" ht="15.75" x14ac:dyDescent="0.5">
      <c r="B271" s="10" t="s">
        <v>1630</v>
      </c>
      <c r="C271" s="529">
        <v>71500</v>
      </c>
    </row>
    <row r="272" spans="2:3" ht="15.75" x14ac:dyDescent="0.5">
      <c r="B272" s="10" t="s">
        <v>1775</v>
      </c>
      <c r="C272" s="529">
        <v>46600</v>
      </c>
    </row>
    <row r="273" spans="2:3" ht="15.75" x14ac:dyDescent="0.5">
      <c r="B273" s="10" t="s">
        <v>1585</v>
      </c>
      <c r="C273" s="529">
        <v>67300</v>
      </c>
    </row>
    <row r="274" spans="2:3" ht="15.75" x14ac:dyDescent="0.5">
      <c r="B274" s="10" t="s">
        <v>1818</v>
      </c>
      <c r="C274" s="529">
        <v>66000</v>
      </c>
    </row>
    <row r="275" spans="2:3" ht="15.75" x14ac:dyDescent="0.5">
      <c r="B275" s="10" t="s">
        <v>2018</v>
      </c>
      <c r="C275" s="529">
        <v>77200</v>
      </c>
    </row>
    <row r="276" spans="2:3" ht="15.75" x14ac:dyDescent="0.5">
      <c r="B276" s="10" t="s">
        <v>2001</v>
      </c>
      <c r="C276" s="529">
        <v>97900</v>
      </c>
    </row>
    <row r="277" spans="2:3" ht="15.75" x14ac:dyDescent="0.5">
      <c r="B277" s="10" t="s">
        <v>1957</v>
      </c>
      <c r="C277" s="529">
        <v>64700</v>
      </c>
    </row>
    <row r="278" spans="2:3" ht="15.75" x14ac:dyDescent="0.5">
      <c r="B278" s="10" t="s">
        <v>1670</v>
      </c>
      <c r="C278" s="529">
        <v>73900</v>
      </c>
    </row>
    <row r="279" spans="2:3" ht="15.75" x14ac:dyDescent="0.5">
      <c r="B279" s="10" t="s">
        <v>1568</v>
      </c>
      <c r="C279" s="529"/>
    </row>
    <row r="280" spans="2:3" ht="15.75" x14ac:dyDescent="0.5">
      <c r="B280" s="10" t="s">
        <v>401</v>
      </c>
      <c r="C280" s="529">
        <v>15367700</v>
      </c>
    </row>
    <row r="281" spans="2:3" ht="15.75" x14ac:dyDescent="0.5">
      <c r="B281" s="10"/>
      <c r="C281" s="10"/>
    </row>
    <row r="282" spans="2:3" ht="15.75" x14ac:dyDescent="0.5">
      <c r="B282" s="10"/>
      <c r="C282" s="10"/>
    </row>
    <row r="283" spans="2:3" ht="15.75" x14ac:dyDescent="0.5">
      <c r="B283" s="10"/>
      <c r="C283" s="10"/>
    </row>
    <row r="284" spans="2:3" ht="15.75" x14ac:dyDescent="0.5">
      <c r="B284" s="10"/>
      <c r="C284" s="10"/>
    </row>
  </sheetData>
  <mergeCells count="2">
    <mergeCell ref="A1:I1"/>
    <mergeCell ref="A2:I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4" orientation="portrait" r:id="rId2"/>
  <headerFooter>
    <oddFooter>&amp;L® computraining&amp;R&amp;D</oddFooter>
  </headerFooter>
  <colBreaks count="1" manualBreakCount="1">
    <brk id="9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1"/>
  <dimension ref="A1:M61"/>
  <sheetViews>
    <sheetView showGridLines="0" zoomScaleNormal="100" zoomScaleSheetLayoutView="100" workbookViewId="0">
      <selection activeCell="N1" sqref="N1"/>
    </sheetView>
  </sheetViews>
  <sheetFormatPr defaultColWidth="9" defaultRowHeight="14.25" x14ac:dyDescent="0.45"/>
  <cols>
    <col min="1" max="1" width="24.19921875" style="30" customWidth="1"/>
    <col min="2" max="2" width="14.19921875" style="30" customWidth="1"/>
    <col min="3" max="3" width="11.53125" style="30" customWidth="1"/>
    <col min="4" max="4" width="11.796875" style="30" customWidth="1"/>
    <col min="5" max="5" width="12" style="30" customWidth="1"/>
    <col min="6" max="6" width="10" style="30" customWidth="1"/>
    <col min="7" max="7" width="8.46484375" style="30" customWidth="1"/>
    <col min="8" max="8" width="24.19921875" style="30" customWidth="1"/>
    <col min="9" max="9" width="14.19921875" style="30" customWidth="1"/>
    <col min="10" max="10" width="12" style="30" bestFit="1" customWidth="1"/>
    <col min="11" max="11" width="12" style="30" customWidth="1"/>
    <col min="12" max="12" width="12.46484375" style="30" customWidth="1"/>
    <col min="13" max="13" width="7.1328125" style="30" customWidth="1"/>
    <col min="14" max="15" width="8.46484375" style="30" customWidth="1"/>
    <col min="16" max="16" width="11.796875" style="30" bestFit="1" customWidth="1"/>
    <col min="17" max="17" width="10" style="30" bestFit="1" customWidth="1"/>
    <col min="18" max="16384" width="9" style="30"/>
  </cols>
  <sheetData>
    <row r="1" spans="1:13" s="11" customFormat="1" ht="51" customHeight="1" thickBot="1" x14ac:dyDescent="0.5">
      <c r="A1" s="857" t="s">
        <v>64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</row>
    <row r="2" spans="1:13" s="11" customFormat="1" ht="30" customHeight="1" thickTop="1" x14ac:dyDescent="0.45">
      <c r="A2" s="908" t="s">
        <v>2124</v>
      </c>
      <c r="B2" s="908"/>
      <c r="C2" s="908"/>
      <c r="D2" s="908"/>
      <c r="E2" s="908"/>
      <c r="F2" s="908"/>
      <c r="G2" s="908"/>
      <c r="H2" s="908"/>
      <c r="I2" s="908"/>
      <c r="J2" s="908"/>
      <c r="K2" s="908"/>
      <c r="L2" s="908"/>
      <c r="M2" s="908"/>
    </row>
    <row r="3" spans="1:13" s="162" customFormat="1" ht="21" x14ac:dyDescent="0.45">
      <c r="A3" s="581" t="s">
        <v>2617</v>
      </c>
      <c r="B3" s="579"/>
      <c r="C3" s="580"/>
      <c r="D3" s="579"/>
      <c r="E3" s="579"/>
      <c r="F3" s="579"/>
      <c r="G3" s="579"/>
      <c r="H3" s="579"/>
      <c r="I3" s="579"/>
      <c r="J3" s="579"/>
      <c r="K3" s="579"/>
      <c r="L3" s="579"/>
      <c r="M3" s="579"/>
    </row>
    <row r="4" spans="1:13" s="164" customFormat="1" ht="15.75" x14ac:dyDescent="0.45">
      <c r="A4" s="163" t="s">
        <v>2125</v>
      </c>
      <c r="B4" s="165"/>
      <c r="C4" s="165"/>
      <c r="G4" s="30"/>
      <c r="H4" s="30"/>
    </row>
    <row r="5" spans="1:13" s="164" customFormat="1" ht="15.75" x14ac:dyDescent="0.45">
      <c r="A5" s="216" t="s">
        <v>2126</v>
      </c>
      <c r="B5" s="30"/>
      <c r="C5" s="165"/>
      <c r="G5" s="30"/>
      <c r="H5" s="30"/>
    </row>
    <row r="6" spans="1:13" s="164" customFormat="1" ht="15.75" x14ac:dyDescent="0.45">
      <c r="A6" s="216" t="s">
        <v>2127</v>
      </c>
      <c r="C6" s="165"/>
      <c r="G6" s="30"/>
      <c r="H6" s="30"/>
    </row>
    <row r="7" spans="1:13" s="164" customFormat="1" ht="15.75" x14ac:dyDescent="0.45">
      <c r="A7" s="217" t="s">
        <v>2128</v>
      </c>
      <c r="C7" s="165"/>
      <c r="G7" s="30"/>
      <c r="H7" s="30"/>
    </row>
    <row r="8" spans="1:13" s="164" customFormat="1" ht="15.75" x14ac:dyDescent="0.45">
      <c r="A8" s="30"/>
      <c r="B8" s="480" t="s">
        <v>2618</v>
      </c>
      <c r="C8" s="165"/>
      <c r="G8" s="480"/>
      <c r="H8" s="480"/>
    </row>
    <row r="9" spans="1:13" s="164" customFormat="1" ht="15.75" x14ac:dyDescent="0.45">
      <c r="A9" s="30"/>
      <c r="B9" s="480" t="s">
        <v>2619</v>
      </c>
      <c r="C9" s="165"/>
      <c r="G9" s="480"/>
      <c r="H9" s="480"/>
    </row>
    <row r="10" spans="1:13" s="164" customFormat="1" ht="15.75" x14ac:dyDescent="0.45">
      <c r="A10" s="30"/>
      <c r="B10" s="530" t="s">
        <v>2620</v>
      </c>
      <c r="C10" s="165"/>
      <c r="G10" s="480"/>
      <c r="H10" s="480"/>
    </row>
    <row r="11" spans="1:13" s="164" customFormat="1" ht="15.75" x14ac:dyDescent="0.45">
      <c r="A11" s="531" t="s">
        <v>2129</v>
      </c>
      <c r="B11" s="480" t="s">
        <v>2621</v>
      </c>
      <c r="C11" s="165"/>
      <c r="G11" s="480"/>
      <c r="H11" s="480"/>
    </row>
    <row r="12" spans="1:13" s="164" customFormat="1" ht="15.75" x14ac:dyDescent="0.45">
      <c r="B12" s="480" t="s">
        <v>2622</v>
      </c>
      <c r="C12" s="165"/>
      <c r="G12" s="480"/>
      <c r="H12" s="480"/>
    </row>
    <row r="13" spans="1:13" s="164" customFormat="1" ht="15.75" x14ac:dyDescent="0.5">
      <c r="A13" s="10" t="s">
        <v>26</v>
      </c>
      <c r="B13" s="10" t="s">
        <v>1481</v>
      </c>
      <c r="C13" s="165"/>
      <c r="G13" s="30"/>
    </row>
    <row r="14" spans="1:13" s="164" customFormat="1" ht="15.75" x14ac:dyDescent="0.5">
      <c r="A14" s="10" t="s">
        <v>2130</v>
      </c>
      <c r="B14" s="10" t="s">
        <v>1481</v>
      </c>
      <c r="E14" s="162"/>
      <c r="F14" s="162"/>
      <c r="G14" s="162"/>
      <c r="J14" s="162"/>
    </row>
    <row r="15" spans="1:13" ht="15.75" x14ac:dyDescent="0.5">
      <c r="A15" s="10"/>
      <c r="B15" s="10"/>
      <c r="C15" s="10"/>
      <c r="D15" s="10"/>
      <c r="E15"/>
    </row>
    <row r="16" spans="1:13" ht="15.75" x14ac:dyDescent="0.5">
      <c r="A16" s="10" t="s">
        <v>2131</v>
      </c>
      <c r="B16" s="10" t="s">
        <v>1518</v>
      </c>
      <c r="C16" s="10"/>
      <c r="D16" s="10"/>
      <c r="E16"/>
      <c r="F16"/>
    </row>
    <row r="17" spans="1:10" ht="15.75" x14ac:dyDescent="0.5">
      <c r="A17" s="10" t="s">
        <v>387</v>
      </c>
      <c r="B17" s="10" t="s">
        <v>2132</v>
      </c>
      <c r="C17" s="10" t="s">
        <v>2133</v>
      </c>
      <c r="D17" s="10" t="s">
        <v>401</v>
      </c>
      <c r="E17"/>
      <c r="F17"/>
      <c r="G17" s="6"/>
    </row>
    <row r="18" spans="1:10" ht="15.75" x14ac:dyDescent="0.5">
      <c r="A18" s="285" t="s">
        <v>2134</v>
      </c>
      <c r="B18" s="486">
        <v>500</v>
      </c>
      <c r="C18" s="486">
        <v>500</v>
      </c>
      <c r="D18" s="486">
        <v>500</v>
      </c>
      <c r="E18"/>
      <c r="F18"/>
      <c r="G18" s="6"/>
    </row>
    <row r="19" spans="1:10" ht="15.75" x14ac:dyDescent="0.5">
      <c r="A19" s="285" t="s">
        <v>2135</v>
      </c>
      <c r="B19" s="486">
        <v>2681</v>
      </c>
      <c r="C19" s="486">
        <v>4481.916666666667</v>
      </c>
      <c r="D19" s="486">
        <v>3818.4210526315787</v>
      </c>
      <c r="E19"/>
      <c r="F19"/>
      <c r="G19" s="6"/>
    </row>
    <row r="20" spans="1:10" ht="15.75" x14ac:dyDescent="0.5">
      <c r="A20" s="285" t="s">
        <v>264</v>
      </c>
      <c r="B20" s="486">
        <v>2848.1666666666665</v>
      </c>
      <c r="C20" s="486">
        <v>5173.833333333333</v>
      </c>
      <c r="D20" s="486">
        <v>4398.6111111111113</v>
      </c>
      <c r="E20"/>
      <c r="F20"/>
      <c r="G20" s="6"/>
    </row>
    <row r="21" spans="1:10" ht="15.75" x14ac:dyDescent="0.5">
      <c r="A21" s="285" t="s">
        <v>265</v>
      </c>
      <c r="B21" s="486">
        <v>3391.3333333333335</v>
      </c>
      <c r="C21" s="486">
        <v>5340.545454545455</v>
      </c>
      <c r="D21" s="486">
        <v>4463.3999999999996</v>
      </c>
      <c r="E21"/>
      <c r="F21"/>
    </row>
    <row r="22" spans="1:10" ht="15.75" x14ac:dyDescent="0.5">
      <c r="A22" s="285" t="s">
        <v>2136</v>
      </c>
      <c r="B22" s="486"/>
      <c r="C22" s="486">
        <v>5341</v>
      </c>
      <c r="D22" s="486">
        <v>5341</v>
      </c>
      <c r="E22"/>
      <c r="F22"/>
    </row>
    <row r="23" spans="1:10" ht="15.75" x14ac:dyDescent="0.5">
      <c r="A23" s="285" t="s">
        <v>2137</v>
      </c>
      <c r="B23" s="486">
        <v>3871</v>
      </c>
      <c r="C23" s="486">
        <v>3590.3333333333335</v>
      </c>
      <c r="D23" s="486">
        <v>3738.0526315789475</v>
      </c>
      <c r="E23"/>
      <c r="F23"/>
    </row>
    <row r="24" spans="1:10" ht="15.75" x14ac:dyDescent="0.5">
      <c r="A24" s="285" t="s">
        <v>401</v>
      </c>
      <c r="B24" s="486">
        <v>2621.1428571428573</v>
      </c>
      <c r="C24" s="486">
        <v>4149.4038461538457</v>
      </c>
      <c r="D24" s="486">
        <v>3466.5638297872342</v>
      </c>
      <c r="E24"/>
      <c r="F24"/>
    </row>
    <row r="25" spans="1:10" ht="15.75" x14ac:dyDescent="0.5">
      <c r="A25" s="10"/>
      <c r="B25" s="10"/>
      <c r="C25" s="10"/>
      <c r="D25" s="10"/>
      <c r="E25"/>
      <c r="F25"/>
    </row>
    <row r="26" spans="1:10" ht="15.75" x14ac:dyDescent="0.5">
      <c r="A26" s="10"/>
      <c r="B26" s="10"/>
      <c r="C26" s="10"/>
      <c r="D26" s="10"/>
      <c r="E26"/>
      <c r="H26"/>
      <c r="I26"/>
      <c r="J26"/>
    </row>
    <row r="27" spans="1:10" ht="15.75" x14ac:dyDescent="0.5">
      <c r="A27" s="10"/>
      <c r="B27" s="10"/>
      <c r="C27" s="10"/>
      <c r="D27" s="10"/>
      <c r="E27"/>
      <c r="H27"/>
      <c r="I27"/>
      <c r="J27"/>
    </row>
    <row r="28" spans="1:10" ht="15.75" x14ac:dyDescent="0.5">
      <c r="A28" s="480"/>
      <c r="B28" s="10"/>
      <c r="C28" s="10"/>
      <c r="D28" s="10"/>
      <c r="E28"/>
      <c r="F28"/>
      <c r="H28"/>
      <c r="I28"/>
      <c r="J28"/>
    </row>
    <row r="29" spans="1:10" ht="15.75" x14ac:dyDescent="0.5">
      <c r="A29" s="511"/>
      <c r="B29" s="10"/>
      <c r="C29" s="10"/>
      <c r="D29" s="10"/>
      <c r="E29"/>
      <c r="F29"/>
      <c r="H29"/>
      <c r="I29"/>
      <c r="J29"/>
    </row>
    <row r="30" spans="1:10" x14ac:dyDescent="0.45">
      <c r="A30" s="5"/>
      <c r="B30"/>
      <c r="C30"/>
      <c r="D30"/>
      <c r="E30"/>
      <c r="F30"/>
      <c r="H30"/>
      <c r="I30"/>
      <c r="J30"/>
    </row>
    <row r="31" spans="1:10" x14ac:dyDescent="0.45">
      <c r="A31" s="5"/>
      <c r="B31"/>
      <c r="C31"/>
      <c r="D31"/>
      <c r="E31"/>
      <c r="F31"/>
      <c r="H31"/>
      <c r="I31"/>
      <c r="J31"/>
    </row>
    <row r="32" spans="1:10" x14ac:dyDescent="0.45">
      <c r="A32" s="5"/>
      <c r="B32"/>
      <c r="C32"/>
      <c r="D32"/>
      <c r="E32"/>
      <c r="F32"/>
      <c r="H32"/>
      <c r="I32"/>
      <c r="J32"/>
    </row>
    <row r="33" spans="1:10" x14ac:dyDescent="0.45">
      <c r="A33" s="5"/>
      <c r="B33"/>
      <c r="C33"/>
      <c r="D33"/>
      <c r="E33"/>
      <c r="F33"/>
      <c r="H33"/>
      <c r="I33"/>
      <c r="J33"/>
    </row>
    <row r="34" spans="1:10" x14ac:dyDescent="0.45">
      <c r="A34" s="5"/>
      <c r="B34"/>
      <c r="C34"/>
      <c r="D34"/>
      <c r="E34"/>
      <c r="F34"/>
    </row>
    <row r="35" spans="1:10" x14ac:dyDescent="0.45">
      <c r="A35" s="5"/>
      <c r="B35"/>
      <c r="C35"/>
      <c r="D35"/>
      <c r="E35"/>
      <c r="F35"/>
    </row>
    <row r="36" spans="1:10" x14ac:dyDescent="0.45">
      <c r="A36" s="5"/>
      <c r="B36"/>
      <c r="C36"/>
      <c r="D36"/>
      <c r="E36"/>
      <c r="F36"/>
    </row>
    <row r="37" spans="1:10" x14ac:dyDescent="0.45">
      <c r="A37"/>
      <c r="B37"/>
      <c r="C37"/>
      <c r="D37"/>
      <c r="E37"/>
      <c r="F37"/>
    </row>
    <row r="38" spans="1:10" x14ac:dyDescent="0.45">
      <c r="A38"/>
      <c r="B38"/>
      <c r="C38"/>
      <c r="D38"/>
      <c r="E38"/>
      <c r="F38"/>
    </row>
    <row r="39" spans="1:10" x14ac:dyDescent="0.45">
      <c r="A39"/>
      <c r="B39"/>
      <c r="C39"/>
      <c r="D39"/>
      <c r="E39"/>
      <c r="F39"/>
    </row>
    <row r="40" spans="1:10" x14ac:dyDescent="0.45">
      <c r="A40"/>
      <c r="B40"/>
      <c r="C40"/>
      <c r="D40"/>
      <c r="E40"/>
      <c r="F40"/>
    </row>
    <row r="41" spans="1:10" x14ac:dyDescent="0.45">
      <c r="A41"/>
      <c r="B41"/>
      <c r="C41"/>
      <c r="D41"/>
      <c r="E41"/>
      <c r="F41"/>
    </row>
    <row r="42" spans="1:10" x14ac:dyDescent="0.45">
      <c r="A42"/>
      <c r="B42"/>
      <c r="C42"/>
      <c r="D42"/>
      <c r="E42"/>
      <c r="F42"/>
    </row>
    <row r="43" spans="1:10" x14ac:dyDescent="0.45">
      <c r="A43"/>
      <c r="B43"/>
      <c r="C43"/>
      <c r="D43"/>
      <c r="E43"/>
      <c r="F43"/>
    </row>
    <row r="44" spans="1:10" x14ac:dyDescent="0.45">
      <c r="A44"/>
      <c r="B44"/>
      <c r="C44"/>
      <c r="D44"/>
      <c r="E44"/>
      <c r="F44"/>
    </row>
    <row r="45" spans="1:10" x14ac:dyDescent="0.45">
      <c r="A45"/>
      <c r="B45"/>
      <c r="C45"/>
      <c r="D45"/>
      <c r="E45"/>
      <c r="F45"/>
    </row>
    <row r="46" spans="1:10" x14ac:dyDescent="0.45">
      <c r="A46"/>
      <c r="B46"/>
      <c r="C46"/>
      <c r="D46"/>
      <c r="E46"/>
      <c r="F46"/>
    </row>
    <row r="47" spans="1:10" x14ac:dyDescent="0.45">
      <c r="A47"/>
      <c r="B47"/>
      <c r="C47"/>
      <c r="D47"/>
      <c r="E47"/>
      <c r="F47"/>
    </row>
    <row r="48" spans="1:10" x14ac:dyDescent="0.45">
      <c r="A48"/>
      <c r="B48"/>
      <c r="C48"/>
      <c r="D48"/>
      <c r="E48"/>
      <c r="F48"/>
    </row>
    <row r="49" spans="1:6" x14ac:dyDescent="0.45">
      <c r="A49"/>
      <c r="B49"/>
      <c r="C49"/>
      <c r="D49"/>
      <c r="E49"/>
      <c r="F49"/>
    </row>
    <row r="50" spans="1:6" x14ac:dyDescent="0.45">
      <c r="A50"/>
      <c r="B50"/>
      <c r="C50"/>
      <c r="D50"/>
      <c r="E50"/>
      <c r="F50"/>
    </row>
    <row r="51" spans="1:6" x14ac:dyDescent="0.45">
      <c r="A51"/>
      <c r="B51"/>
      <c r="C51"/>
      <c r="D51"/>
      <c r="E51"/>
      <c r="F51"/>
    </row>
    <row r="52" spans="1:6" x14ac:dyDescent="0.45">
      <c r="A52"/>
      <c r="B52"/>
      <c r="C52"/>
      <c r="D52"/>
      <c r="E52"/>
      <c r="F52"/>
    </row>
    <row r="53" spans="1:6" x14ac:dyDescent="0.45">
      <c r="A53"/>
      <c r="B53"/>
      <c r="C53"/>
      <c r="D53"/>
      <c r="E53"/>
      <c r="F53"/>
    </row>
    <row r="54" spans="1:6" x14ac:dyDescent="0.45">
      <c r="A54"/>
      <c r="B54"/>
      <c r="C54"/>
      <c r="D54"/>
      <c r="E54"/>
      <c r="F54"/>
    </row>
    <row r="55" spans="1:6" x14ac:dyDescent="0.45">
      <c r="A55"/>
      <c r="B55"/>
      <c r="C55"/>
      <c r="D55"/>
      <c r="E55"/>
      <c r="F55"/>
    </row>
    <row r="56" spans="1:6" x14ac:dyDescent="0.45">
      <c r="A56"/>
      <c r="B56"/>
      <c r="C56"/>
      <c r="D56"/>
      <c r="E56"/>
      <c r="F56"/>
    </row>
    <row r="57" spans="1:6" x14ac:dyDescent="0.45">
      <c r="A57"/>
      <c r="B57"/>
      <c r="C57"/>
      <c r="D57"/>
      <c r="E57"/>
      <c r="F57"/>
    </row>
    <row r="58" spans="1:6" x14ac:dyDescent="0.45">
      <c r="A58"/>
      <c r="B58"/>
      <c r="C58"/>
      <c r="D58"/>
      <c r="E58"/>
      <c r="F58"/>
    </row>
    <row r="59" spans="1:6" x14ac:dyDescent="0.45">
      <c r="A59"/>
      <c r="B59"/>
      <c r="C59"/>
      <c r="D59"/>
      <c r="E59"/>
      <c r="F59"/>
    </row>
    <row r="60" spans="1:6" x14ac:dyDescent="0.45">
      <c r="A60"/>
      <c r="B60"/>
      <c r="C60"/>
      <c r="D60"/>
      <c r="E60"/>
      <c r="F60"/>
    </row>
    <row r="61" spans="1:6" x14ac:dyDescent="0.45">
      <c r="A61"/>
      <c r="B61"/>
      <c r="C61"/>
      <c r="D61"/>
      <c r="E61"/>
      <c r="F61"/>
    </row>
  </sheetData>
  <mergeCells count="2">
    <mergeCell ref="A1:M1"/>
    <mergeCell ref="A2:M2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81" orientation="landscape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Q42"/>
  <sheetViews>
    <sheetView showGridLines="0" zoomScaleNormal="100" zoomScaleSheetLayoutView="100" workbookViewId="0">
      <selection activeCell="J1" sqref="J1"/>
    </sheetView>
  </sheetViews>
  <sheetFormatPr defaultColWidth="9.19921875" defaultRowHeight="14.25" x14ac:dyDescent="0.45"/>
  <cols>
    <col min="1" max="1" width="3.19921875" style="28" customWidth="1"/>
    <col min="2" max="2" width="11.46484375" style="23" customWidth="1"/>
    <col min="3" max="3" width="11.19921875" style="22" customWidth="1"/>
    <col min="4" max="4" width="12" style="23" customWidth="1"/>
    <col min="5" max="5" width="9.19921875" style="23"/>
    <col min="6" max="6" width="13.796875" style="23" bestFit="1" customWidth="1"/>
    <col min="7" max="7" width="9.53125" style="23" customWidth="1"/>
    <col min="8" max="8" width="9.796875" style="22" customWidth="1"/>
    <col min="9" max="9" width="10.796875" style="23" customWidth="1"/>
    <col min="10" max="16384" width="9.19921875" style="23"/>
  </cols>
  <sheetData>
    <row r="1" spans="1:9" s="11" customFormat="1" ht="50.25" customHeight="1" thickBot="1" x14ac:dyDescent="0.5">
      <c r="A1" s="847" t="s">
        <v>24</v>
      </c>
      <c r="B1" s="847"/>
      <c r="C1" s="847"/>
      <c r="D1" s="847"/>
      <c r="E1" s="847"/>
      <c r="F1" s="847"/>
      <c r="G1" s="847"/>
      <c r="H1" s="847"/>
      <c r="I1" s="847"/>
    </row>
    <row r="2" spans="1:9" s="12" customFormat="1" ht="30" customHeight="1" thickTop="1" x14ac:dyDescent="0.45">
      <c r="A2" s="848" t="s">
        <v>2543</v>
      </c>
      <c r="B2" s="848"/>
      <c r="C2" s="848"/>
      <c r="D2" s="848"/>
      <c r="E2" s="848"/>
      <c r="F2" s="848"/>
      <c r="G2" s="848"/>
      <c r="H2" s="848"/>
      <c r="I2" s="848"/>
    </row>
    <row r="3" spans="1:9" s="12" customFormat="1" ht="21" x14ac:dyDescent="0.65">
      <c r="A3" s="560" t="s">
        <v>31</v>
      </c>
      <c r="B3" s="561"/>
      <c r="C3" s="562"/>
      <c r="D3" s="561"/>
      <c r="E3" s="561"/>
      <c r="F3" s="561"/>
      <c r="G3" s="561"/>
      <c r="H3" s="562"/>
      <c r="I3" s="563"/>
    </row>
    <row r="4" spans="1:9" s="14" customFormat="1" ht="15" customHeight="1" x14ac:dyDescent="0.5">
      <c r="A4" s="13" t="s">
        <v>2527</v>
      </c>
      <c r="B4" s="14" t="s">
        <v>32</v>
      </c>
      <c r="C4" s="15"/>
      <c r="D4" s="15"/>
      <c r="E4" s="16"/>
      <c r="F4" s="15"/>
      <c r="H4" s="15"/>
    </row>
    <row r="5" spans="1:9" s="14" customFormat="1" ht="15" customHeight="1" x14ac:dyDescent="0.5">
      <c r="A5" s="13" t="s">
        <v>2528</v>
      </c>
      <c r="B5" s="16" t="s">
        <v>33</v>
      </c>
      <c r="C5" s="15"/>
      <c r="D5" s="15"/>
      <c r="E5" s="16"/>
      <c r="F5" s="15"/>
      <c r="H5" s="15"/>
    </row>
    <row r="6" spans="1:9" s="14" customFormat="1" ht="15" customHeight="1" x14ac:dyDescent="0.5">
      <c r="A6" s="13" t="s">
        <v>2529</v>
      </c>
      <c r="B6" s="16" t="s">
        <v>2831</v>
      </c>
      <c r="C6" s="15"/>
      <c r="D6" s="15"/>
      <c r="E6" s="16"/>
      <c r="F6" s="15"/>
      <c r="H6" s="15"/>
    </row>
    <row r="7" spans="1:9" s="14" customFormat="1" ht="15" customHeight="1" x14ac:dyDescent="0.5">
      <c r="A7" s="13"/>
      <c r="B7" s="17" t="s">
        <v>2832</v>
      </c>
      <c r="C7" s="15"/>
      <c r="D7" s="15"/>
      <c r="E7" s="16"/>
      <c r="F7" s="15"/>
      <c r="H7" s="15"/>
    </row>
    <row r="8" spans="1:9" s="14" customFormat="1" ht="15" customHeight="1" x14ac:dyDescent="0.5">
      <c r="A8" s="13" t="s">
        <v>2530</v>
      </c>
      <c r="B8" s="18" t="s">
        <v>2833</v>
      </c>
      <c r="C8" s="15"/>
      <c r="D8" s="15"/>
      <c r="E8" s="16"/>
      <c r="F8" s="15"/>
      <c r="H8" s="15"/>
    </row>
    <row r="9" spans="1:9" s="14" customFormat="1" ht="15" customHeight="1" x14ac:dyDescent="0.5">
      <c r="A9" s="13" t="s">
        <v>2531</v>
      </c>
      <c r="B9" s="16" t="s">
        <v>2358</v>
      </c>
      <c r="C9" s="15"/>
      <c r="D9" s="15"/>
      <c r="E9" s="16"/>
      <c r="F9" s="15"/>
      <c r="H9" s="15"/>
    </row>
    <row r="10" spans="1:9" s="14" customFormat="1" ht="15" customHeight="1" x14ac:dyDescent="0.5">
      <c r="A10" s="13"/>
      <c r="B10" s="17" t="s">
        <v>34</v>
      </c>
      <c r="C10" s="15"/>
      <c r="D10" s="15"/>
      <c r="E10" s="16"/>
      <c r="F10" s="15"/>
      <c r="H10" s="15"/>
    </row>
    <row r="11" spans="1:9" s="14" customFormat="1" ht="15" customHeight="1" x14ac:dyDescent="0.5">
      <c r="A11" s="19" t="s">
        <v>2544</v>
      </c>
      <c r="B11" s="16" t="s">
        <v>35</v>
      </c>
      <c r="C11" s="15"/>
      <c r="D11" s="15"/>
      <c r="E11" s="16"/>
      <c r="F11" s="15"/>
      <c r="H11" s="15"/>
    </row>
    <row r="12" spans="1:9" s="16" customFormat="1" ht="15" customHeight="1" x14ac:dyDescent="0.5">
      <c r="B12" s="16" t="s">
        <v>2834</v>
      </c>
      <c r="C12" s="20"/>
      <c r="D12" s="14"/>
      <c r="E12" s="20"/>
      <c r="F12" s="14"/>
      <c r="G12" s="14"/>
      <c r="H12" s="20"/>
    </row>
    <row r="13" spans="1:9" s="24" customFormat="1" ht="15" customHeight="1" x14ac:dyDescent="0.5">
      <c r="A13" s="19" t="s">
        <v>2545</v>
      </c>
      <c r="B13" s="21" t="s">
        <v>2835</v>
      </c>
      <c r="C13" s="22"/>
      <c r="D13" s="23"/>
      <c r="E13" s="23"/>
      <c r="F13" s="23"/>
      <c r="G13" s="23"/>
      <c r="H13" s="22"/>
      <c r="I13" s="23"/>
    </row>
    <row r="14" spans="1:9" s="24" customFormat="1" ht="15" customHeight="1" x14ac:dyDescent="0.5">
      <c r="A14" s="19" t="s">
        <v>2546</v>
      </c>
      <c r="B14" s="16" t="s">
        <v>2549</v>
      </c>
      <c r="C14" s="22"/>
      <c r="D14" s="23"/>
      <c r="E14" s="23"/>
      <c r="F14" s="23"/>
      <c r="G14" s="23"/>
      <c r="H14" s="22"/>
      <c r="I14" s="23"/>
    </row>
    <row r="15" spans="1:9" s="24" customFormat="1" ht="15" customHeight="1" x14ac:dyDescent="0.5">
      <c r="A15" s="19" t="s">
        <v>2547</v>
      </c>
      <c r="B15" s="16" t="s">
        <v>2836</v>
      </c>
      <c r="C15" s="22"/>
      <c r="D15" s="23"/>
      <c r="E15" s="23"/>
      <c r="F15" s="23"/>
      <c r="G15" s="23"/>
      <c r="H15" s="22"/>
      <c r="I15" s="23"/>
    </row>
    <row r="16" spans="1:9" s="24" customFormat="1" ht="15" customHeight="1" x14ac:dyDescent="0.5">
      <c r="A16" s="19" t="s">
        <v>2548</v>
      </c>
      <c r="B16" s="25" t="s">
        <v>36</v>
      </c>
      <c r="C16" s="22"/>
      <c r="D16" s="23"/>
      <c r="E16" s="23"/>
      <c r="F16" s="23"/>
      <c r="G16" s="23"/>
      <c r="H16" s="22"/>
      <c r="I16" s="23"/>
    </row>
    <row r="17" spans="1:17" s="24" customFormat="1" ht="15" customHeight="1" x14ac:dyDescent="0.5">
      <c r="A17" s="26"/>
      <c r="B17" s="289" t="s">
        <v>37</v>
      </c>
      <c r="C17" s="290" t="s">
        <v>26</v>
      </c>
      <c r="D17" s="291" t="s">
        <v>25</v>
      </c>
      <c r="E17" s="291" t="s">
        <v>38</v>
      </c>
      <c r="F17" s="292" t="s">
        <v>39</v>
      </c>
      <c r="G17" s="25"/>
      <c r="H17" s="10" t="s">
        <v>37</v>
      </c>
      <c r="I17" s="10" t="s">
        <v>25</v>
      </c>
      <c r="J17" s="10" t="s">
        <v>38</v>
      </c>
      <c r="K17" s="10" t="s">
        <v>2350</v>
      </c>
    </row>
    <row r="18" spans="1:17" ht="15" customHeight="1" x14ac:dyDescent="0.5">
      <c r="A18" s="26"/>
      <c r="B18" s="293" t="s">
        <v>40</v>
      </c>
      <c r="C18" s="294" t="s">
        <v>41</v>
      </c>
      <c r="D18" s="295">
        <v>2</v>
      </c>
      <c r="E18" s="296">
        <v>5</v>
      </c>
      <c r="F18" s="297">
        <f t="shared" ref="F18:F28" si="0">D18*E18</f>
        <v>10</v>
      </c>
      <c r="G18" s="25"/>
      <c r="H18" s="10" t="s">
        <v>40</v>
      </c>
      <c r="I18" s="10">
        <v>2</v>
      </c>
      <c r="J18" s="10">
        <v>5</v>
      </c>
      <c r="K18" s="10"/>
    </row>
    <row r="19" spans="1:17" ht="15" customHeight="1" x14ac:dyDescent="0.5">
      <c r="B19" s="293" t="s">
        <v>42</v>
      </c>
      <c r="C19" s="294" t="s">
        <v>43</v>
      </c>
      <c r="D19" s="295">
        <v>4</v>
      </c>
      <c r="E19" s="296">
        <v>5</v>
      </c>
      <c r="F19" s="296">
        <f t="shared" si="0"/>
        <v>20</v>
      </c>
      <c r="G19" s="25"/>
      <c r="H19" s="10" t="s">
        <v>42</v>
      </c>
      <c r="I19" s="10">
        <v>4</v>
      </c>
      <c r="J19" s="10">
        <v>3</v>
      </c>
      <c r="K19" s="10"/>
    </row>
    <row r="20" spans="1:17" ht="15" customHeight="1" x14ac:dyDescent="0.5">
      <c r="B20" s="293" t="s">
        <v>44</v>
      </c>
      <c r="C20" s="294" t="s">
        <v>41</v>
      </c>
      <c r="D20" s="295">
        <v>6</v>
      </c>
      <c r="E20" s="296">
        <v>5</v>
      </c>
      <c r="F20" s="297">
        <f t="shared" si="0"/>
        <v>30</v>
      </c>
      <c r="G20" s="25"/>
      <c r="H20" s="10" t="s">
        <v>40</v>
      </c>
      <c r="I20" s="10">
        <v>8</v>
      </c>
      <c r="J20" s="10">
        <v>3</v>
      </c>
      <c r="K20" s="10"/>
    </row>
    <row r="21" spans="1:17" ht="15" customHeight="1" x14ac:dyDescent="0.5">
      <c r="B21" s="293" t="s">
        <v>40</v>
      </c>
      <c r="C21" s="294" t="s">
        <v>45</v>
      </c>
      <c r="D21" s="295">
        <v>8</v>
      </c>
      <c r="E21" s="296">
        <v>5</v>
      </c>
      <c r="F21" s="297">
        <f t="shared" si="0"/>
        <v>40</v>
      </c>
      <c r="G21" s="25"/>
      <c r="H21" s="10" t="s">
        <v>42</v>
      </c>
      <c r="I21" s="10">
        <v>10</v>
      </c>
      <c r="J21" s="10">
        <v>3</v>
      </c>
      <c r="K21" s="10"/>
    </row>
    <row r="22" spans="1:17" ht="15" customHeight="1" x14ac:dyDescent="0.5">
      <c r="B22" s="293" t="s">
        <v>42</v>
      </c>
      <c r="C22" s="294" t="s">
        <v>43</v>
      </c>
      <c r="D22" s="295">
        <v>10</v>
      </c>
      <c r="E22" s="296">
        <v>5</v>
      </c>
      <c r="F22" s="297">
        <f t="shared" si="0"/>
        <v>50</v>
      </c>
      <c r="G22" s="25"/>
      <c r="H22" s="10" t="s">
        <v>46</v>
      </c>
      <c r="I22" s="10">
        <v>7</v>
      </c>
      <c r="J22" s="10">
        <v>5</v>
      </c>
      <c r="K22" s="10"/>
    </row>
    <row r="23" spans="1:17" ht="15" customHeight="1" x14ac:dyDescent="0.5">
      <c r="B23" s="293" t="s">
        <v>46</v>
      </c>
      <c r="C23" s="294" t="s">
        <v>41</v>
      </c>
      <c r="D23" s="295">
        <v>7</v>
      </c>
      <c r="E23" s="296">
        <v>5</v>
      </c>
      <c r="F23" s="297">
        <f t="shared" si="0"/>
        <v>35</v>
      </c>
      <c r="G23" s="25"/>
      <c r="H23" s="10" t="s">
        <v>40</v>
      </c>
      <c r="I23" s="10">
        <v>4</v>
      </c>
      <c r="J23" s="10">
        <v>5</v>
      </c>
      <c r="K23" s="10"/>
    </row>
    <row r="24" spans="1:17" ht="15" customHeight="1" x14ac:dyDescent="0.5">
      <c r="B24" s="293" t="s">
        <v>40</v>
      </c>
      <c r="C24" s="294" t="s">
        <v>47</v>
      </c>
      <c r="D24" s="295">
        <v>12</v>
      </c>
      <c r="E24" s="296">
        <v>5</v>
      </c>
      <c r="F24" s="297">
        <f t="shared" si="0"/>
        <v>60</v>
      </c>
      <c r="G24" s="25"/>
      <c r="H24" s="10" t="s">
        <v>42</v>
      </c>
      <c r="I24" s="10">
        <v>6</v>
      </c>
      <c r="J24" s="10">
        <v>3</v>
      </c>
      <c r="K24" s="10"/>
    </row>
    <row r="25" spans="1:17" ht="15" customHeight="1" x14ac:dyDescent="0.5">
      <c r="B25" s="293" t="s">
        <v>40</v>
      </c>
      <c r="C25" s="294" t="s">
        <v>45</v>
      </c>
      <c r="D25" s="295">
        <v>6</v>
      </c>
      <c r="E25" s="296">
        <v>5</v>
      </c>
      <c r="F25" s="297">
        <f t="shared" si="0"/>
        <v>30</v>
      </c>
      <c r="G25" s="25"/>
      <c r="H25" s="10" t="s">
        <v>44</v>
      </c>
      <c r="I25" s="10">
        <v>7</v>
      </c>
      <c r="J25" s="10">
        <v>5</v>
      </c>
      <c r="K25" s="10"/>
    </row>
    <row r="26" spans="1:17" s="12" customFormat="1" ht="15" customHeight="1" x14ac:dyDescent="0.5">
      <c r="B26" s="293" t="s">
        <v>42</v>
      </c>
      <c r="C26" s="294" t="s">
        <v>43</v>
      </c>
      <c r="D26" s="295">
        <v>8</v>
      </c>
      <c r="E26" s="296">
        <v>5</v>
      </c>
      <c r="F26" s="297">
        <f t="shared" si="0"/>
        <v>40</v>
      </c>
      <c r="G26" s="298"/>
      <c r="H26" s="10" t="s">
        <v>40</v>
      </c>
      <c r="I26" s="10">
        <v>8</v>
      </c>
      <c r="J26" s="10">
        <v>5</v>
      </c>
      <c r="K26" s="10"/>
    </row>
    <row r="27" spans="1:17" ht="15" customHeight="1" x14ac:dyDescent="0.5">
      <c r="A27" s="23"/>
      <c r="B27" s="293" t="s">
        <v>46</v>
      </c>
      <c r="C27" s="294" t="s">
        <v>41</v>
      </c>
      <c r="D27" s="295">
        <v>10</v>
      </c>
      <c r="E27" s="296">
        <v>5</v>
      </c>
      <c r="F27" s="297">
        <f t="shared" si="0"/>
        <v>50</v>
      </c>
      <c r="G27" s="25"/>
      <c r="H27" s="10" t="s">
        <v>42</v>
      </c>
      <c r="I27" s="10">
        <v>10</v>
      </c>
      <c r="J27" s="10">
        <v>4</v>
      </c>
      <c r="K27" s="10"/>
    </row>
    <row r="28" spans="1:17" ht="15" customHeight="1" thickBot="1" x14ac:dyDescent="0.55000000000000004">
      <c r="A28" s="23"/>
      <c r="B28" s="293" t="s">
        <v>40</v>
      </c>
      <c r="C28" s="294" t="s">
        <v>47</v>
      </c>
      <c r="D28" s="295">
        <v>7</v>
      </c>
      <c r="E28" s="296">
        <v>5</v>
      </c>
      <c r="F28" s="297">
        <f t="shared" si="0"/>
        <v>35</v>
      </c>
      <c r="G28" s="25"/>
      <c r="H28" s="10" t="s">
        <v>39</v>
      </c>
      <c r="I28" s="10"/>
      <c r="J28" s="10"/>
      <c r="K28" s="10"/>
    </row>
    <row r="29" spans="1:17" ht="15" customHeight="1" thickTop="1" x14ac:dyDescent="0.5">
      <c r="A29" s="23"/>
      <c r="B29" s="299" t="s">
        <v>39</v>
      </c>
      <c r="C29" s="300"/>
      <c r="D29" s="301"/>
      <c r="E29" s="302"/>
      <c r="F29" s="303">
        <f>SUM(F18:F28)</f>
        <v>400</v>
      </c>
      <c r="G29" s="25"/>
      <c r="H29" s="304"/>
      <c r="I29" s="25"/>
      <c r="J29" s="25"/>
      <c r="K29" s="25"/>
    </row>
    <row r="30" spans="1:17" x14ac:dyDescent="0.4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ht="21" customHeight="1" x14ac:dyDescent="0.65">
      <c r="A31" s="564" t="s">
        <v>48</v>
      </c>
      <c r="B31" s="565"/>
      <c r="C31" s="565"/>
      <c r="D31" s="565"/>
      <c r="E31" s="565"/>
      <c r="F31" s="565"/>
      <c r="G31" s="565"/>
      <c r="H31" s="565"/>
      <c r="I31" s="565"/>
    </row>
    <row r="32" spans="1:17" ht="15" customHeight="1" x14ac:dyDescent="0.5">
      <c r="A32" s="305" t="s">
        <v>2527</v>
      </c>
      <c r="B32" s="25" t="s">
        <v>49</v>
      </c>
      <c r="C32" s="304"/>
    </row>
    <row r="33" spans="1:3" ht="15" customHeight="1" x14ac:dyDescent="0.5">
      <c r="A33" s="305" t="s">
        <v>2528</v>
      </c>
      <c r="B33" s="25" t="s">
        <v>50</v>
      </c>
      <c r="C33" s="304"/>
    </row>
    <row r="34" spans="1:3" ht="15" customHeight="1" x14ac:dyDescent="0.5">
      <c r="A34" s="305" t="s">
        <v>2529</v>
      </c>
      <c r="B34" s="25" t="s">
        <v>51</v>
      </c>
      <c r="C34" s="304"/>
    </row>
    <row r="35" spans="1:3" ht="15" customHeight="1" x14ac:dyDescent="0.5">
      <c r="A35" s="305" t="s">
        <v>2530</v>
      </c>
      <c r="B35" s="25" t="s">
        <v>52</v>
      </c>
      <c r="C35" s="304"/>
    </row>
    <row r="36" spans="1:3" ht="15" customHeight="1" x14ac:dyDescent="0.5">
      <c r="A36" s="305" t="s">
        <v>2531</v>
      </c>
      <c r="B36" s="25" t="s">
        <v>53</v>
      </c>
      <c r="C36" s="304"/>
    </row>
    <row r="37" spans="1:3" ht="15" customHeight="1" x14ac:dyDescent="0.5">
      <c r="A37" s="305" t="s">
        <v>2544</v>
      </c>
      <c r="B37" s="25" t="s">
        <v>54</v>
      </c>
      <c r="C37" s="304"/>
    </row>
    <row r="38" spans="1:3" ht="15" customHeight="1" x14ac:dyDescent="0.5">
      <c r="A38" s="305" t="s">
        <v>2545</v>
      </c>
      <c r="B38" s="25" t="s">
        <v>55</v>
      </c>
      <c r="C38" s="304"/>
    </row>
    <row r="39" spans="1:3" ht="15" customHeight="1" x14ac:dyDescent="0.5">
      <c r="A39" s="305" t="s">
        <v>2546</v>
      </c>
      <c r="B39" s="16" t="s">
        <v>56</v>
      </c>
      <c r="C39" s="304"/>
    </row>
    <row r="40" spans="1:3" ht="15" customHeight="1" x14ac:dyDescent="0.5">
      <c r="A40" s="305" t="s">
        <v>2547</v>
      </c>
      <c r="B40" s="25" t="s">
        <v>57</v>
      </c>
      <c r="C40" s="304"/>
    </row>
    <row r="41" spans="1:3" ht="15" customHeight="1" x14ac:dyDescent="0.5">
      <c r="A41" s="305" t="s">
        <v>2548</v>
      </c>
      <c r="B41" s="25" t="s">
        <v>58</v>
      </c>
      <c r="C41" s="304"/>
    </row>
    <row r="42" spans="1:3" ht="15" customHeight="1" x14ac:dyDescent="0.5">
      <c r="A42" s="305" t="s">
        <v>2550</v>
      </c>
      <c r="B42" s="25" t="s">
        <v>59</v>
      </c>
      <c r="C42" s="304"/>
    </row>
  </sheetData>
  <mergeCells count="2">
    <mergeCell ref="A1:I1"/>
    <mergeCell ref="A2:I2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2"/>
  <dimension ref="A1:J25"/>
  <sheetViews>
    <sheetView showGridLines="0" zoomScaleNormal="100" zoomScaleSheetLayoutView="100" workbookViewId="0">
      <selection activeCell="K1" sqref="K1"/>
    </sheetView>
  </sheetViews>
  <sheetFormatPr defaultColWidth="9.19921875" defaultRowHeight="14.25" x14ac:dyDescent="0.45"/>
  <cols>
    <col min="1" max="1" width="2.796875" style="23" customWidth="1"/>
    <col min="2" max="2" width="22.796875" style="23" customWidth="1"/>
    <col min="3" max="4" width="12.19921875" style="23" customWidth="1"/>
    <col min="5" max="5" width="11" style="23" customWidth="1"/>
    <col min="6" max="7" width="11.796875" style="23" bestFit="1" customWidth="1"/>
    <col min="8" max="9" width="9.19921875" style="23" customWidth="1"/>
    <col min="10" max="10" width="12.53125" style="23" customWidth="1"/>
    <col min="11" max="16384" width="9.19921875" style="23"/>
  </cols>
  <sheetData>
    <row r="1" spans="1:10" ht="50.25" customHeight="1" thickBot="1" x14ac:dyDescent="0.5">
      <c r="A1" s="899" t="s">
        <v>2154</v>
      </c>
      <c r="B1" s="899"/>
      <c r="C1" s="899"/>
      <c r="D1" s="899"/>
      <c r="E1" s="899"/>
      <c r="F1" s="899"/>
      <c r="G1" s="899"/>
      <c r="H1" s="899"/>
      <c r="I1" s="899"/>
      <c r="J1" s="899"/>
    </row>
    <row r="2" spans="1:10" s="11" customFormat="1" ht="30.75" customHeight="1" thickTop="1" x14ac:dyDescent="0.45">
      <c r="A2" s="932" t="s">
        <v>2375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0" s="177" customFormat="1" ht="21" x14ac:dyDescent="0.45">
      <c r="A3" s="581" t="s">
        <v>2155</v>
      </c>
      <c r="B3" s="579"/>
      <c r="C3" s="580"/>
      <c r="D3" s="579"/>
      <c r="E3" s="579"/>
      <c r="F3" s="579"/>
      <c r="G3" s="579"/>
      <c r="H3" s="579"/>
      <c r="I3" s="579"/>
      <c r="J3" s="579"/>
    </row>
    <row r="4" spans="1:10" s="219" customFormat="1" ht="15.75" x14ac:dyDescent="0.5">
      <c r="A4" s="23"/>
      <c r="B4" s="218" t="s">
        <v>2910</v>
      </c>
      <c r="J4" s="220"/>
    </row>
    <row r="5" spans="1:10" ht="15.75" x14ac:dyDescent="0.5">
      <c r="A5" s="181" t="s">
        <v>2527</v>
      </c>
      <c r="B5" s="25" t="s">
        <v>2912</v>
      </c>
    </row>
    <row r="6" spans="1:10" ht="15.75" x14ac:dyDescent="0.5">
      <c r="A6" s="181" t="s">
        <v>2528</v>
      </c>
      <c r="B6" s="25" t="s">
        <v>2156</v>
      </c>
    </row>
    <row r="7" spans="1:10" ht="15.75" x14ac:dyDescent="0.5">
      <c r="A7" s="181" t="s">
        <v>2529</v>
      </c>
      <c r="B7" s="25" t="s">
        <v>2157</v>
      </c>
    </row>
    <row r="8" spans="1:10" ht="15.75" x14ac:dyDescent="0.5">
      <c r="A8" s="181" t="s">
        <v>2530</v>
      </c>
      <c r="B8" s="25" t="s">
        <v>2158</v>
      </c>
    </row>
    <row r="9" spans="1:10" ht="15.75" x14ac:dyDescent="0.5">
      <c r="B9" s="25"/>
    </row>
    <row r="10" spans="1:10" ht="15.75" x14ac:dyDescent="0.5">
      <c r="A10" s="181" t="s">
        <v>2531</v>
      </c>
      <c r="B10" s="218" t="s">
        <v>2911</v>
      </c>
    </row>
    <row r="11" spans="1:10" ht="15.75" x14ac:dyDescent="0.5">
      <c r="A11" s="181"/>
      <c r="B11" s="25" t="s">
        <v>2159</v>
      </c>
    </row>
    <row r="12" spans="1:10" ht="15.75" x14ac:dyDescent="0.5">
      <c r="A12" s="181"/>
      <c r="B12" s="25" t="s">
        <v>2160</v>
      </c>
    </row>
    <row r="14" spans="1:10" ht="15.75" x14ac:dyDescent="0.5">
      <c r="B14" s="25" t="s">
        <v>2161</v>
      </c>
      <c r="C14" s="25" t="s">
        <v>1518</v>
      </c>
      <c r="D14" s="25"/>
      <c r="E14" s="25"/>
      <c r="F14" s="25"/>
      <c r="H14" s="944"/>
    </row>
    <row r="15" spans="1:10" ht="15.75" x14ac:dyDescent="0.5">
      <c r="B15" s="25" t="s">
        <v>387</v>
      </c>
      <c r="C15" s="25" t="s">
        <v>2162</v>
      </c>
      <c r="D15" s="25" t="s">
        <v>2163</v>
      </c>
      <c r="E15" s="25" t="s">
        <v>2164</v>
      </c>
      <c r="F15" s="510" t="s">
        <v>401</v>
      </c>
    </row>
    <row r="16" spans="1:10" ht="15.75" x14ac:dyDescent="0.5">
      <c r="B16" s="532" t="s">
        <v>390</v>
      </c>
      <c r="C16" s="533">
        <v>150</v>
      </c>
      <c r="D16" s="534">
        <v>225</v>
      </c>
      <c r="E16" s="534">
        <v>700</v>
      </c>
      <c r="F16" s="534">
        <v>1075</v>
      </c>
    </row>
    <row r="17" spans="2:10" ht="15.75" x14ac:dyDescent="0.5">
      <c r="B17" s="532" t="s">
        <v>2165</v>
      </c>
      <c r="C17" s="534">
        <v>170</v>
      </c>
      <c r="D17" s="534">
        <v>350</v>
      </c>
      <c r="E17" s="534">
        <v>500</v>
      </c>
      <c r="F17" s="534">
        <v>1020</v>
      </c>
    </row>
    <row r="18" spans="2:10" ht="15.75" x14ac:dyDescent="0.5">
      <c r="B18" s="532" t="s">
        <v>392</v>
      </c>
      <c r="C18" s="534">
        <v>205</v>
      </c>
      <c r="D18" s="534">
        <v>75</v>
      </c>
      <c r="E18" s="534">
        <v>350</v>
      </c>
      <c r="F18" s="534">
        <v>630</v>
      </c>
    </row>
    <row r="19" spans="2:10" ht="15.75" x14ac:dyDescent="0.5">
      <c r="B19" s="532" t="s">
        <v>401</v>
      </c>
      <c r="C19" s="534">
        <v>525</v>
      </c>
      <c r="D19" s="534">
        <v>650</v>
      </c>
      <c r="E19" s="534">
        <v>1550</v>
      </c>
      <c r="F19" s="534">
        <v>2725</v>
      </c>
    </row>
    <row r="23" spans="2:10" x14ac:dyDescent="0.45">
      <c r="J23" s="221" t="s">
        <v>2166</v>
      </c>
    </row>
    <row r="25" spans="2:10" x14ac:dyDescent="0.45">
      <c r="F25" s="221"/>
    </row>
  </sheetData>
  <mergeCells count="2">
    <mergeCell ref="A1:J1"/>
    <mergeCell ref="A2:J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76" orientation="portrait" r:id="rId2"/>
  <headerFooter>
    <oddFooter>&amp;L® computraining&amp;R&amp;D</oddFooter>
  </headerFooter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24"/>
  <dimension ref="A1:O29"/>
  <sheetViews>
    <sheetView showGridLines="0" topLeftCell="B1" zoomScaleNormal="100" zoomScaleSheetLayoutView="100" workbookViewId="0">
      <selection activeCell="P1" sqref="P1"/>
    </sheetView>
  </sheetViews>
  <sheetFormatPr defaultRowHeight="14.25" x14ac:dyDescent="0.45"/>
  <cols>
    <col min="1" max="1" width="2.796875" customWidth="1"/>
    <col min="2" max="2" width="16.796875" customWidth="1"/>
    <col min="3" max="10" width="9.19921875" customWidth="1"/>
    <col min="11" max="11" width="13.796875" customWidth="1"/>
    <col min="12" max="12" width="11.19921875" customWidth="1"/>
    <col min="13" max="13" width="10.19921875" bestFit="1" customWidth="1"/>
    <col min="14" max="14" width="11.796875" bestFit="1" customWidth="1"/>
    <col min="15" max="15" width="10.53125" bestFit="1" customWidth="1"/>
  </cols>
  <sheetData>
    <row r="1" spans="1:15" ht="50.25" customHeight="1" thickBot="1" x14ac:dyDescent="0.5">
      <c r="A1" s="857" t="s">
        <v>2154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</row>
    <row r="2" spans="1:15" s="11" customFormat="1" ht="30.75" customHeight="1" thickTop="1" x14ac:dyDescent="0.45">
      <c r="A2" s="932" t="s">
        <v>2167</v>
      </c>
      <c r="B2" s="932"/>
      <c r="C2" s="932"/>
      <c r="D2" s="932"/>
      <c r="E2" s="932"/>
      <c r="F2" s="932"/>
      <c r="G2" s="932"/>
      <c r="H2" s="932"/>
      <c r="I2" s="932"/>
      <c r="J2" s="932"/>
      <c r="K2" s="932"/>
      <c r="L2" s="932"/>
      <c r="M2" s="932"/>
      <c r="N2" s="932"/>
      <c r="O2" s="932"/>
    </row>
    <row r="3" spans="1:15" s="162" customFormat="1" ht="21" x14ac:dyDescent="0.45">
      <c r="A3" s="581" t="s">
        <v>2168</v>
      </c>
      <c r="B3" s="582"/>
      <c r="C3" s="583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</row>
    <row r="4" spans="1:15" ht="15.75" x14ac:dyDescent="0.5">
      <c r="A4" s="306" t="s">
        <v>2527</v>
      </c>
      <c r="B4" s="10" t="s">
        <v>2605</v>
      </c>
      <c r="C4" s="10"/>
      <c r="D4" s="10"/>
      <c r="E4" s="10"/>
      <c r="F4" s="10"/>
      <c r="G4" s="10"/>
      <c r="H4" s="10"/>
    </row>
    <row r="5" spans="1:15" ht="15.75" x14ac:dyDescent="0.5">
      <c r="A5" s="306"/>
      <c r="B5" s="10" t="s">
        <v>2606</v>
      </c>
      <c r="C5" s="10"/>
      <c r="D5" s="10"/>
      <c r="E5" s="10"/>
      <c r="F5" s="10"/>
      <c r="G5" s="10"/>
      <c r="H5" s="10"/>
    </row>
    <row r="6" spans="1:15" ht="15.75" x14ac:dyDescent="0.5">
      <c r="A6" s="306" t="s">
        <v>2528</v>
      </c>
      <c r="B6" s="10" t="s">
        <v>2612</v>
      </c>
      <c r="C6" s="10"/>
      <c r="D6" s="10"/>
      <c r="E6" s="10"/>
      <c r="F6" s="10"/>
      <c r="G6" s="10"/>
      <c r="H6" s="10"/>
    </row>
    <row r="7" spans="1:15" ht="15.75" x14ac:dyDescent="0.5">
      <c r="A7" s="306"/>
      <c r="B7" s="10" t="s">
        <v>2607</v>
      </c>
      <c r="C7" s="10"/>
      <c r="D7" s="10"/>
      <c r="E7" s="10"/>
      <c r="F7" s="10"/>
      <c r="G7" s="10"/>
      <c r="H7" s="10"/>
    </row>
    <row r="8" spans="1:15" ht="15.75" x14ac:dyDescent="0.5">
      <c r="A8" s="306" t="s">
        <v>2529</v>
      </c>
      <c r="B8" s="10" t="s">
        <v>2608</v>
      </c>
      <c r="C8" s="10"/>
      <c r="D8" s="10"/>
      <c r="E8" s="10"/>
      <c r="F8" s="10"/>
      <c r="G8" s="10"/>
      <c r="H8" s="10"/>
    </row>
    <row r="9" spans="1:15" ht="15.75" x14ac:dyDescent="0.5">
      <c r="A9" s="306" t="s">
        <v>2530</v>
      </c>
      <c r="B9" s="10" t="s">
        <v>2609</v>
      </c>
      <c r="C9" s="10"/>
      <c r="D9" s="10"/>
      <c r="E9" s="10"/>
      <c r="F9" s="10"/>
      <c r="G9" s="10"/>
      <c r="H9" s="10"/>
    </row>
    <row r="10" spans="1:15" ht="15.75" x14ac:dyDescent="0.5">
      <c r="A10" s="306" t="s">
        <v>2531</v>
      </c>
      <c r="B10" s="10" t="s">
        <v>2610</v>
      </c>
      <c r="C10" s="10"/>
      <c r="D10" s="10"/>
      <c r="E10" s="10"/>
      <c r="F10" s="10"/>
      <c r="G10" s="10"/>
      <c r="H10" s="10"/>
    </row>
    <row r="11" spans="1:15" ht="15.75" x14ac:dyDescent="0.5">
      <c r="A11" s="306" t="s">
        <v>2544</v>
      </c>
      <c r="B11" s="10" t="s">
        <v>2611</v>
      </c>
      <c r="C11" s="10"/>
      <c r="D11" s="10"/>
      <c r="E11" s="10"/>
      <c r="F11" s="10"/>
      <c r="G11" s="10"/>
      <c r="H11" s="10"/>
    </row>
    <row r="13" spans="1:15" ht="15.75" x14ac:dyDescent="0.5">
      <c r="B13" s="37" t="s">
        <v>2169</v>
      </c>
      <c r="I13" s="91" t="s">
        <v>2170</v>
      </c>
      <c r="K13" s="10" t="s">
        <v>2171</v>
      </c>
      <c r="L13" s="10" t="s">
        <v>2172</v>
      </c>
      <c r="M13" s="10"/>
      <c r="N13" s="10"/>
      <c r="O13" s="10"/>
    </row>
    <row r="14" spans="1:15" ht="15.75" x14ac:dyDescent="0.5">
      <c r="K14" s="10" t="s">
        <v>2172</v>
      </c>
      <c r="L14" s="306" t="s">
        <v>2162</v>
      </c>
      <c r="M14" s="343" t="s">
        <v>2163</v>
      </c>
      <c r="N14" s="343" t="s">
        <v>2164</v>
      </c>
      <c r="O14" s="10" t="s">
        <v>401</v>
      </c>
    </row>
    <row r="15" spans="1:15" ht="15.75" x14ac:dyDescent="0.5">
      <c r="K15" s="285" t="s">
        <v>390</v>
      </c>
      <c r="L15" s="512">
        <v>150</v>
      </c>
      <c r="M15" s="512">
        <v>225</v>
      </c>
      <c r="N15" s="512">
        <v>700</v>
      </c>
      <c r="O15" s="10">
        <v>1075</v>
      </c>
    </row>
    <row r="16" spans="1:15" ht="15.75" x14ac:dyDescent="0.5">
      <c r="K16" s="285" t="s">
        <v>2165</v>
      </c>
      <c r="L16" s="512">
        <v>170</v>
      </c>
      <c r="M16" s="512">
        <v>350</v>
      </c>
      <c r="N16" s="512">
        <v>500</v>
      </c>
      <c r="O16" s="10">
        <v>1020</v>
      </c>
    </row>
    <row r="17" spans="2:15" ht="15.75" x14ac:dyDescent="0.5">
      <c r="K17" s="285" t="s">
        <v>401</v>
      </c>
      <c r="L17" s="512">
        <v>320</v>
      </c>
      <c r="M17" s="512">
        <v>575</v>
      </c>
      <c r="N17" s="512">
        <v>1200</v>
      </c>
      <c r="O17" s="10">
        <v>2095</v>
      </c>
    </row>
    <row r="19" spans="2:15" x14ac:dyDescent="0.45">
      <c r="K19" s="183"/>
      <c r="L19" s="183" t="s">
        <v>2173</v>
      </c>
      <c r="M19" s="183"/>
      <c r="N19" s="183"/>
      <c r="O19" s="183"/>
    </row>
    <row r="25" spans="2:15" x14ac:dyDescent="0.45">
      <c r="J25" s="116" t="s">
        <v>2166</v>
      </c>
    </row>
    <row r="27" spans="2:15" x14ac:dyDescent="0.45">
      <c r="I27" s="222" t="s">
        <v>2174</v>
      </c>
    </row>
    <row r="29" spans="2:15" ht="15.75" x14ac:dyDescent="0.5">
      <c r="B29" s="937" t="s">
        <v>2175</v>
      </c>
      <c r="C29" s="937"/>
      <c r="D29" s="937"/>
      <c r="E29" s="937"/>
      <c r="F29" s="937"/>
      <c r="G29" s="937"/>
      <c r="H29" s="937"/>
      <c r="I29" s="937"/>
    </row>
  </sheetData>
  <mergeCells count="3">
    <mergeCell ref="A1:O1"/>
    <mergeCell ref="A2:O2"/>
    <mergeCell ref="B29:I29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90" orientation="landscape" r:id="rId2"/>
  <headerFooter>
    <oddFooter>&amp;L® computraining&amp;R&amp;D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I70"/>
  <sheetViews>
    <sheetView zoomScaleNormal="100" workbookViewId="0">
      <selection activeCell="Q23" sqref="Q23"/>
    </sheetView>
  </sheetViews>
  <sheetFormatPr defaultColWidth="11.796875" defaultRowHeight="12.75" x14ac:dyDescent="0.35"/>
  <cols>
    <col min="1" max="1" width="14" style="203" bestFit="1" customWidth="1"/>
    <col min="2" max="2" width="10.19921875" style="200" bestFit="1" customWidth="1"/>
    <col min="3" max="3" width="8.19921875" style="200" customWidth="1"/>
    <col min="4" max="4" width="8.796875" style="200" customWidth="1"/>
    <col min="5" max="5" width="11.46484375" style="200" customWidth="1"/>
    <col min="6" max="7" width="10" style="200" customWidth="1"/>
    <col min="8" max="8" width="8.19921875" style="200" customWidth="1"/>
    <col min="9" max="9" width="12.19921875" style="200" customWidth="1"/>
    <col min="10" max="16384" width="11.796875" style="200"/>
  </cols>
  <sheetData>
    <row r="1" spans="1:9" s="197" customFormat="1" ht="42" customHeight="1" x14ac:dyDescent="0.45">
      <c r="A1" s="196" t="s">
        <v>404</v>
      </c>
      <c r="B1" s="196" t="s">
        <v>1519</v>
      </c>
      <c r="C1" s="196" t="s">
        <v>1520</v>
      </c>
      <c r="D1" s="196" t="s">
        <v>1521</v>
      </c>
      <c r="E1" s="196" t="s">
        <v>1522</v>
      </c>
      <c r="F1" s="196" t="s">
        <v>1523</v>
      </c>
      <c r="G1" s="196" t="s">
        <v>1524</v>
      </c>
      <c r="H1" s="196" t="s">
        <v>1525</v>
      </c>
      <c r="I1" s="196" t="s">
        <v>1526</v>
      </c>
    </row>
    <row r="2" spans="1:9" x14ac:dyDescent="0.35">
      <c r="A2" s="198" t="s">
        <v>1511</v>
      </c>
      <c r="B2" s="199">
        <v>12</v>
      </c>
      <c r="C2" s="199" t="s">
        <v>1527</v>
      </c>
      <c r="D2" s="199">
        <v>1300</v>
      </c>
      <c r="E2" s="200">
        <v>28000</v>
      </c>
      <c r="F2" s="200">
        <v>1000</v>
      </c>
      <c r="G2" s="200">
        <v>14250</v>
      </c>
      <c r="H2" s="200">
        <f t="shared" ref="H2:H39" si="0">E2-F2-G2</f>
        <v>12750</v>
      </c>
      <c r="I2" s="200">
        <v>2015</v>
      </c>
    </row>
    <row r="3" spans="1:9" x14ac:dyDescent="0.35">
      <c r="A3" s="198" t="s">
        <v>1511</v>
      </c>
      <c r="B3" s="199" t="s">
        <v>1528</v>
      </c>
      <c r="C3" s="199" t="s">
        <v>1527</v>
      </c>
      <c r="D3" s="199">
        <v>2200</v>
      </c>
      <c r="E3" s="200">
        <v>42000</v>
      </c>
      <c r="G3" s="200">
        <v>31920</v>
      </c>
      <c r="H3" s="200">
        <f t="shared" si="0"/>
        <v>10080</v>
      </c>
      <c r="I3" s="200">
        <v>2014</v>
      </c>
    </row>
    <row r="4" spans="1:9" x14ac:dyDescent="0.35">
      <c r="A4" s="198" t="s">
        <v>1511</v>
      </c>
      <c r="B4" s="199">
        <v>17</v>
      </c>
      <c r="C4" s="199" t="s">
        <v>1529</v>
      </c>
      <c r="D4" s="199">
        <v>1600</v>
      </c>
      <c r="E4" s="200">
        <v>25000</v>
      </c>
      <c r="F4" s="200">
        <v>500</v>
      </c>
      <c r="G4" s="200">
        <v>15048</v>
      </c>
      <c r="H4" s="200">
        <f t="shared" si="0"/>
        <v>9452</v>
      </c>
      <c r="I4" s="200">
        <v>2016</v>
      </c>
    </row>
    <row r="5" spans="1:9" x14ac:dyDescent="0.35">
      <c r="A5" s="198" t="s">
        <v>1508</v>
      </c>
      <c r="B5" s="199" t="s">
        <v>1530</v>
      </c>
      <c r="C5" s="199" t="s">
        <v>1527</v>
      </c>
      <c r="D5" s="199">
        <v>2400</v>
      </c>
      <c r="E5" s="200">
        <v>37500</v>
      </c>
      <c r="G5" s="200">
        <v>28500</v>
      </c>
      <c r="H5" s="200">
        <f t="shared" si="0"/>
        <v>9000</v>
      </c>
      <c r="I5" s="200">
        <v>2015</v>
      </c>
    </row>
    <row r="6" spans="1:9" x14ac:dyDescent="0.35">
      <c r="A6" s="198" t="s">
        <v>1508</v>
      </c>
      <c r="B6" s="199" t="s">
        <v>1531</v>
      </c>
      <c r="C6" s="199" t="s">
        <v>1532</v>
      </c>
      <c r="D6" s="199">
        <v>2800</v>
      </c>
      <c r="E6" s="200">
        <v>35000</v>
      </c>
      <c r="F6" s="200">
        <v>200</v>
      </c>
      <c r="G6" s="200">
        <v>26600</v>
      </c>
      <c r="H6" s="200">
        <f t="shared" si="0"/>
        <v>8200</v>
      </c>
      <c r="I6" s="200">
        <v>2014</v>
      </c>
    </row>
    <row r="7" spans="1:9" x14ac:dyDescent="0.35">
      <c r="A7" s="198" t="s">
        <v>1507</v>
      </c>
      <c r="B7" s="199" t="s">
        <v>1533</v>
      </c>
      <c r="C7" s="201" t="s">
        <v>1534</v>
      </c>
      <c r="D7" s="199">
        <v>1500</v>
      </c>
      <c r="E7" s="200">
        <v>30000</v>
      </c>
      <c r="G7" s="200">
        <v>22420</v>
      </c>
      <c r="H7" s="200">
        <f t="shared" si="0"/>
        <v>7580</v>
      </c>
      <c r="I7" s="200">
        <v>2017</v>
      </c>
    </row>
    <row r="8" spans="1:9" x14ac:dyDescent="0.35">
      <c r="A8" s="198" t="s">
        <v>1508</v>
      </c>
      <c r="B8" s="199" t="s">
        <v>1535</v>
      </c>
      <c r="C8" s="199" t="s">
        <v>1536</v>
      </c>
      <c r="D8" s="199">
        <v>2200</v>
      </c>
      <c r="E8" s="200">
        <v>24000</v>
      </c>
      <c r="F8" s="200">
        <v>50</v>
      </c>
      <c r="G8" s="200">
        <v>18240</v>
      </c>
      <c r="H8" s="200">
        <f t="shared" si="0"/>
        <v>5710</v>
      </c>
      <c r="I8" s="200">
        <v>2017</v>
      </c>
    </row>
    <row r="9" spans="1:9" x14ac:dyDescent="0.35">
      <c r="A9" s="198" t="s">
        <v>1510</v>
      </c>
      <c r="B9" s="199" t="s">
        <v>1537</v>
      </c>
      <c r="C9" s="199" t="s">
        <v>1532</v>
      </c>
      <c r="D9" s="199" t="s">
        <v>1538</v>
      </c>
      <c r="E9" s="200">
        <v>15000</v>
      </c>
      <c r="F9" s="200">
        <v>350</v>
      </c>
      <c r="G9" s="200">
        <v>9310</v>
      </c>
      <c r="H9" s="200">
        <f t="shared" si="0"/>
        <v>5340</v>
      </c>
      <c r="I9" s="200">
        <v>2016</v>
      </c>
    </row>
    <row r="10" spans="1:9" ht="12" customHeight="1" x14ac:dyDescent="0.35">
      <c r="A10" s="198" t="s">
        <v>1515</v>
      </c>
      <c r="B10" s="199" t="s">
        <v>1539</v>
      </c>
      <c r="C10" s="199" t="s">
        <v>1532</v>
      </c>
      <c r="D10" s="199">
        <v>1600</v>
      </c>
      <c r="E10" s="200">
        <v>15660</v>
      </c>
      <c r="F10" s="200">
        <v>400</v>
      </c>
      <c r="G10" s="200">
        <v>10146</v>
      </c>
      <c r="H10" s="200">
        <f t="shared" si="0"/>
        <v>5114</v>
      </c>
      <c r="I10" s="200">
        <v>2014</v>
      </c>
    </row>
    <row r="11" spans="1:9" x14ac:dyDescent="0.35">
      <c r="A11" s="198" t="s">
        <v>1512</v>
      </c>
      <c r="B11" s="199" t="s">
        <v>1540</v>
      </c>
      <c r="C11" s="199" t="s">
        <v>1532</v>
      </c>
      <c r="D11" s="199">
        <v>1300</v>
      </c>
      <c r="E11" s="200">
        <v>21500</v>
      </c>
      <c r="F11" s="200">
        <v>450</v>
      </c>
      <c r="G11" s="200">
        <v>16340</v>
      </c>
      <c r="H11" s="200">
        <f t="shared" si="0"/>
        <v>4710</v>
      </c>
      <c r="I11" s="200">
        <v>2016</v>
      </c>
    </row>
    <row r="12" spans="1:9" x14ac:dyDescent="0.35">
      <c r="A12" s="198" t="s">
        <v>1511</v>
      </c>
      <c r="B12" s="199">
        <v>17</v>
      </c>
      <c r="C12" s="199" t="s">
        <v>1532</v>
      </c>
      <c r="D12" s="199">
        <v>1600</v>
      </c>
      <c r="E12" s="200">
        <v>17900</v>
      </c>
      <c r="F12" s="200">
        <v>200</v>
      </c>
      <c r="G12" s="200">
        <v>13604</v>
      </c>
      <c r="H12" s="200">
        <f t="shared" si="0"/>
        <v>4096</v>
      </c>
      <c r="I12" s="200">
        <v>2015</v>
      </c>
    </row>
    <row r="13" spans="1:9" x14ac:dyDescent="0.35">
      <c r="A13" s="198" t="s">
        <v>1514</v>
      </c>
      <c r="B13" s="199" t="s">
        <v>1541</v>
      </c>
      <c r="C13" s="199" t="s">
        <v>1527</v>
      </c>
      <c r="D13" s="199">
        <v>1600</v>
      </c>
      <c r="E13" s="200">
        <v>16000</v>
      </c>
      <c r="F13" s="200">
        <v>100</v>
      </c>
      <c r="G13" s="200">
        <v>12160</v>
      </c>
      <c r="H13" s="200">
        <f t="shared" si="0"/>
        <v>3740</v>
      </c>
      <c r="I13" s="200">
        <v>2017</v>
      </c>
    </row>
    <row r="14" spans="1:9" x14ac:dyDescent="0.35">
      <c r="A14" s="198" t="s">
        <v>1511</v>
      </c>
      <c r="B14" s="199">
        <v>5</v>
      </c>
      <c r="C14" s="201" t="s">
        <v>1534</v>
      </c>
      <c r="D14" s="199">
        <v>1300</v>
      </c>
      <c r="E14" s="200">
        <v>17500</v>
      </c>
      <c r="F14" s="200">
        <v>600</v>
      </c>
      <c r="G14" s="200">
        <v>13300</v>
      </c>
      <c r="H14" s="200">
        <f t="shared" si="0"/>
        <v>3600</v>
      </c>
      <c r="I14" s="200">
        <v>2015</v>
      </c>
    </row>
    <row r="15" spans="1:9" x14ac:dyDescent="0.35">
      <c r="A15" s="198" t="s">
        <v>1511</v>
      </c>
      <c r="B15" s="199">
        <v>21</v>
      </c>
      <c r="C15" s="201" t="s">
        <v>1534</v>
      </c>
      <c r="D15" s="199">
        <v>2200</v>
      </c>
      <c r="E15" s="200">
        <v>16500</v>
      </c>
      <c r="F15" s="200">
        <v>600</v>
      </c>
      <c r="G15" s="200">
        <v>12540</v>
      </c>
      <c r="H15" s="200">
        <f t="shared" si="0"/>
        <v>3360</v>
      </c>
      <c r="I15" s="200">
        <v>2014</v>
      </c>
    </row>
    <row r="16" spans="1:9" x14ac:dyDescent="0.35">
      <c r="A16" s="198" t="s">
        <v>1510</v>
      </c>
      <c r="B16" s="199" t="s">
        <v>1537</v>
      </c>
      <c r="C16" s="201" t="s">
        <v>1534</v>
      </c>
      <c r="D16" s="199">
        <v>1600</v>
      </c>
      <c r="E16" s="200">
        <v>13450</v>
      </c>
      <c r="G16" s="200">
        <v>10222</v>
      </c>
      <c r="H16" s="200">
        <f t="shared" si="0"/>
        <v>3228</v>
      </c>
      <c r="I16" s="200">
        <v>2015</v>
      </c>
    </row>
    <row r="17" spans="1:9" x14ac:dyDescent="0.35">
      <c r="A17" s="198" t="s">
        <v>1511</v>
      </c>
      <c r="B17" s="199">
        <v>12</v>
      </c>
      <c r="C17" s="199" t="s">
        <v>1536</v>
      </c>
      <c r="D17" s="199" t="s">
        <v>1538</v>
      </c>
      <c r="E17" s="200">
        <v>15000</v>
      </c>
      <c r="G17" s="200">
        <v>11400</v>
      </c>
      <c r="H17" s="200">
        <f t="shared" si="0"/>
        <v>3600</v>
      </c>
      <c r="I17" s="200">
        <v>2016</v>
      </c>
    </row>
    <row r="18" spans="1:9" x14ac:dyDescent="0.35">
      <c r="A18" s="198" t="s">
        <v>1513</v>
      </c>
      <c r="B18" s="199" t="s">
        <v>1542</v>
      </c>
      <c r="C18" s="199" t="s">
        <v>1529</v>
      </c>
      <c r="D18" s="199" t="s">
        <v>1538</v>
      </c>
      <c r="E18" s="200">
        <v>14500</v>
      </c>
      <c r="F18" s="200">
        <v>400</v>
      </c>
      <c r="G18" s="200">
        <v>11020</v>
      </c>
      <c r="H18" s="200">
        <f t="shared" si="0"/>
        <v>3080</v>
      </c>
      <c r="I18" s="200">
        <v>2015</v>
      </c>
    </row>
    <row r="19" spans="1:9" x14ac:dyDescent="0.35">
      <c r="A19" s="198" t="s">
        <v>1513</v>
      </c>
      <c r="B19" s="199" t="s">
        <v>1542</v>
      </c>
      <c r="C19" s="199" t="s">
        <v>1527</v>
      </c>
      <c r="D19" s="199" t="s">
        <v>1538</v>
      </c>
      <c r="E19" s="200">
        <v>13600</v>
      </c>
      <c r="F19" s="200">
        <v>275</v>
      </c>
      <c r="G19" s="200">
        <v>10336</v>
      </c>
      <c r="H19" s="200">
        <f t="shared" si="0"/>
        <v>2989</v>
      </c>
      <c r="I19" s="200">
        <v>2016</v>
      </c>
    </row>
    <row r="20" spans="1:9" x14ac:dyDescent="0.35">
      <c r="A20" s="198" t="s">
        <v>1512</v>
      </c>
      <c r="B20" s="199" t="s">
        <v>1540</v>
      </c>
      <c r="C20" s="199" t="s">
        <v>1532</v>
      </c>
      <c r="D20" s="199" t="s">
        <v>1538</v>
      </c>
      <c r="E20" s="200">
        <v>14000</v>
      </c>
      <c r="F20" s="200">
        <v>375</v>
      </c>
      <c r="G20" s="200">
        <v>10640</v>
      </c>
      <c r="H20" s="200">
        <f t="shared" si="0"/>
        <v>2985</v>
      </c>
      <c r="I20" s="200">
        <v>2014</v>
      </c>
    </row>
    <row r="21" spans="1:9" x14ac:dyDescent="0.35">
      <c r="A21" s="198" t="s">
        <v>1510</v>
      </c>
      <c r="B21" s="199" t="s">
        <v>1537</v>
      </c>
      <c r="C21" s="199" t="s">
        <v>1527</v>
      </c>
      <c r="D21" s="199">
        <v>1600</v>
      </c>
      <c r="E21" s="200">
        <v>13500</v>
      </c>
      <c r="F21" s="200">
        <v>350</v>
      </c>
      <c r="G21" s="200">
        <v>10260</v>
      </c>
      <c r="H21" s="200">
        <f t="shared" si="0"/>
        <v>2890</v>
      </c>
      <c r="I21" s="200">
        <v>2015</v>
      </c>
    </row>
    <row r="22" spans="1:9" x14ac:dyDescent="0.35">
      <c r="A22" s="198" t="s">
        <v>1513</v>
      </c>
      <c r="B22" s="199" t="s">
        <v>1542</v>
      </c>
      <c r="C22" s="201" t="s">
        <v>1534</v>
      </c>
      <c r="D22" s="199">
        <v>1300</v>
      </c>
      <c r="E22" s="200">
        <v>13450</v>
      </c>
      <c r="F22" s="200">
        <v>375</v>
      </c>
      <c r="G22" s="200">
        <v>10222</v>
      </c>
      <c r="H22" s="200">
        <f t="shared" si="0"/>
        <v>2853</v>
      </c>
      <c r="I22" s="200">
        <v>2016</v>
      </c>
    </row>
    <row r="23" spans="1:9" x14ac:dyDescent="0.35">
      <c r="A23" s="198" t="s">
        <v>1510</v>
      </c>
      <c r="B23" s="199" t="s">
        <v>1537</v>
      </c>
      <c r="C23" s="199" t="s">
        <v>1536</v>
      </c>
      <c r="D23" s="199" t="s">
        <v>1538</v>
      </c>
      <c r="E23" s="200">
        <v>13500</v>
      </c>
      <c r="F23" s="200">
        <v>400</v>
      </c>
      <c r="G23" s="200">
        <v>10260</v>
      </c>
      <c r="H23" s="200">
        <f t="shared" si="0"/>
        <v>2840</v>
      </c>
      <c r="I23" s="200">
        <v>2014</v>
      </c>
    </row>
    <row r="24" spans="1:9" x14ac:dyDescent="0.35">
      <c r="A24" s="198" t="s">
        <v>1513</v>
      </c>
      <c r="B24" s="199" t="s">
        <v>1542</v>
      </c>
      <c r="C24" s="199" t="s">
        <v>1536</v>
      </c>
      <c r="D24" s="199">
        <v>1600</v>
      </c>
      <c r="E24" s="200">
        <v>13500</v>
      </c>
      <c r="F24" s="200">
        <v>450</v>
      </c>
      <c r="G24" s="200">
        <v>10260</v>
      </c>
      <c r="H24" s="200">
        <f t="shared" si="0"/>
        <v>2790</v>
      </c>
      <c r="I24" s="200">
        <v>2016</v>
      </c>
    </row>
    <row r="25" spans="1:9" x14ac:dyDescent="0.35">
      <c r="A25" s="198" t="s">
        <v>1513</v>
      </c>
      <c r="B25" s="199" t="s">
        <v>1543</v>
      </c>
      <c r="C25" s="199" t="s">
        <v>1529</v>
      </c>
      <c r="D25" s="199">
        <v>2200</v>
      </c>
      <c r="E25" s="200">
        <v>12900</v>
      </c>
      <c r="F25" s="200">
        <v>350</v>
      </c>
      <c r="G25" s="200">
        <v>9804</v>
      </c>
      <c r="H25" s="200">
        <f t="shared" si="0"/>
        <v>2746</v>
      </c>
      <c r="I25" s="200">
        <v>2013</v>
      </c>
    </row>
    <row r="26" spans="1:9" x14ac:dyDescent="0.35">
      <c r="A26" s="198" t="s">
        <v>1512</v>
      </c>
      <c r="B26" s="199" t="s">
        <v>1544</v>
      </c>
      <c r="C26" s="199" t="s">
        <v>1529</v>
      </c>
      <c r="D26" s="199">
        <v>2200</v>
      </c>
      <c r="E26" s="200">
        <v>12300</v>
      </c>
      <c r="F26" s="200">
        <v>300</v>
      </c>
      <c r="G26" s="200">
        <v>9348</v>
      </c>
      <c r="H26" s="200">
        <f t="shared" si="0"/>
        <v>2652</v>
      </c>
      <c r="I26" s="200">
        <v>2012</v>
      </c>
    </row>
    <row r="27" spans="1:9" x14ac:dyDescent="0.35">
      <c r="A27" s="198" t="s">
        <v>1510</v>
      </c>
      <c r="B27" s="199" t="s">
        <v>1537</v>
      </c>
      <c r="C27" s="199" t="s">
        <v>1536</v>
      </c>
      <c r="D27" s="199" t="s">
        <v>1538</v>
      </c>
      <c r="E27" s="200">
        <v>12000</v>
      </c>
      <c r="F27" s="200">
        <v>350</v>
      </c>
      <c r="G27" s="200">
        <v>9120</v>
      </c>
      <c r="H27" s="200">
        <f t="shared" si="0"/>
        <v>2530</v>
      </c>
      <c r="I27" s="200">
        <v>2014</v>
      </c>
    </row>
    <row r="28" spans="1:9" x14ac:dyDescent="0.35">
      <c r="A28" s="198" t="s">
        <v>1510</v>
      </c>
      <c r="B28" s="199" t="s">
        <v>1537</v>
      </c>
      <c r="C28" s="199" t="s">
        <v>1529</v>
      </c>
      <c r="D28" s="199">
        <v>1600</v>
      </c>
      <c r="E28" s="200">
        <v>12450</v>
      </c>
      <c r="F28" s="200">
        <v>500</v>
      </c>
      <c r="G28" s="200">
        <v>9462</v>
      </c>
      <c r="H28" s="200">
        <f t="shared" si="0"/>
        <v>2488</v>
      </c>
      <c r="I28" s="200">
        <v>2014</v>
      </c>
    </row>
    <row r="29" spans="1:9" x14ac:dyDescent="0.35">
      <c r="A29" s="198" t="s">
        <v>1512</v>
      </c>
      <c r="B29" s="199" t="s">
        <v>1544</v>
      </c>
      <c r="C29" s="199" t="s">
        <v>1545</v>
      </c>
      <c r="D29" s="199">
        <v>1600</v>
      </c>
      <c r="E29" s="200">
        <v>11500</v>
      </c>
      <c r="F29" s="200">
        <v>400</v>
      </c>
      <c r="G29" s="200">
        <v>8740</v>
      </c>
      <c r="H29" s="200">
        <f t="shared" si="0"/>
        <v>2360</v>
      </c>
      <c r="I29" s="200">
        <v>2016</v>
      </c>
    </row>
    <row r="30" spans="1:9" x14ac:dyDescent="0.35">
      <c r="A30" s="198" t="s">
        <v>1513</v>
      </c>
      <c r="B30" s="199" t="s">
        <v>1542</v>
      </c>
      <c r="C30" s="199" t="s">
        <v>1536</v>
      </c>
      <c r="D30" s="199" t="s">
        <v>1538</v>
      </c>
      <c r="E30" s="200">
        <v>11500</v>
      </c>
      <c r="F30" s="200">
        <v>400</v>
      </c>
      <c r="G30" s="200">
        <v>8740</v>
      </c>
      <c r="H30" s="200">
        <f t="shared" si="0"/>
        <v>2360</v>
      </c>
      <c r="I30" s="200">
        <v>2013</v>
      </c>
    </row>
    <row r="31" spans="1:9" x14ac:dyDescent="0.35">
      <c r="A31" s="198" t="s">
        <v>1512</v>
      </c>
      <c r="B31" s="199" t="s">
        <v>1546</v>
      </c>
      <c r="C31" s="199" t="s">
        <v>1532</v>
      </c>
      <c r="D31" s="199">
        <v>2400</v>
      </c>
      <c r="E31" s="200">
        <v>12000</v>
      </c>
      <c r="F31" s="200">
        <v>650</v>
      </c>
      <c r="G31" s="200">
        <v>9120</v>
      </c>
      <c r="H31" s="200">
        <f t="shared" si="0"/>
        <v>2230</v>
      </c>
      <c r="I31" s="200">
        <v>2015</v>
      </c>
    </row>
    <row r="32" spans="1:9" x14ac:dyDescent="0.35">
      <c r="A32" s="198" t="s">
        <v>1513</v>
      </c>
      <c r="B32" s="199" t="s">
        <v>1543</v>
      </c>
      <c r="C32" s="199" t="s">
        <v>1532</v>
      </c>
      <c r="D32" s="199">
        <v>2200</v>
      </c>
      <c r="E32" s="200">
        <v>10500</v>
      </c>
      <c r="F32" s="200">
        <v>300</v>
      </c>
      <c r="G32" s="200">
        <v>7980</v>
      </c>
      <c r="H32" s="200">
        <f t="shared" si="0"/>
        <v>2220</v>
      </c>
      <c r="I32" s="200">
        <v>2013</v>
      </c>
    </row>
    <row r="33" spans="1:9" x14ac:dyDescent="0.35">
      <c r="A33" s="198" t="s">
        <v>1515</v>
      </c>
      <c r="B33" s="199" t="s">
        <v>1539</v>
      </c>
      <c r="C33" s="199" t="s">
        <v>1529</v>
      </c>
      <c r="D33" s="199" t="s">
        <v>1538</v>
      </c>
      <c r="E33" s="200">
        <v>10500</v>
      </c>
      <c r="F33" s="200">
        <v>350</v>
      </c>
      <c r="G33" s="200">
        <v>7980</v>
      </c>
      <c r="H33" s="200">
        <f t="shared" si="0"/>
        <v>2170</v>
      </c>
      <c r="I33" s="200">
        <v>2015</v>
      </c>
    </row>
    <row r="34" spans="1:9" x14ac:dyDescent="0.35">
      <c r="A34" s="198" t="s">
        <v>1511</v>
      </c>
      <c r="B34" s="199">
        <v>21</v>
      </c>
      <c r="C34" s="199" t="s">
        <v>1536</v>
      </c>
      <c r="D34" s="199">
        <v>2200</v>
      </c>
      <c r="E34" s="200">
        <v>9750</v>
      </c>
      <c r="F34" s="200">
        <v>220</v>
      </c>
      <c r="G34" s="200">
        <v>7410</v>
      </c>
      <c r="H34" s="200">
        <f t="shared" si="0"/>
        <v>2120</v>
      </c>
      <c r="I34" s="200">
        <v>2014</v>
      </c>
    </row>
    <row r="35" spans="1:9" x14ac:dyDescent="0.35">
      <c r="A35" s="198" t="s">
        <v>1509</v>
      </c>
      <c r="B35" s="199" t="s">
        <v>1547</v>
      </c>
      <c r="C35" s="199" t="s">
        <v>1529</v>
      </c>
      <c r="D35" s="199">
        <v>1300</v>
      </c>
      <c r="E35" s="200">
        <v>10500</v>
      </c>
      <c r="F35" s="200">
        <v>450</v>
      </c>
      <c r="G35" s="200">
        <v>7980</v>
      </c>
      <c r="H35" s="200">
        <f t="shared" si="0"/>
        <v>2070</v>
      </c>
      <c r="I35" s="200">
        <v>2013</v>
      </c>
    </row>
    <row r="36" spans="1:9" x14ac:dyDescent="0.35">
      <c r="A36" s="198" t="s">
        <v>1514</v>
      </c>
      <c r="B36" s="199" t="s">
        <v>1541</v>
      </c>
      <c r="C36" s="199" t="s">
        <v>1545</v>
      </c>
      <c r="D36" s="199">
        <v>2200</v>
      </c>
      <c r="E36" s="200">
        <v>9750</v>
      </c>
      <c r="F36" s="200">
        <v>500</v>
      </c>
      <c r="G36" s="200">
        <v>7410</v>
      </c>
      <c r="H36" s="200">
        <f t="shared" si="0"/>
        <v>1840</v>
      </c>
      <c r="I36" s="200">
        <v>2012</v>
      </c>
    </row>
    <row r="37" spans="1:9" x14ac:dyDescent="0.35">
      <c r="A37" s="198" t="s">
        <v>1510</v>
      </c>
      <c r="B37" s="199" t="s">
        <v>1537</v>
      </c>
      <c r="C37" s="201" t="s">
        <v>1534</v>
      </c>
      <c r="D37" s="199">
        <v>1300</v>
      </c>
      <c r="E37" s="200">
        <v>10000</v>
      </c>
      <c r="F37" s="200">
        <v>200</v>
      </c>
      <c r="G37" s="200">
        <v>8000</v>
      </c>
      <c r="H37" s="200">
        <f t="shared" si="0"/>
        <v>1800</v>
      </c>
      <c r="I37" s="200">
        <v>2016</v>
      </c>
    </row>
    <row r="38" spans="1:9" x14ac:dyDescent="0.35">
      <c r="A38" s="198" t="s">
        <v>1510</v>
      </c>
      <c r="B38" s="199" t="s">
        <v>1537</v>
      </c>
      <c r="C38" s="199" t="s">
        <v>1548</v>
      </c>
      <c r="D38" s="199" t="s">
        <v>1538</v>
      </c>
      <c r="E38" s="200">
        <v>10000</v>
      </c>
      <c r="F38" s="200">
        <v>200</v>
      </c>
      <c r="G38" s="200">
        <v>8000</v>
      </c>
      <c r="H38" s="200">
        <f t="shared" si="0"/>
        <v>1800</v>
      </c>
      <c r="I38" s="200">
        <v>2012</v>
      </c>
    </row>
    <row r="39" spans="1:9" x14ac:dyDescent="0.35">
      <c r="A39" s="198" t="s">
        <v>1512</v>
      </c>
      <c r="B39" s="199" t="s">
        <v>1549</v>
      </c>
      <c r="C39" s="199" t="s">
        <v>1532</v>
      </c>
      <c r="D39" s="199">
        <v>1300</v>
      </c>
      <c r="E39" s="200">
        <v>9000</v>
      </c>
      <c r="F39" s="200">
        <v>500</v>
      </c>
      <c r="G39" s="200">
        <v>6840</v>
      </c>
      <c r="H39" s="200">
        <f t="shared" si="0"/>
        <v>1660</v>
      </c>
      <c r="I39" s="200">
        <v>2015</v>
      </c>
    </row>
    <row r="45" spans="1:9" x14ac:dyDescent="0.35">
      <c r="A45" s="198"/>
      <c r="B45" s="199"/>
      <c r="C45" s="199"/>
      <c r="D45" s="199"/>
      <c r="E45" s="202"/>
      <c r="F45" s="202"/>
      <c r="G45" s="202"/>
      <c r="H45" s="202"/>
      <c r="I45" s="202"/>
    </row>
    <row r="50" spans="1:9" x14ac:dyDescent="0.35">
      <c r="A50" s="198"/>
      <c r="B50" s="199"/>
      <c r="C50" s="199"/>
      <c r="D50" s="199"/>
      <c r="E50" s="202"/>
      <c r="F50" s="202"/>
      <c r="G50" s="202"/>
      <c r="H50" s="202"/>
      <c r="I50" s="202"/>
    </row>
    <row r="51" spans="1:9" x14ac:dyDescent="0.35">
      <c r="A51" s="198"/>
      <c r="B51" s="199"/>
      <c r="C51" s="199"/>
      <c r="D51" s="199"/>
    </row>
    <row r="52" spans="1:9" x14ac:dyDescent="0.35">
      <c r="A52" s="198"/>
      <c r="B52" s="199"/>
      <c r="C52" s="199"/>
      <c r="D52" s="199"/>
    </row>
    <row r="53" spans="1:9" x14ac:dyDescent="0.35">
      <c r="A53" s="198"/>
      <c r="B53" s="199"/>
      <c r="C53" s="199"/>
      <c r="D53" s="199"/>
    </row>
    <row r="54" spans="1:9" x14ac:dyDescent="0.35">
      <c r="A54" s="198"/>
      <c r="B54" s="199"/>
      <c r="C54" s="199"/>
      <c r="D54" s="199"/>
    </row>
    <row r="55" spans="1:9" x14ac:dyDescent="0.35">
      <c r="A55" s="198"/>
      <c r="B55" s="199"/>
      <c r="C55" s="199"/>
      <c r="D55" s="199"/>
    </row>
    <row r="56" spans="1:9" x14ac:dyDescent="0.35">
      <c r="A56" s="198"/>
      <c r="B56" s="199"/>
      <c r="C56" s="199"/>
      <c r="D56" s="199"/>
    </row>
    <row r="57" spans="1:9" x14ac:dyDescent="0.35">
      <c r="A57" s="198"/>
      <c r="B57" s="199"/>
      <c r="C57" s="199"/>
      <c r="D57" s="199"/>
    </row>
    <row r="58" spans="1:9" x14ac:dyDescent="0.35">
      <c r="A58" s="198"/>
      <c r="B58" s="199"/>
      <c r="C58" s="199"/>
      <c r="D58" s="199"/>
    </row>
    <row r="59" spans="1:9" x14ac:dyDescent="0.35">
      <c r="A59" s="198"/>
      <c r="B59" s="199"/>
      <c r="C59" s="199"/>
      <c r="D59" s="199"/>
    </row>
    <row r="60" spans="1:9" x14ac:dyDescent="0.35">
      <c r="A60" s="198"/>
      <c r="B60" s="199"/>
      <c r="C60" s="199"/>
      <c r="D60" s="199"/>
    </row>
    <row r="61" spans="1:9" x14ac:dyDescent="0.35">
      <c r="A61" s="198"/>
      <c r="B61" s="199"/>
      <c r="C61" s="199"/>
      <c r="D61" s="199"/>
    </row>
    <row r="62" spans="1:9" x14ac:dyDescent="0.35">
      <c r="A62" s="198"/>
      <c r="B62" s="199"/>
      <c r="C62" s="199"/>
      <c r="D62" s="199"/>
    </row>
    <row r="63" spans="1:9" x14ac:dyDescent="0.35">
      <c r="A63" s="198"/>
      <c r="B63" s="199"/>
      <c r="C63" s="199"/>
      <c r="D63" s="199"/>
    </row>
    <row r="64" spans="1:9" x14ac:dyDescent="0.35">
      <c r="A64" s="198"/>
      <c r="B64" s="199"/>
      <c r="C64" s="199"/>
      <c r="D64" s="199"/>
    </row>
    <row r="65" spans="1:4" x14ac:dyDescent="0.35">
      <c r="A65" s="198"/>
      <c r="B65" s="199"/>
      <c r="C65" s="199"/>
      <c r="D65" s="199"/>
    </row>
    <row r="66" spans="1:4" x14ac:dyDescent="0.35">
      <c r="A66" s="198"/>
      <c r="B66" s="199"/>
      <c r="C66" s="199"/>
      <c r="D66" s="199"/>
    </row>
    <row r="67" spans="1:4" x14ac:dyDescent="0.35">
      <c r="A67" s="198"/>
      <c r="B67" s="199"/>
      <c r="C67" s="199"/>
      <c r="D67" s="199"/>
    </row>
    <row r="68" spans="1:4" x14ac:dyDescent="0.35">
      <c r="A68" s="198"/>
      <c r="B68" s="199"/>
      <c r="C68" s="199"/>
      <c r="D68" s="199"/>
    </row>
    <row r="69" spans="1:4" x14ac:dyDescent="0.35">
      <c r="A69" s="198"/>
      <c r="B69" s="199"/>
      <c r="C69" s="199"/>
      <c r="D69" s="199"/>
    </row>
    <row r="70" spans="1:4" x14ac:dyDescent="0.35">
      <c r="A70" s="198"/>
      <c r="B70" s="199"/>
      <c r="C70" s="199"/>
      <c r="D70" s="199"/>
    </row>
  </sheetData>
  <pageMargins left="0.75" right="0.75" top="1" bottom="1" header="0.5" footer="0.5"/>
  <pageSetup paperSize="9" orientation="portrait" horizontalDpi="1200" verticalDpi="1200" r:id="rId1"/>
  <headerFooter alignWithMargins="0">
    <oddHeader>&amp;A</oddHeader>
    <oddFooter>Pagina &amp;P</oddFooter>
  </headerFooter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AQ137"/>
  <sheetViews>
    <sheetView showGridLines="0" workbookViewId="0">
      <selection activeCell="P24" sqref="O23:P24"/>
    </sheetView>
  </sheetViews>
  <sheetFormatPr defaultColWidth="9" defaultRowHeight="12.75" x14ac:dyDescent="0.35"/>
  <cols>
    <col min="1" max="1" width="10.796875" style="174" customWidth="1"/>
    <col min="2" max="2" width="10" style="174" bestFit="1" customWidth="1"/>
    <col min="3" max="3" width="9.796875" style="174" customWidth="1"/>
    <col min="4" max="4" width="11" style="176" customWidth="1"/>
    <col min="5" max="5" width="9" style="174"/>
    <col min="6" max="6" width="15.19921875" style="174" customWidth="1"/>
    <col min="7" max="7" width="16.796875" style="174" customWidth="1"/>
    <col min="8" max="10" width="10.19921875" style="174" customWidth="1"/>
    <col min="11" max="11" width="10" style="174" customWidth="1"/>
    <col min="12" max="18" width="10.796875" style="174" customWidth="1"/>
    <col min="19" max="19" width="9.19921875" style="174" customWidth="1"/>
    <col min="20" max="25" width="10.796875" style="174" customWidth="1"/>
    <col min="26" max="42" width="10.796875" style="174" bestFit="1" customWidth="1"/>
    <col min="43" max="43" width="9.19921875" style="174" bestFit="1" customWidth="1"/>
    <col min="44" max="16384" width="9" style="174"/>
  </cols>
  <sheetData>
    <row r="1" spans="1:43" ht="14.25" x14ac:dyDescent="0.45">
      <c r="A1" s="173" t="s">
        <v>1474</v>
      </c>
      <c r="B1" s="173" t="s">
        <v>2130</v>
      </c>
      <c r="C1" s="173" t="s">
        <v>2138</v>
      </c>
      <c r="D1" s="172" t="s">
        <v>61</v>
      </c>
      <c r="E1" s="173" t="s">
        <v>26</v>
      </c>
      <c r="F1"/>
      <c r="G1"/>
      <c r="H1"/>
      <c r="I1"/>
      <c r="J1"/>
      <c r="K1"/>
      <c r="L1" s="172"/>
      <c r="M1" s="173"/>
    </row>
    <row r="2" spans="1:43" ht="14.25" x14ac:dyDescent="0.45">
      <c r="A2" s="174" t="s">
        <v>2134</v>
      </c>
      <c r="B2" s="174" t="s">
        <v>2139</v>
      </c>
      <c r="C2" s="174" t="s">
        <v>2132</v>
      </c>
      <c r="D2" s="176">
        <v>500</v>
      </c>
      <c r="E2" s="174" t="s">
        <v>2140</v>
      </c>
      <c r="F2"/>
      <c r="G2"/>
      <c r="H2"/>
      <c r="I2"/>
      <c r="J2"/>
      <c r="K2"/>
    </row>
    <row r="3" spans="1:43" ht="14.25" x14ac:dyDescent="0.45">
      <c r="A3" s="174" t="s">
        <v>2134</v>
      </c>
      <c r="B3" s="174" t="s">
        <v>2139</v>
      </c>
      <c r="C3" s="174" t="s">
        <v>2141</v>
      </c>
      <c r="D3" s="176">
        <v>500</v>
      </c>
      <c r="E3" s="174" t="s">
        <v>2140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</row>
    <row r="4" spans="1:43" ht="14.25" x14ac:dyDescent="0.45">
      <c r="A4" s="174" t="s">
        <v>2134</v>
      </c>
      <c r="B4" s="174" t="s">
        <v>2139</v>
      </c>
      <c r="C4" s="174" t="s">
        <v>2133</v>
      </c>
      <c r="D4" s="176">
        <v>500</v>
      </c>
      <c r="E4" s="174" t="s">
        <v>2140</v>
      </c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43" ht="14.25" x14ac:dyDescent="0.45">
      <c r="A5" s="174" t="s">
        <v>2134</v>
      </c>
      <c r="B5" s="174" t="s">
        <v>2142</v>
      </c>
      <c r="C5" s="174" t="s">
        <v>2132</v>
      </c>
      <c r="D5" s="176">
        <v>500</v>
      </c>
      <c r="E5" s="174" t="s">
        <v>2140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1:43" ht="14.25" x14ac:dyDescent="0.45">
      <c r="A6" s="174" t="s">
        <v>2134</v>
      </c>
      <c r="B6" s="174" t="s">
        <v>2143</v>
      </c>
      <c r="C6" s="174" t="s">
        <v>2132</v>
      </c>
      <c r="D6" s="176">
        <v>500</v>
      </c>
      <c r="E6" s="174" t="s">
        <v>2140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3" ht="14.25" x14ac:dyDescent="0.45">
      <c r="A7" s="174" t="s">
        <v>2134</v>
      </c>
      <c r="B7" s="174" t="s">
        <v>2143</v>
      </c>
      <c r="C7" s="174" t="s">
        <v>2141</v>
      </c>
      <c r="D7" s="176">
        <v>500</v>
      </c>
      <c r="E7" s="174" t="s">
        <v>2140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</row>
    <row r="8" spans="1:43" ht="14.25" x14ac:dyDescent="0.45">
      <c r="A8" s="174" t="s">
        <v>2134</v>
      </c>
      <c r="B8" s="174" t="s">
        <v>2143</v>
      </c>
      <c r="C8" s="174" t="s">
        <v>2133</v>
      </c>
      <c r="D8" s="176">
        <v>500</v>
      </c>
      <c r="E8" s="174" t="s">
        <v>2140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</row>
    <row r="9" spans="1:43" ht="14.25" x14ac:dyDescent="0.45">
      <c r="A9" s="174" t="s">
        <v>2134</v>
      </c>
      <c r="B9" s="174" t="s">
        <v>2144</v>
      </c>
      <c r="C9" s="174" t="s">
        <v>2132</v>
      </c>
      <c r="D9" s="176">
        <v>500</v>
      </c>
      <c r="E9" s="174" t="s">
        <v>2140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</row>
    <row r="10" spans="1:43" ht="14.25" x14ac:dyDescent="0.45">
      <c r="A10" s="174" t="s">
        <v>2134</v>
      </c>
      <c r="B10" s="174" t="s">
        <v>2144</v>
      </c>
      <c r="C10" s="174" t="s">
        <v>2133</v>
      </c>
      <c r="D10" s="176">
        <v>500</v>
      </c>
      <c r="E10" s="174" t="s">
        <v>2140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</row>
    <row r="11" spans="1:43" ht="14.25" x14ac:dyDescent="0.45">
      <c r="A11" s="174" t="s">
        <v>2134</v>
      </c>
      <c r="B11" s="174" t="s">
        <v>2145</v>
      </c>
      <c r="C11" s="174" t="s">
        <v>2132</v>
      </c>
      <c r="D11" s="176">
        <v>500</v>
      </c>
      <c r="E11" s="174" t="s">
        <v>2140</v>
      </c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</row>
    <row r="12" spans="1:43" ht="14.25" x14ac:dyDescent="0.45">
      <c r="A12" s="174" t="s">
        <v>2134</v>
      </c>
      <c r="B12" s="174" t="s">
        <v>2145</v>
      </c>
      <c r="C12" s="174" t="s">
        <v>2141</v>
      </c>
      <c r="D12" s="176">
        <v>500</v>
      </c>
      <c r="E12" s="174" t="s">
        <v>2140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</row>
    <row r="13" spans="1:43" ht="14.25" x14ac:dyDescent="0.45">
      <c r="A13" s="174" t="s">
        <v>2134</v>
      </c>
      <c r="B13" s="174" t="s">
        <v>2146</v>
      </c>
      <c r="C13" s="174" t="s">
        <v>2132</v>
      </c>
      <c r="D13" s="176">
        <v>500</v>
      </c>
      <c r="E13" s="174" t="s">
        <v>2140</v>
      </c>
      <c r="F13"/>
      <c r="G13"/>
      <c r="H13"/>
      <c r="I13"/>
      <c r="J13"/>
      <c r="K13"/>
      <c r="L13"/>
    </row>
    <row r="14" spans="1:43" ht="14.25" x14ac:dyDescent="0.45">
      <c r="A14" s="174" t="s">
        <v>2134</v>
      </c>
      <c r="B14" s="174" t="s">
        <v>2146</v>
      </c>
      <c r="C14" s="174" t="s">
        <v>2141</v>
      </c>
      <c r="D14" s="176">
        <v>500</v>
      </c>
      <c r="E14" s="174" t="s">
        <v>2140</v>
      </c>
      <c r="F14"/>
      <c r="G14"/>
      <c r="H14"/>
      <c r="I14"/>
      <c r="J14"/>
      <c r="K14"/>
      <c r="L14"/>
    </row>
    <row r="15" spans="1:43" ht="14.25" x14ac:dyDescent="0.45">
      <c r="A15" s="174" t="s">
        <v>2134</v>
      </c>
      <c r="B15" s="174" t="s">
        <v>2147</v>
      </c>
      <c r="C15" s="174" t="s">
        <v>2141</v>
      </c>
      <c r="D15" s="176">
        <v>500</v>
      </c>
      <c r="E15" s="174" t="s">
        <v>2140</v>
      </c>
      <c r="F15"/>
      <c r="G15"/>
      <c r="H15"/>
      <c r="I15"/>
      <c r="J15"/>
      <c r="K15"/>
      <c r="L15"/>
    </row>
    <row r="16" spans="1:43" ht="14.25" x14ac:dyDescent="0.45">
      <c r="A16" s="174" t="s">
        <v>2134</v>
      </c>
      <c r="B16" s="174" t="s">
        <v>2147</v>
      </c>
      <c r="C16" s="174" t="s">
        <v>2133</v>
      </c>
      <c r="D16" s="176">
        <v>500</v>
      </c>
      <c r="E16" s="174" t="s">
        <v>2140</v>
      </c>
      <c r="F16"/>
      <c r="G16"/>
      <c r="H16"/>
      <c r="I16"/>
      <c r="J16"/>
      <c r="K16"/>
      <c r="L16"/>
    </row>
    <row r="17" spans="1:12" ht="14.25" x14ac:dyDescent="0.45">
      <c r="A17" s="174" t="s">
        <v>2134</v>
      </c>
      <c r="B17" s="174" t="s">
        <v>2148</v>
      </c>
      <c r="C17" s="174" t="s">
        <v>2132</v>
      </c>
      <c r="D17" s="176">
        <v>500</v>
      </c>
      <c r="E17" s="174" t="s">
        <v>2140</v>
      </c>
      <c r="F17"/>
      <c r="G17"/>
      <c r="H17"/>
      <c r="I17"/>
      <c r="J17"/>
      <c r="K17"/>
      <c r="L17"/>
    </row>
    <row r="18" spans="1:12" ht="14.25" x14ac:dyDescent="0.45">
      <c r="A18" s="174" t="s">
        <v>2134</v>
      </c>
      <c r="B18" s="174" t="s">
        <v>2148</v>
      </c>
      <c r="C18" s="174" t="s">
        <v>2141</v>
      </c>
      <c r="D18" s="176">
        <v>500</v>
      </c>
      <c r="E18" s="174" t="s">
        <v>2140</v>
      </c>
      <c r="F18"/>
      <c r="G18"/>
      <c r="H18"/>
      <c r="I18"/>
      <c r="J18"/>
      <c r="K18"/>
      <c r="L18"/>
    </row>
    <row r="19" spans="1:12" ht="14.25" x14ac:dyDescent="0.45">
      <c r="A19" s="174" t="s">
        <v>2134</v>
      </c>
      <c r="B19" s="174" t="s">
        <v>2149</v>
      </c>
      <c r="C19" s="174" t="s">
        <v>2132</v>
      </c>
      <c r="D19" s="176">
        <v>500</v>
      </c>
      <c r="E19" s="174" t="s">
        <v>2140</v>
      </c>
      <c r="F19"/>
      <c r="G19"/>
      <c r="H19"/>
      <c r="I19"/>
      <c r="J19"/>
      <c r="K19"/>
      <c r="L19"/>
    </row>
    <row r="20" spans="1:12" ht="14.25" x14ac:dyDescent="0.45">
      <c r="A20" s="174" t="s">
        <v>2134</v>
      </c>
      <c r="B20" s="174" t="s">
        <v>2149</v>
      </c>
      <c r="C20" s="174" t="s">
        <v>2133</v>
      </c>
      <c r="D20" s="176">
        <v>500</v>
      </c>
      <c r="E20" s="174" t="s">
        <v>2140</v>
      </c>
      <c r="F20"/>
      <c r="G20"/>
      <c r="H20"/>
      <c r="I20"/>
      <c r="J20"/>
      <c r="K20"/>
      <c r="L20"/>
    </row>
    <row r="21" spans="1:12" ht="14.25" x14ac:dyDescent="0.45">
      <c r="A21" s="174" t="s">
        <v>2134</v>
      </c>
      <c r="B21" s="174" t="s">
        <v>2150</v>
      </c>
      <c r="C21" s="174" t="s">
        <v>2132</v>
      </c>
      <c r="D21" s="176">
        <v>500</v>
      </c>
      <c r="E21" s="174" t="s">
        <v>2140</v>
      </c>
      <c r="F21"/>
      <c r="G21"/>
      <c r="H21"/>
      <c r="I21"/>
      <c r="J21"/>
      <c r="K21"/>
      <c r="L21"/>
    </row>
    <row r="22" spans="1:12" ht="14.25" x14ac:dyDescent="0.45">
      <c r="A22" s="174" t="s">
        <v>2134</v>
      </c>
      <c r="B22" s="174" t="s">
        <v>2150</v>
      </c>
      <c r="C22" s="174" t="s">
        <v>2133</v>
      </c>
      <c r="D22" s="176">
        <v>500</v>
      </c>
      <c r="E22" s="174" t="s">
        <v>2140</v>
      </c>
      <c r="F22"/>
      <c r="G22"/>
      <c r="H22"/>
      <c r="I22"/>
      <c r="J22"/>
      <c r="K22"/>
      <c r="L22"/>
    </row>
    <row r="23" spans="1:12" ht="14.25" x14ac:dyDescent="0.45">
      <c r="A23" s="174" t="s">
        <v>2134</v>
      </c>
      <c r="B23" s="174" t="s">
        <v>2151</v>
      </c>
      <c r="C23" s="174" t="s">
        <v>2141</v>
      </c>
      <c r="D23" s="176">
        <v>500</v>
      </c>
      <c r="E23" s="174" t="s">
        <v>2140</v>
      </c>
      <c r="F23"/>
      <c r="G23"/>
      <c r="H23"/>
      <c r="I23"/>
      <c r="J23"/>
      <c r="K23"/>
      <c r="L23"/>
    </row>
    <row r="24" spans="1:12" ht="14.25" x14ac:dyDescent="0.45">
      <c r="A24" s="174" t="s">
        <v>2134</v>
      </c>
      <c r="B24" s="174" t="s">
        <v>2151</v>
      </c>
      <c r="C24" s="174" t="s">
        <v>2133</v>
      </c>
      <c r="D24" s="176">
        <v>500</v>
      </c>
      <c r="E24" s="174" t="s">
        <v>2140</v>
      </c>
      <c r="F24"/>
      <c r="G24"/>
      <c r="H24"/>
      <c r="I24"/>
      <c r="J24"/>
      <c r="K24"/>
      <c r="L24"/>
    </row>
    <row r="25" spans="1:12" ht="14.25" x14ac:dyDescent="0.45">
      <c r="A25" s="174" t="s">
        <v>2134</v>
      </c>
      <c r="B25" s="174" t="s">
        <v>2152</v>
      </c>
      <c r="C25" s="174" t="s">
        <v>2132</v>
      </c>
      <c r="D25" s="176">
        <v>500</v>
      </c>
      <c r="E25" s="174" t="s">
        <v>2140</v>
      </c>
      <c r="F25"/>
      <c r="G25"/>
      <c r="H25"/>
      <c r="I25"/>
      <c r="J25"/>
      <c r="K25"/>
      <c r="L25"/>
    </row>
    <row r="26" spans="1:12" ht="14.25" x14ac:dyDescent="0.45">
      <c r="A26" s="174" t="s">
        <v>2134</v>
      </c>
      <c r="B26" s="174" t="s">
        <v>2152</v>
      </c>
      <c r="C26" s="174" t="s">
        <v>2141</v>
      </c>
      <c r="D26" s="176">
        <v>500</v>
      </c>
      <c r="E26" s="174" t="s">
        <v>2140</v>
      </c>
      <c r="F26"/>
      <c r="G26"/>
      <c r="H26"/>
      <c r="I26"/>
      <c r="J26"/>
      <c r="K26"/>
      <c r="L26"/>
    </row>
    <row r="27" spans="1:12" ht="14.25" x14ac:dyDescent="0.45">
      <c r="A27" s="174" t="s">
        <v>2135</v>
      </c>
      <c r="B27" s="174" t="s">
        <v>2139</v>
      </c>
      <c r="C27" s="174" t="s">
        <v>2141</v>
      </c>
      <c r="D27" s="176">
        <v>5224</v>
      </c>
      <c r="E27" s="174" t="s">
        <v>29</v>
      </c>
      <c r="F27"/>
      <c r="G27"/>
      <c r="H27"/>
      <c r="I27"/>
      <c r="J27"/>
      <c r="K27"/>
      <c r="L27"/>
    </row>
    <row r="28" spans="1:12" ht="14.25" x14ac:dyDescent="0.45">
      <c r="A28" s="174" t="s">
        <v>2135</v>
      </c>
      <c r="B28" s="174" t="s">
        <v>2139</v>
      </c>
      <c r="C28" s="174" t="s">
        <v>2133</v>
      </c>
      <c r="D28" s="176">
        <v>5224</v>
      </c>
      <c r="E28" s="174" t="s">
        <v>29</v>
      </c>
      <c r="F28"/>
      <c r="G28"/>
      <c r="H28"/>
      <c r="I28"/>
      <c r="J28"/>
      <c r="K28"/>
      <c r="L28"/>
    </row>
    <row r="29" spans="1:12" ht="14.25" x14ac:dyDescent="0.45">
      <c r="A29" s="174" t="s">
        <v>2135</v>
      </c>
      <c r="B29" s="174" t="s">
        <v>2142</v>
      </c>
      <c r="C29" s="174" t="s">
        <v>2141</v>
      </c>
      <c r="D29" s="176">
        <v>5521</v>
      </c>
      <c r="E29" s="174" t="s">
        <v>29</v>
      </c>
      <c r="F29"/>
      <c r="G29"/>
      <c r="H29"/>
      <c r="I29"/>
      <c r="J29"/>
      <c r="K29"/>
      <c r="L29"/>
    </row>
    <row r="30" spans="1:12" ht="14.25" x14ac:dyDescent="0.45">
      <c r="A30" s="174" t="s">
        <v>2135</v>
      </c>
      <c r="B30" s="174" t="s">
        <v>2142</v>
      </c>
      <c r="C30" s="174" t="s">
        <v>2133</v>
      </c>
      <c r="D30" s="176">
        <v>5521</v>
      </c>
      <c r="E30" s="174" t="s">
        <v>29</v>
      </c>
      <c r="F30"/>
      <c r="G30"/>
      <c r="H30"/>
      <c r="I30"/>
      <c r="J30"/>
      <c r="K30"/>
      <c r="L30"/>
    </row>
    <row r="31" spans="1:12" ht="14.25" x14ac:dyDescent="0.45">
      <c r="A31" s="174" t="s">
        <v>2135</v>
      </c>
      <c r="B31" s="174" t="s">
        <v>2143</v>
      </c>
      <c r="C31" s="174" t="s">
        <v>2132</v>
      </c>
      <c r="D31" s="176">
        <v>5211</v>
      </c>
      <c r="E31" s="174" t="s">
        <v>29</v>
      </c>
      <c r="F31"/>
      <c r="G31"/>
      <c r="H31"/>
      <c r="I31"/>
      <c r="J31"/>
      <c r="K31"/>
      <c r="L31"/>
    </row>
    <row r="32" spans="1:12" ht="14.25" x14ac:dyDescent="0.45">
      <c r="A32" s="174" t="s">
        <v>2135</v>
      </c>
      <c r="B32" s="174" t="s">
        <v>2143</v>
      </c>
      <c r="C32" s="174" t="s">
        <v>2141</v>
      </c>
      <c r="D32" s="176">
        <v>8524</v>
      </c>
      <c r="E32" s="174" t="s">
        <v>29</v>
      </c>
      <c r="F32"/>
      <c r="G32"/>
      <c r="H32"/>
      <c r="I32"/>
      <c r="J32"/>
      <c r="K32"/>
      <c r="L32"/>
    </row>
    <row r="33" spans="1:12" ht="14.25" x14ac:dyDescent="0.45">
      <c r="A33" s="174" t="s">
        <v>2135</v>
      </c>
      <c r="B33" s="174" t="s">
        <v>2143</v>
      </c>
      <c r="C33" s="174" t="s">
        <v>2133</v>
      </c>
      <c r="D33" s="176">
        <v>5211</v>
      </c>
      <c r="E33" s="174" t="s">
        <v>29</v>
      </c>
      <c r="F33"/>
      <c r="G33"/>
      <c r="H33"/>
      <c r="I33"/>
      <c r="J33"/>
      <c r="K33"/>
      <c r="L33"/>
    </row>
    <row r="34" spans="1:12" ht="14.25" x14ac:dyDescent="0.45">
      <c r="A34" s="174" t="s">
        <v>2135</v>
      </c>
      <c r="B34" s="174" t="s">
        <v>2144</v>
      </c>
      <c r="C34" s="174" t="s">
        <v>2132</v>
      </c>
      <c r="D34" s="176">
        <v>1998</v>
      </c>
      <c r="E34" s="174" t="s">
        <v>29</v>
      </c>
      <c r="F34"/>
      <c r="G34"/>
      <c r="H34"/>
      <c r="I34"/>
      <c r="J34"/>
      <c r="K34"/>
      <c r="L34"/>
    </row>
    <row r="35" spans="1:12" ht="14.25" x14ac:dyDescent="0.45">
      <c r="A35" s="174" t="s">
        <v>2135</v>
      </c>
      <c r="B35" s="174" t="s">
        <v>2144</v>
      </c>
      <c r="C35" s="174" t="s">
        <v>2141</v>
      </c>
      <c r="D35" s="176">
        <v>2131</v>
      </c>
      <c r="E35" s="174" t="s">
        <v>29</v>
      </c>
      <c r="F35"/>
      <c r="G35"/>
      <c r="H35"/>
      <c r="I35"/>
      <c r="J35"/>
      <c r="K35"/>
      <c r="L35"/>
    </row>
    <row r="36" spans="1:12" ht="14.25" x14ac:dyDescent="0.45">
      <c r="A36" s="174" t="s">
        <v>2135</v>
      </c>
      <c r="B36" s="174" t="s">
        <v>2144</v>
      </c>
      <c r="C36" s="174" t="s">
        <v>2133</v>
      </c>
      <c r="D36" s="176">
        <v>1998</v>
      </c>
      <c r="E36" s="174" t="s">
        <v>29</v>
      </c>
      <c r="F36"/>
      <c r="G36"/>
      <c r="H36"/>
      <c r="I36"/>
      <c r="J36"/>
      <c r="K36"/>
      <c r="L36"/>
    </row>
    <row r="37" spans="1:12" ht="14.25" x14ac:dyDescent="0.45">
      <c r="A37" s="174" t="s">
        <v>2135</v>
      </c>
      <c r="B37" s="174" t="s">
        <v>2144</v>
      </c>
      <c r="C37" s="174" t="s">
        <v>2133</v>
      </c>
      <c r="D37" s="176">
        <v>2131</v>
      </c>
      <c r="E37" s="174" t="s">
        <v>29</v>
      </c>
      <c r="F37"/>
      <c r="G37"/>
      <c r="H37"/>
      <c r="I37"/>
      <c r="J37"/>
      <c r="K37"/>
      <c r="L37"/>
    </row>
    <row r="38" spans="1:12" ht="14.25" x14ac:dyDescent="0.45">
      <c r="A38" s="174" t="s">
        <v>2135</v>
      </c>
      <c r="B38" s="174" t="s">
        <v>2145</v>
      </c>
      <c r="C38" s="174" t="s">
        <v>2132</v>
      </c>
      <c r="D38" s="176">
        <v>954</v>
      </c>
      <c r="E38" s="174" t="s">
        <v>29</v>
      </c>
      <c r="F38"/>
      <c r="G38"/>
      <c r="H38"/>
      <c r="I38"/>
      <c r="J38"/>
      <c r="K38"/>
      <c r="L38"/>
    </row>
    <row r="39" spans="1:12" ht="14.25" x14ac:dyDescent="0.45">
      <c r="A39" s="174" t="s">
        <v>2135</v>
      </c>
      <c r="B39" s="174" t="s">
        <v>2145</v>
      </c>
      <c r="C39" s="174" t="s">
        <v>2141</v>
      </c>
      <c r="D39" s="176">
        <v>954</v>
      </c>
      <c r="E39" s="174" t="s">
        <v>29</v>
      </c>
      <c r="F39"/>
      <c r="G39"/>
      <c r="H39"/>
      <c r="I39"/>
      <c r="J39"/>
      <c r="K39"/>
      <c r="L39"/>
    </row>
    <row r="40" spans="1:12" ht="14.25" x14ac:dyDescent="0.45">
      <c r="A40" s="174" t="s">
        <v>2135</v>
      </c>
      <c r="B40" s="174" t="s">
        <v>2145</v>
      </c>
      <c r="C40" s="174" t="s">
        <v>2133</v>
      </c>
      <c r="D40" s="176">
        <v>8524</v>
      </c>
      <c r="E40" s="174" t="s">
        <v>29</v>
      </c>
      <c r="F40"/>
      <c r="G40"/>
      <c r="H40"/>
      <c r="I40"/>
      <c r="J40"/>
      <c r="K40"/>
      <c r="L40"/>
    </row>
    <row r="41" spans="1:12" ht="14.25" x14ac:dyDescent="0.45">
      <c r="A41" s="174" t="s">
        <v>2135</v>
      </c>
      <c r="B41" s="174" t="s">
        <v>2146</v>
      </c>
      <c r="C41" s="174" t="s">
        <v>2141</v>
      </c>
      <c r="D41" s="176">
        <v>4236</v>
      </c>
      <c r="E41" s="174" t="s">
        <v>29</v>
      </c>
      <c r="F41"/>
      <c r="G41"/>
      <c r="H41"/>
      <c r="I41"/>
      <c r="J41"/>
      <c r="K41"/>
      <c r="L41"/>
    </row>
    <row r="42" spans="1:12" ht="14.25" x14ac:dyDescent="0.45">
      <c r="A42" s="174" t="s">
        <v>2135</v>
      </c>
      <c r="B42" s="174" t="s">
        <v>2146</v>
      </c>
      <c r="C42" s="174" t="s">
        <v>2133</v>
      </c>
      <c r="D42" s="176">
        <v>4236</v>
      </c>
      <c r="E42" s="174" t="s">
        <v>29</v>
      </c>
      <c r="F42"/>
      <c r="G42"/>
      <c r="H42"/>
      <c r="I42"/>
      <c r="J42"/>
      <c r="K42"/>
      <c r="L42"/>
    </row>
    <row r="43" spans="1:12" ht="14.25" x14ac:dyDescent="0.45">
      <c r="A43" s="174" t="s">
        <v>2135</v>
      </c>
      <c r="B43" s="174" t="s">
        <v>2147</v>
      </c>
      <c r="C43" s="174" t="s">
        <v>2132</v>
      </c>
      <c r="D43" s="176">
        <v>2421</v>
      </c>
      <c r="E43" s="174" t="s">
        <v>29</v>
      </c>
      <c r="F43"/>
      <c r="G43"/>
      <c r="H43"/>
      <c r="I43"/>
      <c r="J43"/>
      <c r="K43"/>
      <c r="L43"/>
    </row>
    <row r="44" spans="1:12" ht="14.25" x14ac:dyDescent="0.45">
      <c r="A44" s="174" t="s">
        <v>2135</v>
      </c>
      <c r="B44" s="174" t="s">
        <v>2147</v>
      </c>
      <c r="C44" s="174" t="s">
        <v>2141</v>
      </c>
      <c r="D44" s="176">
        <v>2421</v>
      </c>
      <c r="E44" s="174" t="s">
        <v>29</v>
      </c>
      <c r="F44"/>
      <c r="G44"/>
      <c r="H44"/>
      <c r="I44"/>
      <c r="J44"/>
      <c r="K44"/>
      <c r="L44"/>
    </row>
    <row r="45" spans="1:12" ht="14.25" x14ac:dyDescent="0.45">
      <c r="A45" s="174" t="s">
        <v>2135</v>
      </c>
      <c r="B45" s="174" t="s">
        <v>2148</v>
      </c>
      <c r="C45" s="174" t="s">
        <v>2132</v>
      </c>
      <c r="D45" s="176">
        <v>3234</v>
      </c>
      <c r="E45" s="174" t="s">
        <v>29</v>
      </c>
      <c r="F45"/>
      <c r="G45"/>
      <c r="H45"/>
      <c r="I45"/>
      <c r="J45"/>
      <c r="K45"/>
      <c r="L45"/>
    </row>
    <row r="46" spans="1:12" ht="14.25" x14ac:dyDescent="0.45">
      <c r="A46" s="174" t="s">
        <v>2135</v>
      </c>
      <c r="B46" s="174" t="s">
        <v>2148</v>
      </c>
      <c r="C46" s="174" t="s">
        <v>2133</v>
      </c>
      <c r="D46" s="176">
        <v>3234</v>
      </c>
      <c r="E46" s="174" t="s">
        <v>29</v>
      </c>
      <c r="F46"/>
      <c r="G46"/>
      <c r="H46"/>
      <c r="I46"/>
      <c r="J46"/>
      <c r="K46"/>
      <c r="L46"/>
    </row>
    <row r="47" spans="1:12" ht="14.25" x14ac:dyDescent="0.45">
      <c r="A47" s="174" t="s">
        <v>2135</v>
      </c>
      <c r="B47" s="174" t="s">
        <v>2149</v>
      </c>
      <c r="C47" s="174" t="s">
        <v>2141</v>
      </c>
      <c r="D47" s="176">
        <v>5444</v>
      </c>
      <c r="E47" s="174" t="s">
        <v>29</v>
      </c>
      <c r="F47"/>
      <c r="G47"/>
      <c r="H47"/>
      <c r="I47"/>
      <c r="J47"/>
      <c r="K47"/>
      <c r="L47"/>
    </row>
    <row r="48" spans="1:12" ht="14.25" x14ac:dyDescent="0.45">
      <c r="A48" s="174" t="s">
        <v>2135</v>
      </c>
      <c r="B48" s="174" t="s">
        <v>2149</v>
      </c>
      <c r="C48" s="174" t="s">
        <v>2133</v>
      </c>
      <c r="D48" s="176">
        <v>5444</v>
      </c>
      <c r="E48" s="174" t="s">
        <v>29</v>
      </c>
      <c r="F48"/>
      <c r="G48"/>
      <c r="H48"/>
      <c r="I48"/>
      <c r="J48"/>
      <c r="K48"/>
      <c r="L48"/>
    </row>
    <row r="49" spans="1:12" ht="14.25" x14ac:dyDescent="0.45">
      <c r="A49" s="174" t="s">
        <v>2135</v>
      </c>
      <c r="B49" s="174" t="s">
        <v>2150</v>
      </c>
      <c r="C49" s="174" t="s">
        <v>2132</v>
      </c>
      <c r="D49" s="176">
        <v>3271</v>
      </c>
      <c r="E49" s="174" t="s">
        <v>29</v>
      </c>
      <c r="F49"/>
      <c r="G49"/>
      <c r="H49"/>
      <c r="I49"/>
      <c r="J49"/>
      <c r="K49"/>
      <c r="L49"/>
    </row>
    <row r="50" spans="1:12" ht="14.25" x14ac:dyDescent="0.45">
      <c r="A50" s="174" t="s">
        <v>2135</v>
      </c>
      <c r="B50" s="174" t="s">
        <v>2150</v>
      </c>
      <c r="C50" s="174" t="s">
        <v>2133</v>
      </c>
      <c r="D50" s="176">
        <v>3271</v>
      </c>
      <c r="E50" s="174" t="s">
        <v>29</v>
      </c>
      <c r="F50"/>
      <c r="G50"/>
      <c r="H50"/>
      <c r="I50"/>
      <c r="J50"/>
      <c r="K50"/>
      <c r="L50"/>
    </row>
    <row r="51" spans="1:12" ht="14.25" x14ac:dyDescent="0.45">
      <c r="A51" s="174" t="s">
        <v>2135</v>
      </c>
      <c r="B51" s="174" t="s">
        <v>2151</v>
      </c>
      <c r="C51" s="174" t="s">
        <v>2141</v>
      </c>
      <c r="D51" s="176">
        <v>7311</v>
      </c>
      <c r="E51" s="174" t="s">
        <v>29</v>
      </c>
      <c r="F51"/>
      <c r="G51"/>
      <c r="H51"/>
      <c r="I51"/>
      <c r="J51"/>
      <c r="K51"/>
      <c r="L51"/>
    </row>
    <row r="52" spans="1:12" ht="14.25" x14ac:dyDescent="0.45">
      <c r="A52" s="174" t="s">
        <v>2135</v>
      </c>
      <c r="B52" s="174" t="s">
        <v>2151</v>
      </c>
      <c r="C52" s="174" t="s">
        <v>2133</v>
      </c>
      <c r="D52" s="176">
        <v>7311</v>
      </c>
      <c r="E52" s="174" t="s">
        <v>29</v>
      </c>
      <c r="F52"/>
      <c r="G52"/>
      <c r="H52"/>
      <c r="I52"/>
      <c r="J52"/>
      <c r="K52"/>
      <c r="L52"/>
    </row>
    <row r="53" spans="1:12" ht="14.25" x14ac:dyDescent="0.45">
      <c r="A53" s="174" t="s">
        <v>2135</v>
      </c>
      <c r="B53" s="174" t="s">
        <v>2152</v>
      </c>
      <c r="C53" s="174" t="s">
        <v>2132</v>
      </c>
      <c r="D53" s="176">
        <v>1678</v>
      </c>
      <c r="E53" s="174" t="s">
        <v>29</v>
      </c>
      <c r="F53"/>
      <c r="G53"/>
      <c r="H53"/>
      <c r="I53"/>
      <c r="J53"/>
      <c r="K53"/>
      <c r="L53"/>
    </row>
    <row r="54" spans="1:12" ht="14.25" x14ac:dyDescent="0.45">
      <c r="A54" s="174" t="s">
        <v>2135</v>
      </c>
      <c r="B54" s="174" t="s">
        <v>2152</v>
      </c>
      <c r="C54" s="174" t="s">
        <v>2133</v>
      </c>
      <c r="D54" s="176">
        <v>1678</v>
      </c>
      <c r="E54" s="174" t="s">
        <v>29</v>
      </c>
      <c r="F54"/>
      <c r="G54"/>
      <c r="H54"/>
      <c r="I54"/>
      <c r="J54"/>
      <c r="K54"/>
      <c r="L54"/>
    </row>
    <row r="55" spans="1:12" ht="14.25" x14ac:dyDescent="0.45">
      <c r="A55" s="174" t="s">
        <v>265</v>
      </c>
      <c r="B55" s="174" t="s">
        <v>2139</v>
      </c>
      <c r="C55" s="174" t="s">
        <v>2133</v>
      </c>
      <c r="D55" s="176">
        <v>9524</v>
      </c>
      <c r="E55" s="174" t="s">
        <v>2140</v>
      </c>
      <c r="F55"/>
      <c r="G55"/>
      <c r="H55"/>
      <c r="I55"/>
      <c r="J55"/>
      <c r="K55"/>
      <c r="L55"/>
    </row>
    <row r="56" spans="1:12" ht="14.25" x14ac:dyDescent="0.45">
      <c r="A56" s="174" t="s">
        <v>265</v>
      </c>
      <c r="B56" s="174" t="s">
        <v>2143</v>
      </c>
      <c r="C56" s="174" t="s">
        <v>2133</v>
      </c>
      <c r="D56" s="176">
        <v>9524</v>
      </c>
      <c r="E56" s="174" t="s">
        <v>2140</v>
      </c>
      <c r="F56"/>
      <c r="G56"/>
      <c r="H56"/>
      <c r="I56"/>
      <c r="J56"/>
      <c r="K56"/>
      <c r="L56"/>
    </row>
    <row r="57" spans="1:12" ht="14.25" x14ac:dyDescent="0.45">
      <c r="A57" s="174" t="s">
        <v>265</v>
      </c>
      <c r="B57" s="174" t="s">
        <v>2144</v>
      </c>
      <c r="C57" s="174" t="s">
        <v>2132</v>
      </c>
      <c r="D57" s="176">
        <v>5521</v>
      </c>
      <c r="E57" s="174" t="s">
        <v>2140</v>
      </c>
      <c r="F57"/>
      <c r="G57"/>
      <c r="H57"/>
      <c r="I57"/>
      <c r="J57"/>
      <c r="K57"/>
      <c r="L57"/>
    </row>
    <row r="58" spans="1:12" ht="14.25" x14ac:dyDescent="0.45">
      <c r="A58" s="174" t="s">
        <v>265</v>
      </c>
      <c r="B58" s="174" t="s">
        <v>2144</v>
      </c>
      <c r="C58" s="174" t="s">
        <v>2141</v>
      </c>
      <c r="D58" s="176">
        <v>5521</v>
      </c>
      <c r="E58" s="174" t="s">
        <v>2140</v>
      </c>
      <c r="F58"/>
      <c r="G58"/>
      <c r="H58"/>
      <c r="I58"/>
      <c r="J58"/>
      <c r="K58"/>
      <c r="L58"/>
    </row>
    <row r="59" spans="1:12" ht="14.25" x14ac:dyDescent="0.45">
      <c r="A59" s="174" t="s">
        <v>265</v>
      </c>
      <c r="B59" s="174" t="s">
        <v>2144</v>
      </c>
      <c r="C59" s="174" t="s">
        <v>2133</v>
      </c>
      <c r="D59" s="176">
        <v>5444</v>
      </c>
      <c r="E59" s="174" t="s">
        <v>2140</v>
      </c>
      <c r="F59"/>
      <c r="G59"/>
      <c r="H59"/>
      <c r="I59"/>
      <c r="J59"/>
      <c r="K59"/>
      <c r="L59"/>
    </row>
    <row r="60" spans="1:12" ht="14.25" x14ac:dyDescent="0.45">
      <c r="A60" s="174" t="s">
        <v>265</v>
      </c>
      <c r="B60" s="174" t="s">
        <v>2145</v>
      </c>
      <c r="C60" s="174" t="s">
        <v>2132</v>
      </c>
      <c r="D60" s="176">
        <v>2954</v>
      </c>
      <c r="E60" s="174" t="s">
        <v>2140</v>
      </c>
      <c r="F60"/>
      <c r="G60"/>
      <c r="H60"/>
      <c r="I60"/>
      <c r="J60"/>
      <c r="K60"/>
      <c r="L60"/>
    </row>
    <row r="61" spans="1:12" ht="14.25" x14ac:dyDescent="0.45">
      <c r="A61" s="174" t="s">
        <v>265</v>
      </c>
      <c r="B61" s="174" t="s">
        <v>2145</v>
      </c>
      <c r="C61" s="174" t="s">
        <v>2132</v>
      </c>
      <c r="D61" s="176">
        <v>5224</v>
      </c>
      <c r="E61" s="174" t="s">
        <v>2140</v>
      </c>
      <c r="F61"/>
      <c r="G61"/>
      <c r="H61"/>
      <c r="I61"/>
      <c r="J61"/>
      <c r="K61"/>
      <c r="L61"/>
    </row>
    <row r="62" spans="1:12" ht="14.25" x14ac:dyDescent="0.45">
      <c r="A62" s="174" t="s">
        <v>265</v>
      </c>
      <c r="B62" s="174" t="s">
        <v>2145</v>
      </c>
      <c r="C62" s="174" t="s">
        <v>2141</v>
      </c>
      <c r="D62" s="176">
        <v>5424</v>
      </c>
      <c r="E62" s="174" t="s">
        <v>2140</v>
      </c>
      <c r="F62"/>
      <c r="G62"/>
      <c r="H62"/>
      <c r="I62"/>
      <c r="J62"/>
      <c r="K62"/>
      <c r="L62"/>
    </row>
    <row r="63" spans="1:12" ht="14.25" x14ac:dyDescent="0.45">
      <c r="A63" s="174" t="s">
        <v>265</v>
      </c>
      <c r="B63" s="174" t="s">
        <v>2145</v>
      </c>
      <c r="C63" s="174" t="s">
        <v>2133</v>
      </c>
      <c r="D63" s="176">
        <v>5224</v>
      </c>
      <c r="E63" s="174" t="s">
        <v>2140</v>
      </c>
      <c r="F63"/>
      <c r="G63"/>
      <c r="H63"/>
      <c r="I63"/>
      <c r="J63"/>
      <c r="K63"/>
      <c r="L63"/>
    </row>
    <row r="64" spans="1:12" ht="14.25" x14ac:dyDescent="0.45">
      <c r="A64" s="174" t="s">
        <v>265</v>
      </c>
      <c r="B64" s="174" t="s">
        <v>2146</v>
      </c>
      <c r="C64" s="174" t="s">
        <v>2132</v>
      </c>
      <c r="D64" s="176">
        <v>5211</v>
      </c>
      <c r="E64" s="174" t="s">
        <v>2140</v>
      </c>
      <c r="F64"/>
      <c r="G64"/>
      <c r="H64"/>
      <c r="I64"/>
      <c r="J64"/>
      <c r="K64"/>
      <c r="L64"/>
    </row>
    <row r="65" spans="1:12" x14ac:dyDescent="0.35">
      <c r="A65" s="174" t="s">
        <v>265</v>
      </c>
      <c r="B65" s="174" t="s">
        <v>2146</v>
      </c>
      <c r="C65" s="174" t="s">
        <v>2141</v>
      </c>
      <c r="D65" s="176">
        <v>4271</v>
      </c>
      <c r="E65" s="174" t="s">
        <v>2140</v>
      </c>
      <c r="L65" s="176"/>
    </row>
    <row r="66" spans="1:12" x14ac:dyDescent="0.35">
      <c r="A66" s="174" t="s">
        <v>265</v>
      </c>
      <c r="B66" s="174" t="s">
        <v>2153</v>
      </c>
      <c r="C66" s="174" t="s">
        <v>2133</v>
      </c>
      <c r="D66" s="176">
        <v>7311</v>
      </c>
      <c r="E66" s="174" t="s">
        <v>2140</v>
      </c>
      <c r="L66" s="176"/>
    </row>
    <row r="67" spans="1:12" x14ac:dyDescent="0.35">
      <c r="A67" s="174" t="s">
        <v>265</v>
      </c>
      <c r="B67" s="174" t="s">
        <v>2147</v>
      </c>
      <c r="C67" s="174" t="s">
        <v>2132</v>
      </c>
      <c r="D67" s="176">
        <v>4271</v>
      </c>
      <c r="E67" s="174" t="s">
        <v>2140</v>
      </c>
      <c r="L67" s="176"/>
    </row>
    <row r="68" spans="1:12" x14ac:dyDescent="0.35">
      <c r="A68" s="174" t="s">
        <v>265</v>
      </c>
      <c r="B68" s="174" t="s">
        <v>2147</v>
      </c>
      <c r="C68" s="174" t="s">
        <v>2141</v>
      </c>
      <c r="D68" s="176">
        <v>4236</v>
      </c>
      <c r="E68" s="174" t="s">
        <v>2140</v>
      </c>
      <c r="L68" s="176"/>
    </row>
    <row r="69" spans="1:12" x14ac:dyDescent="0.35">
      <c r="A69" s="174" t="s">
        <v>265</v>
      </c>
      <c r="B69" s="174" t="s">
        <v>2147</v>
      </c>
      <c r="C69" s="174" t="s">
        <v>2133</v>
      </c>
      <c r="D69" s="176">
        <v>7311</v>
      </c>
      <c r="E69" s="174" t="s">
        <v>2140</v>
      </c>
      <c r="L69" s="176"/>
    </row>
    <row r="70" spans="1:12" x14ac:dyDescent="0.35">
      <c r="A70" s="174" t="s">
        <v>265</v>
      </c>
      <c r="B70" s="174" t="s">
        <v>2148</v>
      </c>
      <c r="C70" s="174" t="s">
        <v>2141</v>
      </c>
      <c r="D70" s="176">
        <v>3421</v>
      </c>
      <c r="E70" s="174" t="s">
        <v>2140</v>
      </c>
      <c r="L70" s="176"/>
    </row>
    <row r="71" spans="1:12" x14ac:dyDescent="0.35">
      <c r="A71" s="174" t="s">
        <v>265</v>
      </c>
      <c r="B71" s="174" t="s">
        <v>2148</v>
      </c>
      <c r="C71" s="174" t="s">
        <v>2133</v>
      </c>
      <c r="D71" s="176">
        <v>3211</v>
      </c>
      <c r="E71" s="174" t="s">
        <v>2140</v>
      </c>
      <c r="L71" s="176"/>
    </row>
    <row r="72" spans="1:12" x14ac:dyDescent="0.35">
      <c r="A72" s="174" t="s">
        <v>265</v>
      </c>
      <c r="B72" s="174" t="s">
        <v>2148</v>
      </c>
      <c r="C72" s="174" t="s">
        <v>2133</v>
      </c>
      <c r="D72" s="176">
        <v>3521</v>
      </c>
      <c r="E72" s="174" t="s">
        <v>2140</v>
      </c>
      <c r="L72" s="176"/>
    </row>
    <row r="73" spans="1:12" x14ac:dyDescent="0.35">
      <c r="A73" s="174" t="s">
        <v>265</v>
      </c>
      <c r="B73" s="174" t="s">
        <v>2149</v>
      </c>
      <c r="C73" s="174" t="s">
        <v>2132</v>
      </c>
      <c r="D73" s="176">
        <v>2678</v>
      </c>
      <c r="E73" s="174" t="s">
        <v>2140</v>
      </c>
      <c r="L73" s="176"/>
    </row>
    <row r="74" spans="1:12" x14ac:dyDescent="0.35">
      <c r="A74" s="174" t="s">
        <v>265</v>
      </c>
      <c r="B74" s="174" t="s">
        <v>2149</v>
      </c>
      <c r="C74" s="174" t="s">
        <v>2141</v>
      </c>
      <c r="D74" s="176">
        <v>3211</v>
      </c>
      <c r="E74" s="174" t="s">
        <v>2140</v>
      </c>
      <c r="L74" s="176"/>
    </row>
    <row r="75" spans="1:12" x14ac:dyDescent="0.35">
      <c r="A75" s="174" t="s">
        <v>265</v>
      </c>
      <c r="B75" s="174" t="s">
        <v>2149</v>
      </c>
      <c r="C75" s="174" t="s">
        <v>2133</v>
      </c>
      <c r="D75" s="176">
        <v>5444</v>
      </c>
      <c r="E75" s="174" t="s">
        <v>2140</v>
      </c>
      <c r="L75" s="176"/>
    </row>
    <row r="76" spans="1:12" x14ac:dyDescent="0.35">
      <c r="A76" s="174" t="s">
        <v>265</v>
      </c>
      <c r="B76" s="174" t="s">
        <v>2150</v>
      </c>
      <c r="C76" s="174" t="s">
        <v>2132</v>
      </c>
      <c r="D76" s="176">
        <v>2431</v>
      </c>
      <c r="E76" s="174" t="s">
        <v>2140</v>
      </c>
      <c r="L76" s="176"/>
    </row>
    <row r="77" spans="1:12" x14ac:dyDescent="0.35">
      <c r="A77" s="174" t="s">
        <v>265</v>
      </c>
      <c r="B77" s="174" t="s">
        <v>2150</v>
      </c>
      <c r="C77" s="174" t="s">
        <v>2141</v>
      </c>
      <c r="D77" s="176">
        <v>2678</v>
      </c>
      <c r="E77" s="174" t="s">
        <v>2140</v>
      </c>
      <c r="L77" s="176"/>
    </row>
    <row r="78" spans="1:12" x14ac:dyDescent="0.35">
      <c r="A78" s="174" t="s">
        <v>265</v>
      </c>
      <c r="B78" s="174" t="s">
        <v>2151</v>
      </c>
      <c r="C78" s="174" t="s">
        <v>2132</v>
      </c>
      <c r="D78" s="176">
        <v>1234</v>
      </c>
      <c r="E78" s="174" t="s">
        <v>2140</v>
      </c>
      <c r="L78" s="176"/>
    </row>
    <row r="79" spans="1:12" x14ac:dyDescent="0.35">
      <c r="A79" s="174" t="s">
        <v>265</v>
      </c>
      <c r="B79" s="174" t="s">
        <v>2151</v>
      </c>
      <c r="C79" s="174" t="s">
        <v>2133</v>
      </c>
      <c r="D79" s="176">
        <v>1234</v>
      </c>
      <c r="E79" s="174" t="s">
        <v>2140</v>
      </c>
      <c r="L79" s="176"/>
    </row>
    <row r="80" spans="1:12" x14ac:dyDescent="0.35">
      <c r="A80" s="174" t="s">
        <v>265</v>
      </c>
      <c r="B80" s="174" t="s">
        <v>2152</v>
      </c>
      <c r="C80" s="174" t="s">
        <v>2132</v>
      </c>
      <c r="D80" s="176">
        <v>998</v>
      </c>
      <c r="E80" s="174" t="s">
        <v>2140</v>
      </c>
      <c r="L80" s="176"/>
    </row>
    <row r="81" spans="1:12" x14ac:dyDescent="0.35">
      <c r="A81" s="174" t="s">
        <v>265</v>
      </c>
      <c r="B81" s="174" t="s">
        <v>2152</v>
      </c>
      <c r="C81" s="174" t="s">
        <v>2133</v>
      </c>
      <c r="D81" s="176">
        <v>998</v>
      </c>
      <c r="E81" s="174" t="s">
        <v>2140</v>
      </c>
      <c r="L81" s="176"/>
    </row>
    <row r="82" spans="1:12" x14ac:dyDescent="0.35">
      <c r="A82" s="174" t="s">
        <v>2136</v>
      </c>
      <c r="B82" s="174" t="s">
        <v>2145</v>
      </c>
      <c r="C82" s="174" t="s">
        <v>2133</v>
      </c>
      <c r="D82" s="176">
        <v>5341</v>
      </c>
      <c r="E82" s="174" t="s">
        <v>28</v>
      </c>
      <c r="L82" s="176"/>
    </row>
    <row r="83" spans="1:12" x14ac:dyDescent="0.35">
      <c r="A83" s="174" t="s">
        <v>264</v>
      </c>
      <c r="B83" s="174" t="s">
        <v>2139</v>
      </c>
      <c r="C83" s="174" t="s">
        <v>2141</v>
      </c>
      <c r="D83" s="176">
        <v>5224</v>
      </c>
      <c r="E83" s="174" t="s">
        <v>30</v>
      </c>
      <c r="L83" s="176"/>
    </row>
    <row r="84" spans="1:12" x14ac:dyDescent="0.35">
      <c r="A84" s="174" t="s">
        <v>264</v>
      </c>
      <c r="B84" s="174" t="s">
        <v>2139</v>
      </c>
      <c r="C84" s="174" t="s">
        <v>2133</v>
      </c>
      <c r="D84" s="176">
        <v>5224</v>
      </c>
      <c r="E84" s="174" t="s">
        <v>30</v>
      </c>
      <c r="L84" s="176"/>
    </row>
    <row r="85" spans="1:12" x14ac:dyDescent="0.35">
      <c r="A85" s="174" t="s">
        <v>264</v>
      </c>
      <c r="B85" s="174" t="s">
        <v>2142</v>
      </c>
      <c r="C85" s="174" t="s">
        <v>2141</v>
      </c>
      <c r="D85" s="176">
        <v>5521</v>
      </c>
      <c r="E85" s="174" t="s">
        <v>30</v>
      </c>
      <c r="L85" s="176"/>
    </row>
    <row r="86" spans="1:12" x14ac:dyDescent="0.35">
      <c r="A86" s="174" t="s">
        <v>264</v>
      </c>
      <c r="B86" s="174" t="s">
        <v>2142</v>
      </c>
      <c r="C86" s="174" t="s">
        <v>2133</v>
      </c>
      <c r="D86" s="176">
        <v>5521</v>
      </c>
      <c r="E86" s="174" t="s">
        <v>30</v>
      </c>
      <c r="L86" s="176"/>
    </row>
    <row r="87" spans="1:12" x14ac:dyDescent="0.35">
      <c r="A87" s="174" t="s">
        <v>264</v>
      </c>
      <c r="B87" s="174" t="s">
        <v>2143</v>
      </c>
      <c r="C87" s="174" t="s">
        <v>2132</v>
      </c>
      <c r="D87" s="176">
        <v>5211</v>
      </c>
      <c r="E87" s="174" t="s">
        <v>30</v>
      </c>
      <c r="L87" s="176"/>
    </row>
    <row r="88" spans="1:12" x14ac:dyDescent="0.35">
      <c r="A88" s="174" t="s">
        <v>264</v>
      </c>
      <c r="B88" s="174" t="s">
        <v>2143</v>
      </c>
      <c r="C88" s="174" t="s">
        <v>2141</v>
      </c>
      <c r="D88" s="176">
        <v>8524</v>
      </c>
      <c r="E88" s="174" t="s">
        <v>30</v>
      </c>
      <c r="L88" s="176"/>
    </row>
    <row r="89" spans="1:12" x14ac:dyDescent="0.35">
      <c r="A89" s="174" t="s">
        <v>264</v>
      </c>
      <c r="B89" s="174" t="s">
        <v>2143</v>
      </c>
      <c r="C89" s="174" t="s">
        <v>2133</v>
      </c>
      <c r="D89" s="176">
        <v>5211</v>
      </c>
      <c r="E89" s="174" t="s">
        <v>30</v>
      </c>
      <c r="L89" s="176"/>
    </row>
    <row r="90" spans="1:12" x14ac:dyDescent="0.35">
      <c r="A90" s="174" t="s">
        <v>264</v>
      </c>
      <c r="B90" s="174" t="s">
        <v>2144</v>
      </c>
      <c r="C90" s="174" t="s">
        <v>2132</v>
      </c>
      <c r="D90" s="176">
        <v>1998</v>
      </c>
      <c r="E90" s="174" t="s">
        <v>30</v>
      </c>
      <c r="L90" s="176"/>
    </row>
    <row r="91" spans="1:12" x14ac:dyDescent="0.35">
      <c r="A91" s="174" t="s">
        <v>264</v>
      </c>
      <c r="B91" s="174" t="s">
        <v>2144</v>
      </c>
      <c r="C91" s="174" t="s">
        <v>2141</v>
      </c>
      <c r="D91" s="176">
        <v>2131</v>
      </c>
      <c r="E91" s="174" t="s">
        <v>30</v>
      </c>
      <c r="L91" s="176"/>
    </row>
    <row r="92" spans="1:12" x14ac:dyDescent="0.35">
      <c r="A92" s="174" t="s">
        <v>264</v>
      </c>
      <c r="B92" s="174" t="s">
        <v>2144</v>
      </c>
      <c r="C92" s="174" t="s">
        <v>2133</v>
      </c>
      <c r="D92" s="176">
        <v>1998</v>
      </c>
      <c r="E92" s="174" t="s">
        <v>30</v>
      </c>
      <c r="L92" s="176"/>
    </row>
    <row r="93" spans="1:12" x14ac:dyDescent="0.35">
      <c r="A93" s="174" t="s">
        <v>264</v>
      </c>
      <c r="B93" s="174" t="s">
        <v>2144</v>
      </c>
      <c r="C93" s="174" t="s">
        <v>2133</v>
      </c>
      <c r="D93" s="176">
        <v>2131</v>
      </c>
      <c r="E93" s="174" t="s">
        <v>30</v>
      </c>
      <c r="L93" s="176"/>
    </row>
    <row r="94" spans="1:12" x14ac:dyDescent="0.35">
      <c r="A94" s="174" t="s">
        <v>264</v>
      </c>
      <c r="B94" s="174" t="s">
        <v>2145</v>
      </c>
      <c r="C94" s="174" t="s">
        <v>2132</v>
      </c>
      <c r="D94" s="176">
        <v>954</v>
      </c>
      <c r="E94" s="174" t="s">
        <v>30</v>
      </c>
      <c r="L94" s="176"/>
    </row>
    <row r="95" spans="1:12" x14ac:dyDescent="0.35">
      <c r="A95" s="174" t="s">
        <v>264</v>
      </c>
      <c r="B95" s="174" t="s">
        <v>2145</v>
      </c>
      <c r="C95" s="174" t="s">
        <v>2141</v>
      </c>
      <c r="D95" s="176">
        <v>954</v>
      </c>
      <c r="E95" s="174" t="s">
        <v>30</v>
      </c>
      <c r="L95" s="176"/>
    </row>
    <row r="96" spans="1:12" x14ac:dyDescent="0.35">
      <c r="A96" s="174" t="s">
        <v>264</v>
      </c>
      <c r="B96" s="174" t="s">
        <v>2145</v>
      </c>
      <c r="C96" s="174" t="s">
        <v>2133</v>
      </c>
      <c r="D96" s="176">
        <v>9981</v>
      </c>
      <c r="E96" s="174" t="s">
        <v>30</v>
      </c>
      <c r="L96" s="176"/>
    </row>
    <row r="97" spans="1:12" x14ac:dyDescent="0.35">
      <c r="A97" s="174" t="s">
        <v>264</v>
      </c>
      <c r="B97" s="174" t="s">
        <v>2145</v>
      </c>
      <c r="C97" s="174" t="s">
        <v>2133</v>
      </c>
      <c r="D97" s="176">
        <v>8524</v>
      </c>
      <c r="E97" s="174" t="s">
        <v>30</v>
      </c>
      <c r="L97" s="176"/>
    </row>
    <row r="98" spans="1:12" x14ac:dyDescent="0.35">
      <c r="A98" s="174" t="s">
        <v>264</v>
      </c>
      <c r="B98" s="174" t="s">
        <v>2146</v>
      </c>
      <c r="C98" s="174" t="s">
        <v>2141</v>
      </c>
      <c r="D98" s="176">
        <v>4236</v>
      </c>
      <c r="E98" s="174" t="s">
        <v>30</v>
      </c>
      <c r="L98" s="176"/>
    </row>
    <row r="99" spans="1:12" x14ac:dyDescent="0.35">
      <c r="A99" s="174" t="s">
        <v>264</v>
      </c>
      <c r="B99" s="174" t="s">
        <v>2146</v>
      </c>
      <c r="C99" s="174" t="s">
        <v>2133</v>
      </c>
      <c r="D99" s="176">
        <v>4236</v>
      </c>
      <c r="E99" s="174" t="s">
        <v>30</v>
      </c>
      <c r="L99" s="176"/>
    </row>
    <row r="100" spans="1:12" x14ac:dyDescent="0.35">
      <c r="A100" s="174" t="s">
        <v>264</v>
      </c>
      <c r="B100" s="174" t="s">
        <v>2147</v>
      </c>
      <c r="C100" s="174" t="s">
        <v>2132</v>
      </c>
      <c r="D100" s="176">
        <v>2421</v>
      </c>
      <c r="E100" s="174" t="s">
        <v>30</v>
      </c>
      <c r="L100" s="176"/>
    </row>
    <row r="101" spans="1:12" x14ac:dyDescent="0.35">
      <c r="A101" s="174" t="s">
        <v>264</v>
      </c>
      <c r="B101" s="174" t="s">
        <v>2147</v>
      </c>
      <c r="C101" s="174" t="s">
        <v>2141</v>
      </c>
      <c r="D101" s="176">
        <v>2421</v>
      </c>
      <c r="E101" s="174" t="s">
        <v>30</v>
      </c>
      <c r="L101" s="176"/>
    </row>
    <row r="102" spans="1:12" x14ac:dyDescent="0.35">
      <c r="A102" s="174" t="s">
        <v>264</v>
      </c>
      <c r="B102" s="174" t="s">
        <v>2148</v>
      </c>
      <c r="C102" s="174" t="s">
        <v>2132</v>
      </c>
      <c r="D102" s="176">
        <v>3234</v>
      </c>
      <c r="E102" s="174" t="s">
        <v>30</v>
      </c>
      <c r="L102" s="176"/>
    </row>
    <row r="103" spans="1:12" x14ac:dyDescent="0.35">
      <c r="A103" s="174" t="s">
        <v>264</v>
      </c>
      <c r="B103" s="174" t="s">
        <v>2148</v>
      </c>
      <c r="C103" s="174" t="s">
        <v>2133</v>
      </c>
      <c r="D103" s="176">
        <v>3234</v>
      </c>
      <c r="E103" s="174" t="s">
        <v>30</v>
      </c>
      <c r="L103" s="176"/>
    </row>
    <row r="104" spans="1:12" x14ac:dyDescent="0.35">
      <c r="A104" s="174" t="s">
        <v>264</v>
      </c>
      <c r="B104" s="174" t="s">
        <v>2149</v>
      </c>
      <c r="C104" s="174" t="s">
        <v>2141</v>
      </c>
      <c r="D104" s="176">
        <v>5444</v>
      </c>
      <c r="E104" s="174" t="s">
        <v>30</v>
      </c>
      <c r="L104" s="176"/>
    </row>
    <row r="105" spans="1:12" x14ac:dyDescent="0.35">
      <c r="A105" s="174" t="s">
        <v>264</v>
      </c>
      <c r="B105" s="174" t="s">
        <v>2149</v>
      </c>
      <c r="C105" s="174" t="s">
        <v>2133</v>
      </c>
      <c r="D105" s="176">
        <v>5444</v>
      </c>
      <c r="E105" s="174" t="s">
        <v>30</v>
      </c>
      <c r="L105" s="176"/>
    </row>
    <row r="106" spans="1:12" x14ac:dyDescent="0.35">
      <c r="A106" s="174" t="s">
        <v>264</v>
      </c>
      <c r="B106" s="174" t="s">
        <v>2150</v>
      </c>
      <c r="C106" s="174" t="s">
        <v>2132</v>
      </c>
      <c r="D106" s="176">
        <v>3271</v>
      </c>
      <c r="E106" s="174" t="s">
        <v>30</v>
      </c>
      <c r="L106" s="176"/>
    </row>
    <row r="107" spans="1:12" x14ac:dyDescent="0.35">
      <c r="A107" s="174" t="s">
        <v>264</v>
      </c>
      <c r="B107" s="174" t="s">
        <v>2150</v>
      </c>
      <c r="C107" s="174" t="s">
        <v>2133</v>
      </c>
      <c r="D107" s="176">
        <v>3271</v>
      </c>
      <c r="E107" s="174" t="s">
        <v>30</v>
      </c>
      <c r="L107" s="176"/>
    </row>
    <row r="108" spans="1:12" x14ac:dyDescent="0.35">
      <c r="A108" s="174" t="s">
        <v>264</v>
      </c>
      <c r="B108" s="174" t="s">
        <v>2151</v>
      </c>
      <c r="C108" s="174" t="s">
        <v>2141</v>
      </c>
      <c r="D108" s="176">
        <v>7311</v>
      </c>
      <c r="E108" s="174" t="s">
        <v>30</v>
      </c>
      <c r="L108" s="176"/>
    </row>
    <row r="109" spans="1:12" x14ac:dyDescent="0.35">
      <c r="A109" s="174" t="s">
        <v>264</v>
      </c>
      <c r="B109" s="174" t="s">
        <v>2151</v>
      </c>
      <c r="C109" s="174" t="s">
        <v>2133</v>
      </c>
      <c r="D109" s="176">
        <v>7311</v>
      </c>
      <c r="E109" s="174" t="s">
        <v>30</v>
      </c>
      <c r="L109" s="176"/>
    </row>
    <row r="110" spans="1:12" x14ac:dyDescent="0.35">
      <c r="A110" s="174" t="s">
        <v>2137</v>
      </c>
      <c r="B110" s="174" t="s">
        <v>2139</v>
      </c>
      <c r="C110" s="174" t="s">
        <v>2132</v>
      </c>
      <c r="D110" s="176">
        <v>7311</v>
      </c>
      <c r="E110" s="174" t="s">
        <v>28</v>
      </c>
      <c r="L110" s="176"/>
    </row>
    <row r="111" spans="1:12" x14ac:dyDescent="0.35">
      <c r="A111" s="174" t="s">
        <v>2137</v>
      </c>
      <c r="B111" s="174" t="s">
        <v>2139</v>
      </c>
      <c r="C111" s="174" t="s">
        <v>2141</v>
      </c>
      <c r="D111" s="176">
        <v>9524</v>
      </c>
      <c r="E111" s="174" t="s">
        <v>28</v>
      </c>
      <c r="L111" s="176"/>
    </row>
    <row r="112" spans="1:12" x14ac:dyDescent="0.35">
      <c r="A112" s="174" t="s">
        <v>2137</v>
      </c>
      <c r="B112" s="174" t="s">
        <v>2139</v>
      </c>
      <c r="C112" s="174" t="s">
        <v>2141</v>
      </c>
      <c r="D112" s="176">
        <v>9524</v>
      </c>
      <c r="E112" s="174" t="s">
        <v>28</v>
      </c>
      <c r="L112" s="176"/>
    </row>
    <row r="113" spans="1:12" x14ac:dyDescent="0.35">
      <c r="A113" s="174" t="s">
        <v>2137</v>
      </c>
      <c r="B113" s="174" t="s">
        <v>2139</v>
      </c>
      <c r="C113" s="174" t="s">
        <v>2133</v>
      </c>
      <c r="D113" s="176">
        <v>7311</v>
      </c>
      <c r="E113" s="174" t="s">
        <v>28</v>
      </c>
      <c r="L113" s="176"/>
    </row>
    <row r="114" spans="1:12" x14ac:dyDescent="0.35">
      <c r="A114" s="174" t="s">
        <v>2137</v>
      </c>
      <c r="B114" s="174" t="s">
        <v>2142</v>
      </c>
      <c r="C114" s="174" t="s">
        <v>2141</v>
      </c>
      <c r="D114" s="176">
        <v>6430</v>
      </c>
      <c r="E114" s="174" t="s">
        <v>28</v>
      </c>
      <c r="L114" s="176"/>
    </row>
    <row r="115" spans="1:12" x14ac:dyDescent="0.35">
      <c r="A115" s="174" t="s">
        <v>2137</v>
      </c>
      <c r="B115" s="174" t="s">
        <v>2143</v>
      </c>
      <c r="C115" s="174" t="s">
        <v>2132</v>
      </c>
      <c r="D115" s="176">
        <v>5444</v>
      </c>
      <c r="E115" s="174" t="s">
        <v>28</v>
      </c>
      <c r="L115" s="176"/>
    </row>
    <row r="116" spans="1:12" x14ac:dyDescent="0.35">
      <c r="A116" s="174" t="s">
        <v>2137</v>
      </c>
      <c r="B116" s="174" t="s">
        <v>2143</v>
      </c>
      <c r="C116" s="174" t="s">
        <v>2133</v>
      </c>
      <c r="D116" s="176">
        <v>5424</v>
      </c>
      <c r="E116" s="174" t="s">
        <v>28</v>
      </c>
      <c r="L116" s="176"/>
    </row>
    <row r="117" spans="1:12" x14ac:dyDescent="0.35">
      <c r="A117" s="174" t="s">
        <v>2137</v>
      </c>
      <c r="B117" s="174" t="s">
        <v>2143</v>
      </c>
      <c r="C117" s="174" t="s">
        <v>2133</v>
      </c>
      <c r="D117" s="176">
        <v>5444</v>
      </c>
      <c r="E117" s="174" t="s">
        <v>28</v>
      </c>
      <c r="L117" s="176"/>
    </row>
    <row r="118" spans="1:12" x14ac:dyDescent="0.35">
      <c r="A118" s="174" t="s">
        <v>2137</v>
      </c>
      <c r="B118" s="174" t="s">
        <v>2144</v>
      </c>
      <c r="C118" s="174" t="s">
        <v>2132</v>
      </c>
      <c r="D118" s="176">
        <v>5424</v>
      </c>
      <c r="E118" s="174" t="s">
        <v>28</v>
      </c>
      <c r="L118" s="176"/>
    </row>
    <row r="119" spans="1:12" x14ac:dyDescent="0.35">
      <c r="A119" s="174" t="s">
        <v>2137</v>
      </c>
      <c r="B119" s="174" t="s">
        <v>2144</v>
      </c>
      <c r="C119" s="174" t="s">
        <v>2141</v>
      </c>
      <c r="D119" s="176">
        <v>5224</v>
      </c>
      <c r="E119" s="174" t="s">
        <v>28</v>
      </c>
      <c r="L119" s="176"/>
    </row>
    <row r="120" spans="1:12" x14ac:dyDescent="0.35">
      <c r="A120" s="174" t="s">
        <v>2137</v>
      </c>
      <c r="B120" s="174" t="s">
        <v>2145</v>
      </c>
      <c r="C120" s="174" t="s">
        <v>2132</v>
      </c>
      <c r="D120" s="176">
        <v>4271</v>
      </c>
      <c r="E120" s="174" t="s">
        <v>28</v>
      </c>
      <c r="L120" s="176"/>
    </row>
    <row r="121" spans="1:12" x14ac:dyDescent="0.35">
      <c r="A121" s="174" t="s">
        <v>2137</v>
      </c>
      <c r="B121" s="174" t="s">
        <v>2145</v>
      </c>
      <c r="C121" s="174" t="s">
        <v>2141</v>
      </c>
      <c r="D121" s="176">
        <v>4236</v>
      </c>
      <c r="E121" s="174" t="s">
        <v>28</v>
      </c>
      <c r="L121" s="176"/>
    </row>
    <row r="122" spans="1:12" x14ac:dyDescent="0.35">
      <c r="A122" s="174" t="s">
        <v>2137</v>
      </c>
      <c r="B122" s="174" t="s">
        <v>2145</v>
      </c>
      <c r="C122" s="174" t="s">
        <v>2133</v>
      </c>
      <c r="D122" s="176">
        <v>4271</v>
      </c>
      <c r="E122" s="174" t="s">
        <v>28</v>
      </c>
      <c r="L122" s="176"/>
    </row>
    <row r="123" spans="1:12" x14ac:dyDescent="0.35">
      <c r="A123" s="174" t="s">
        <v>2137</v>
      </c>
      <c r="B123" s="174" t="s">
        <v>2146</v>
      </c>
      <c r="C123" s="174" t="s">
        <v>2132</v>
      </c>
      <c r="D123" s="176">
        <v>3521</v>
      </c>
      <c r="E123" s="174" t="s">
        <v>28</v>
      </c>
      <c r="L123" s="176"/>
    </row>
    <row r="124" spans="1:12" x14ac:dyDescent="0.35">
      <c r="A124" s="174" t="s">
        <v>2137</v>
      </c>
      <c r="B124" s="174" t="s">
        <v>2146</v>
      </c>
      <c r="C124" s="174" t="s">
        <v>2141</v>
      </c>
      <c r="D124" s="176">
        <v>4236</v>
      </c>
      <c r="E124" s="174" t="s">
        <v>28</v>
      </c>
      <c r="L124" s="176"/>
    </row>
    <row r="125" spans="1:12" x14ac:dyDescent="0.35">
      <c r="A125" s="174" t="s">
        <v>2137</v>
      </c>
      <c r="B125" s="174" t="s">
        <v>2147</v>
      </c>
      <c r="C125" s="174" t="s">
        <v>2132</v>
      </c>
      <c r="D125" s="176">
        <v>3421</v>
      </c>
      <c r="E125" s="174" t="s">
        <v>28</v>
      </c>
      <c r="L125" s="176"/>
    </row>
    <row r="126" spans="1:12" x14ac:dyDescent="0.35">
      <c r="A126" s="174" t="s">
        <v>2137</v>
      </c>
      <c r="B126" s="174" t="s">
        <v>2147</v>
      </c>
      <c r="C126" s="174" t="s">
        <v>2141</v>
      </c>
      <c r="D126" s="176">
        <v>3521</v>
      </c>
      <c r="E126" s="174" t="s">
        <v>28</v>
      </c>
      <c r="L126" s="176"/>
    </row>
    <row r="127" spans="1:12" x14ac:dyDescent="0.35">
      <c r="A127" s="174" t="s">
        <v>2137</v>
      </c>
      <c r="B127" s="174" t="s">
        <v>2148</v>
      </c>
      <c r="C127" s="174" t="s">
        <v>2132</v>
      </c>
      <c r="D127" s="176">
        <v>3211</v>
      </c>
      <c r="E127" s="174" t="s">
        <v>28</v>
      </c>
      <c r="L127" s="176"/>
    </row>
    <row r="128" spans="1:12" x14ac:dyDescent="0.35">
      <c r="A128" s="174" t="s">
        <v>2137</v>
      </c>
      <c r="B128" s="174" t="s">
        <v>2148</v>
      </c>
      <c r="C128" s="174" t="s">
        <v>2133</v>
      </c>
      <c r="D128" s="176">
        <v>3421</v>
      </c>
      <c r="E128" s="174" t="s">
        <v>28</v>
      </c>
      <c r="L128" s="176"/>
    </row>
    <row r="129" spans="1:12" x14ac:dyDescent="0.35">
      <c r="A129" s="174" t="s">
        <v>2137</v>
      </c>
      <c r="B129" s="174" t="s">
        <v>2149</v>
      </c>
      <c r="C129" s="174" t="s">
        <v>2141</v>
      </c>
      <c r="D129" s="176">
        <v>2678</v>
      </c>
      <c r="E129" s="174" t="s">
        <v>28</v>
      </c>
      <c r="L129" s="176"/>
    </row>
    <row r="130" spans="1:12" x14ac:dyDescent="0.35">
      <c r="A130" s="174" t="s">
        <v>2137</v>
      </c>
      <c r="B130" s="174" t="s">
        <v>2149</v>
      </c>
      <c r="C130" s="174" t="s">
        <v>2133</v>
      </c>
      <c r="D130" s="176">
        <v>3211</v>
      </c>
      <c r="E130" s="174" t="s">
        <v>28</v>
      </c>
      <c r="L130" s="176"/>
    </row>
    <row r="131" spans="1:12" x14ac:dyDescent="0.35">
      <c r="A131" s="174" t="s">
        <v>2137</v>
      </c>
      <c r="B131" s="174" t="s">
        <v>2150</v>
      </c>
      <c r="C131" s="174" t="s">
        <v>2132</v>
      </c>
      <c r="D131" s="176">
        <v>2431</v>
      </c>
      <c r="E131" s="174" t="s">
        <v>28</v>
      </c>
      <c r="L131" s="176"/>
    </row>
    <row r="132" spans="1:12" x14ac:dyDescent="0.35">
      <c r="A132" s="174" t="s">
        <v>2137</v>
      </c>
      <c r="B132" s="174" t="s">
        <v>2150</v>
      </c>
      <c r="C132" s="174" t="s">
        <v>2132</v>
      </c>
      <c r="D132" s="176">
        <v>2678</v>
      </c>
      <c r="E132" s="174" t="s">
        <v>28</v>
      </c>
      <c r="L132" s="176"/>
    </row>
    <row r="133" spans="1:12" x14ac:dyDescent="0.35">
      <c r="A133" s="174" t="s">
        <v>2137</v>
      </c>
      <c r="B133" s="174" t="s">
        <v>2151</v>
      </c>
      <c r="C133" s="174" t="s">
        <v>2141</v>
      </c>
      <c r="D133" s="176">
        <v>1234</v>
      </c>
      <c r="E133" s="174" t="s">
        <v>28</v>
      </c>
      <c r="L133" s="176"/>
    </row>
    <row r="134" spans="1:12" x14ac:dyDescent="0.35">
      <c r="A134" s="174" t="s">
        <v>2137</v>
      </c>
      <c r="B134" s="174" t="s">
        <v>2151</v>
      </c>
      <c r="C134" s="174" t="s">
        <v>2133</v>
      </c>
      <c r="D134" s="176">
        <v>1234</v>
      </c>
      <c r="E134" s="174" t="s">
        <v>28</v>
      </c>
      <c r="L134" s="176"/>
    </row>
    <row r="135" spans="1:12" x14ac:dyDescent="0.35">
      <c r="A135" s="174" t="s">
        <v>2137</v>
      </c>
      <c r="B135" s="174" t="s">
        <v>2152</v>
      </c>
      <c r="C135" s="174" t="s">
        <v>2132</v>
      </c>
      <c r="D135" s="176">
        <v>998</v>
      </c>
      <c r="E135" s="174" t="s">
        <v>28</v>
      </c>
      <c r="L135" s="176"/>
    </row>
    <row r="136" spans="1:12" x14ac:dyDescent="0.35">
      <c r="A136" s="174" t="s">
        <v>2137</v>
      </c>
      <c r="B136" s="174" t="s">
        <v>2152</v>
      </c>
      <c r="C136" s="174" t="s">
        <v>2133</v>
      </c>
      <c r="D136" s="176">
        <v>998</v>
      </c>
      <c r="E136" s="174" t="s">
        <v>28</v>
      </c>
      <c r="L136" s="176"/>
    </row>
    <row r="137" spans="1:12" x14ac:dyDescent="0.35">
      <c r="A137" s="174" t="s">
        <v>2137</v>
      </c>
      <c r="B137" s="174" t="s">
        <v>2143</v>
      </c>
      <c r="C137" s="174" t="s">
        <v>2133</v>
      </c>
      <c r="D137" s="176">
        <v>999</v>
      </c>
      <c r="E137" s="174" t="s">
        <v>28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3"/>
  <dimension ref="A1:Q73"/>
  <sheetViews>
    <sheetView zoomScaleNormal="100" workbookViewId="0">
      <selection activeCell="O1" sqref="O1"/>
    </sheetView>
  </sheetViews>
  <sheetFormatPr defaultColWidth="9.19921875" defaultRowHeight="14.25" x14ac:dyDescent="0.45"/>
  <cols>
    <col min="1" max="1" width="19.19921875" customWidth="1"/>
    <col min="2" max="2" width="8.19921875" bestFit="1" customWidth="1"/>
    <col min="3" max="3" width="15.19921875" customWidth="1"/>
    <col min="4" max="4" width="13.796875" bestFit="1" customWidth="1"/>
    <col min="5" max="5" width="4.796875" bestFit="1" customWidth="1"/>
    <col min="6" max="6" width="11.796875" bestFit="1" customWidth="1"/>
    <col min="7" max="7" width="11.19921875" bestFit="1" customWidth="1"/>
    <col min="8" max="8" width="7.796875" bestFit="1" customWidth="1"/>
    <col min="9" max="9" width="11.53125" bestFit="1" customWidth="1"/>
    <col min="10" max="10" width="9" style="204" bestFit="1" customWidth="1"/>
    <col min="11" max="11" width="4.796875" bestFit="1" customWidth="1"/>
    <col min="12" max="12" width="11.53125" bestFit="1" customWidth="1"/>
    <col min="13" max="13" width="4.796875" bestFit="1" customWidth="1"/>
    <col min="14" max="14" width="12.46484375" bestFit="1" customWidth="1"/>
  </cols>
  <sheetData>
    <row r="1" spans="1:17" s="229" customFormat="1" ht="63" customHeight="1" thickTop="1" x14ac:dyDescent="0.45">
      <c r="A1" s="223" t="s">
        <v>136</v>
      </c>
      <c r="B1" s="224" t="s">
        <v>2176</v>
      </c>
      <c r="C1" s="225" t="s">
        <v>2177</v>
      </c>
      <c r="D1" s="226" t="s">
        <v>2178</v>
      </c>
      <c r="E1" s="226" t="s">
        <v>2179</v>
      </c>
      <c r="F1" s="226" t="s">
        <v>2180</v>
      </c>
      <c r="G1" s="226" t="s">
        <v>109</v>
      </c>
      <c r="H1" s="226" t="s">
        <v>2181</v>
      </c>
      <c r="I1" s="226" t="s">
        <v>2182</v>
      </c>
      <c r="J1" s="227" t="s">
        <v>2183</v>
      </c>
      <c r="K1" s="226" t="s">
        <v>183</v>
      </c>
      <c r="L1" s="228" t="s">
        <v>2184</v>
      </c>
      <c r="M1" s="224" t="s">
        <v>2185</v>
      </c>
      <c r="N1" s="226" t="s">
        <v>214</v>
      </c>
    </row>
    <row r="2" spans="1:17" ht="15.75" x14ac:dyDescent="0.5">
      <c r="A2" s="535" t="s">
        <v>1820</v>
      </c>
      <c r="B2" s="536" t="s">
        <v>2186</v>
      </c>
      <c r="C2" s="537" t="str">
        <f t="shared" ref="C2:C65" si="0">B2&amp;" "&amp;A2</f>
        <v>Sem Bakker</v>
      </c>
      <c r="D2" s="538" t="s">
        <v>225</v>
      </c>
      <c r="E2" s="539">
        <v>24</v>
      </c>
      <c r="F2" s="540">
        <v>575</v>
      </c>
      <c r="G2" s="539" t="s">
        <v>390</v>
      </c>
      <c r="H2" s="539" t="s">
        <v>2164</v>
      </c>
      <c r="I2" s="541">
        <v>27049</v>
      </c>
      <c r="J2" s="542">
        <v>50</v>
      </c>
      <c r="K2" s="543" t="s">
        <v>2187</v>
      </c>
      <c r="L2" s="544">
        <v>21034</v>
      </c>
      <c r="M2" s="545">
        <f t="shared" ref="M2:M65" ca="1" si="1">DATEDIF(L2,TODAY(),"y")</f>
        <v>62</v>
      </c>
      <c r="N2" s="546">
        <v>187595862</v>
      </c>
    </row>
    <row r="3" spans="1:17" ht="15.75" x14ac:dyDescent="0.5">
      <c r="A3" s="535" t="s">
        <v>2188</v>
      </c>
      <c r="B3" s="536"/>
      <c r="C3" s="537" t="str">
        <f t="shared" si="0"/>
        <v xml:space="preserve"> Boer</v>
      </c>
      <c r="D3" s="538" t="s">
        <v>227</v>
      </c>
      <c r="E3" s="539">
        <v>23</v>
      </c>
      <c r="F3" s="540">
        <v>1425</v>
      </c>
      <c r="G3" s="539" t="s">
        <v>390</v>
      </c>
      <c r="H3" s="539" t="s">
        <v>2162</v>
      </c>
      <c r="I3" s="541">
        <v>30696</v>
      </c>
      <c r="J3" s="542">
        <v>50</v>
      </c>
      <c r="K3" s="543" t="s">
        <v>2187</v>
      </c>
      <c r="L3" s="544">
        <v>26729</v>
      </c>
      <c r="M3" s="545">
        <f t="shared" ca="1" si="1"/>
        <v>47</v>
      </c>
      <c r="N3" s="546">
        <v>187595807</v>
      </c>
    </row>
    <row r="4" spans="1:17" ht="15.75" x14ac:dyDescent="0.5">
      <c r="A4" s="535" t="s">
        <v>1684</v>
      </c>
      <c r="B4" s="536" t="s">
        <v>2189</v>
      </c>
      <c r="C4" s="537" t="str">
        <f t="shared" si="0"/>
        <v>Thijs Bos</v>
      </c>
      <c r="D4" s="538" t="s">
        <v>2190</v>
      </c>
      <c r="E4" s="539">
        <v>35</v>
      </c>
      <c r="F4" s="540">
        <v>775</v>
      </c>
      <c r="G4" s="539" t="s">
        <v>392</v>
      </c>
      <c r="H4" s="539" t="s">
        <v>2163</v>
      </c>
      <c r="I4" s="541">
        <v>28589</v>
      </c>
      <c r="J4" s="542">
        <v>50</v>
      </c>
      <c r="K4" s="543" t="s">
        <v>2187</v>
      </c>
      <c r="L4" s="544">
        <v>24489</v>
      </c>
      <c r="M4" s="545">
        <f t="shared" ca="1" si="1"/>
        <v>53</v>
      </c>
      <c r="N4" s="546">
        <v>187595422</v>
      </c>
    </row>
    <row r="5" spans="1:17" ht="15.75" x14ac:dyDescent="0.5">
      <c r="A5" s="535" t="s">
        <v>1734</v>
      </c>
      <c r="B5" s="536" t="s">
        <v>2191</v>
      </c>
      <c r="C5" s="537" t="str">
        <f t="shared" si="0"/>
        <v>Lieke Brouwer</v>
      </c>
      <c r="D5" s="538" t="s">
        <v>2192</v>
      </c>
      <c r="E5" s="539">
        <v>21</v>
      </c>
      <c r="F5" s="540">
        <v>925</v>
      </c>
      <c r="G5" s="539" t="s">
        <v>2165</v>
      </c>
      <c r="H5" s="539" t="s">
        <v>2163</v>
      </c>
      <c r="I5" s="541">
        <v>35834</v>
      </c>
      <c r="J5" s="542">
        <v>50</v>
      </c>
      <c r="K5" s="543" t="s">
        <v>2193</v>
      </c>
      <c r="L5" s="544">
        <v>30913</v>
      </c>
      <c r="M5" s="545">
        <f t="shared" ca="1" si="1"/>
        <v>35</v>
      </c>
      <c r="N5" s="546">
        <v>187595312</v>
      </c>
    </row>
    <row r="6" spans="1:17" ht="15.75" x14ac:dyDescent="0.5">
      <c r="A6" s="535" t="s">
        <v>2194</v>
      </c>
      <c r="B6" s="536" t="s">
        <v>2195</v>
      </c>
      <c r="C6" s="537" t="str">
        <f t="shared" si="0"/>
        <v>Bram de Boer</v>
      </c>
      <c r="D6" s="538" t="s">
        <v>2196</v>
      </c>
      <c r="E6" s="539">
        <v>22</v>
      </c>
      <c r="F6" s="540">
        <v>700</v>
      </c>
      <c r="G6" s="539" t="s">
        <v>390</v>
      </c>
      <c r="H6" s="539" t="s">
        <v>2163</v>
      </c>
      <c r="I6" s="541">
        <v>41898</v>
      </c>
      <c r="J6" s="542">
        <v>25</v>
      </c>
      <c r="K6" s="543" t="s">
        <v>2193</v>
      </c>
      <c r="L6" s="544">
        <v>39218</v>
      </c>
      <c r="M6" s="545">
        <f t="shared" ca="1" si="1"/>
        <v>12</v>
      </c>
      <c r="N6" s="546">
        <v>187595488</v>
      </c>
    </row>
    <row r="7" spans="1:17" ht="15.75" x14ac:dyDescent="0.5">
      <c r="A7" s="535" t="s">
        <v>2197</v>
      </c>
      <c r="B7" s="536"/>
      <c r="C7" s="537" t="str">
        <f t="shared" si="0"/>
        <v xml:space="preserve"> de Bruijn / de Bruyn</v>
      </c>
      <c r="D7" s="538" t="s">
        <v>244</v>
      </c>
      <c r="E7" s="539">
        <v>3</v>
      </c>
      <c r="F7" s="540">
        <v>500</v>
      </c>
      <c r="G7" s="539" t="s">
        <v>390</v>
      </c>
      <c r="H7" s="539" t="s">
        <v>2163</v>
      </c>
      <c r="I7" s="541">
        <v>22499</v>
      </c>
      <c r="J7" s="542">
        <v>50</v>
      </c>
      <c r="K7" s="543" t="s">
        <v>2193</v>
      </c>
      <c r="L7" s="544">
        <v>18756</v>
      </c>
      <c r="M7" s="545">
        <f t="shared" ca="1" si="1"/>
        <v>69</v>
      </c>
      <c r="N7" s="546">
        <v>187595884</v>
      </c>
      <c r="P7" s="230"/>
      <c r="Q7" s="230"/>
    </row>
    <row r="8" spans="1:17" ht="15.75" x14ac:dyDescent="0.5">
      <c r="A8" s="535" t="s">
        <v>2198</v>
      </c>
      <c r="B8" s="536"/>
      <c r="C8" s="537" t="str">
        <f t="shared" si="0"/>
        <v xml:space="preserve"> de Bruin</v>
      </c>
      <c r="D8" s="538" t="s">
        <v>2199</v>
      </c>
      <c r="E8" s="539">
        <v>8</v>
      </c>
      <c r="F8" s="540">
        <v>525</v>
      </c>
      <c r="G8" s="539" t="s">
        <v>2165</v>
      </c>
      <c r="H8" s="539" t="s">
        <v>2163</v>
      </c>
      <c r="I8" s="541">
        <v>41760</v>
      </c>
      <c r="J8" s="542">
        <v>50</v>
      </c>
      <c r="K8" s="543" t="s">
        <v>2193</v>
      </c>
      <c r="L8" s="544">
        <v>33861</v>
      </c>
      <c r="M8" s="545">
        <f t="shared" ca="1" si="1"/>
        <v>27</v>
      </c>
      <c r="N8" s="546">
        <v>187595356</v>
      </c>
    </row>
    <row r="9" spans="1:17" ht="15.75" x14ac:dyDescent="0.5">
      <c r="A9" s="535" t="s">
        <v>2200</v>
      </c>
      <c r="B9" s="536" t="s">
        <v>2201</v>
      </c>
      <c r="C9" s="537" t="str">
        <f t="shared" si="0"/>
        <v>Fenna de Graaf</v>
      </c>
      <c r="D9" s="538" t="s">
        <v>225</v>
      </c>
      <c r="E9" s="539">
        <v>30</v>
      </c>
      <c r="F9" s="540">
        <v>250</v>
      </c>
      <c r="G9" s="539" t="s">
        <v>390</v>
      </c>
      <c r="H9" s="539" t="s">
        <v>2164</v>
      </c>
      <c r="I9" s="541">
        <v>36601</v>
      </c>
      <c r="J9" s="542">
        <v>50</v>
      </c>
      <c r="K9" s="543" t="s">
        <v>2193</v>
      </c>
      <c r="L9" s="544">
        <v>27965</v>
      </c>
      <c r="M9" s="545">
        <f t="shared" ca="1" si="1"/>
        <v>43</v>
      </c>
      <c r="N9" s="546">
        <v>187595268</v>
      </c>
    </row>
    <row r="10" spans="1:17" ht="15.75" x14ac:dyDescent="0.5">
      <c r="A10" s="535" t="s">
        <v>2202</v>
      </c>
      <c r="B10" s="536" t="s">
        <v>164</v>
      </c>
      <c r="C10" s="537" t="str">
        <f t="shared" si="0"/>
        <v>Max de Groot</v>
      </c>
      <c r="D10" s="538" t="s">
        <v>2203</v>
      </c>
      <c r="E10" s="539">
        <v>11</v>
      </c>
      <c r="F10" s="540">
        <v>750</v>
      </c>
      <c r="G10" s="539" t="s">
        <v>2165</v>
      </c>
      <c r="H10" s="539" t="s">
        <v>2164</v>
      </c>
      <c r="I10" s="541">
        <v>31839</v>
      </c>
      <c r="J10" s="542">
        <v>50</v>
      </c>
      <c r="K10" s="543" t="s">
        <v>2193</v>
      </c>
      <c r="L10" s="544">
        <v>22069</v>
      </c>
      <c r="M10" s="545">
        <f t="shared" ca="1" si="1"/>
        <v>59</v>
      </c>
      <c r="N10" s="546">
        <v>537187889</v>
      </c>
    </row>
    <row r="11" spans="1:17" ht="15.75" x14ac:dyDescent="0.5">
      <c r="A11" s="535" t="s">
        <v>2204</v>
      </c>
      <c r="B11" s="536" t="s">
        <v>2205</v>
      </c>
      <c r="C11" s="537" t="str">
        <f t="shared" si="0"/>
        <v>Lotte de Haan</v>
      </c>
      <c r="D11" s="538" t="s">
        <v>227</v>
      </c>
      <c r="E11" s="539">
        <v>29</v>
      </c>
      <c r="F11" s="540">
        <v>375</v>
      </c>
      <c r="G11" s="539" t="s">
        <v>390</v>
      </c>
      <c r="H11" s="539" t="s">
        <v>2164</v>
      </c>
      <c r="I11" s="541">
        <v>32631</v>
      </c>
      <c r="J11" s="542">
        <v>50</v>
      </c>
      <c r="K11" s="543" t="s">
        <v>2193</v>
      </c>
      <c r="L11" s="544">
        <v>25590</v>
      </c>
      <c r="M11" s="545">
        <f t="shared" ca="1" si="1"/>
        <v>50</v>
      </c>
      <c r="N11" s="546">
        <v>187595818</v>
      </c>
    </row>
    <row r="12" spans="1:17" ht="15.75" x14ac:dyDescent="0.5">
      <c r="A12" s="535" t="s">
        <v>2206</v>
      </c>
      <c r="B12" s="536"/>
      <c r="C12" s="537" t="str">
        <f t="shared" si="0"/>
        <v xml:space="preserve"> de Jonge</v>
      </c>
      <c r="D12" s="538" t="s">
        <v>2207</v>
      </c>
      <c r="E12" s="539">
        <v>31</v>
      </c>
      <c r="F12" s="540">
        <v>950</v>
      </c>
      <c r="G12" s="539" t="s">
        <v>392</v>
      </c>
      <c r="H12" s="539" t="s">
        <v>2164</v>
      </c>
      <c r="I12" s="541">
        <v>38055</v>
      </c>
      <c r="J12" s="542">
        <v>50</v>
      </c>
      <c r="K12" s="543" t="s">
        <v>2193</v>
      </c>
      <c r="L12" s="544">
        <v>34220</v>
      </c>
      <c r="M12" s="545">
        <f t="shared" ca="1" si="1"/>
        <v>26</v>
      </c>
      <c r="N12" s="546">
        <v>187595554</v>
      </c>
    </row>
    <row r="13" spans="1:17" ht="15.75" x14ac:dyDescent="0.5">
      <c r="A13" s="535" t="s">
        <v>2208</v>
      </c>
      <c r="B13" s="536"/>
      <c r="C13" s="537" t="str">
        <f t="shared" si="0"/>
        <v xml:space="preserve"> de Lange</v>
      </c>
      <c r="D13" s="538" t="s">
        <v>225</v>
      </c>
      <c r="E13" s="539">
        <v>12</v>
      </c>
      <c r="F13" s="540">
        <v>1525</v>
      </c>
      <c r="G13" s="539" t="s">
        <v>2165</v>
      </c>
      <c r="H13" s="539" t="s">
        <v>2164</v>
      </c>
      <c r="I13" s="541">
        <v>28652</v>
      </c>
      <c r="J13" s="542">
        <v>50</v>
      </c>
      <c r="K13" s="543" t="s">
        <v>2193</v>
      </c>
      <c r="L13" s="544">
        <v>23312</v>
      </c>
      <c r="M13" s="545">
        <f t="shared" ca="1" si="1"/>
        <v>56</v>
      </c>
      <c r="N13" s="546">
        <v>187595840</v>
      </c>
    </row>
    <row r="14" spans="1:17" ht="15.75" x14ac:dyDescent="0.5">
      <c r="A14" s="535" t="s">
        <v>2209</v>
      </c>
      <c r="B14" s="536"/>
      <c r="C14" s="537" t="str">
        <f t="shared" si="0"/>
        <v xml:space="preserve"> de Ruiter</v>
      </c>
      <c r="D14" s="538" t="s">
        <v>2210</v>
      </c>
      <c r="E14" s="539">
        <v>27</v>
      </c>
      <c r="F14" s="540">
        <v>1275</v>
      </c>
      <c r="G14" s="539" t="s">
        <v>390</v>
      </c>
      <c r="H14" s="539" t="s">
        <v>2164</v>
      </c>
      <c r="I14" s="541">
        <v>39076</v>
      </c>
      <c r="J14" s="542">
        <v>50</v>
      </c>
      <c r="K14" s="543" t="s">
        <v>2187</v>
      </c>
      <c r="L14" s="544">
        <v>30888</v>
      </c>
      <c r="M14" s="545">
        <f t="shared" ca="1" si="1"/>
        <v>35</v>
      </c>
      <c r="N14" s="546">
        <v>187595598</v>
      </c>
    </row>
    <row r="15" spans="1:17" ht="15.75" x14ac:dyDescent="0.5">
      <c r="A15" s="535" t="s">
        <v>2211</v>
      </c>
      <c r="B15" s="536" t="s">
        <v>101</v>
      </c>
      <c r="C15" s="537" t="str">
        <f t="shared" si="0"/>
        <v>Theo de Vries</v>
      </c>
      <c r="D15" s="538" t="s">
        <v>2212</v>
      </c>
      <c r="E15" s="539">
        <v>13</v>
      </c>
      <c r="F15" s="540">
        <v>500</v>
      </c>
      <c r="G15" s="539" t="s">
        <v>2165</v>
      </c>
      <c r="H15" s="539" t="s">
        <v>2162</v>
      </c>
      <c r="I15" s="541">
        <v>40395</v>
      </c>
      <c r="J15" s="542">
        <v>35</v>
      </c>
      <c r="K15" s="543" t="s">
        <v>2187</v>
      </c>
      <c r="L15" s="544">
        <v>36719</v>
      </c>
      <c r="M15" s="545">
        <f t="shared" ca="1" si="1"/>
        <v>19</v>
      </c>
      <c r="N15" s="546">
        <v>187595521</v>
      </c>
    </row>
    <row r="16" spans="1:17" ht="15.75" x14ac:dyDescent="0.5">
      <c r="A16" s="535" t="s">
        <v>2213</v>
      </c>
      <c r="B16" s="536" t="s">
        <v>115</v>
      </c>
      <c r="C16" s="537" t="str">
        <f t="shared" si="0"/>
        <v>Lisa de Wit</v>
      </c>
      <c r="D16" s="538" t="s">
        <v>2214</v>
      </c>
      <c r="E16" s="539">
        <v>21</v>
      </c>
      <c r="F16" s="540">
        <v>950</v>
      </c>
      <c r="G16" s="539" t="s">
        <v>2165</v>
      </c>
      <c r="H16" s="539" t="s">
        <v>2164</v>
      </c>
      <c r="I16" s="541">
        <v>37432</v>
      </c>
      <c r="J16" s="542">
        <v>50</v>
      </c>
      <c r="K16" s="543" t="s">
        <v>2187</v>
      </c>
      <c r="L16" s="544">
        <v>31721</v>
      </c>
      <c r="M16" s="545">
        <f t="shared" ca="1" si="1"/>
        <v>33</v>
      </c>
      <c r="N16" s="546">
        <v>187595587</v>
      </c>
    </row>
    <row r="17" spans="1:14" ht="15.75" x14ac:dyDescent="0.5">
      <c r="A17" s="535" t="s">
        <v>2215</v>
      </c>
      <c r="B17" s="536" t="s">
        <v>161</v>
      </c>
      <c r="C17" s="537" t="str">
        <f t="shared" si="0"/>
        <v>Sophie Dekker</v>
      </c>
      <c r="D17" s="538" t="s">
        <v>2196</v>
      </c>
      <c r="E17" s="539">
        <v>10</v>
      </c>
      <c r="F17" s="540">
        <v>900</v>
      </c>
      <c r="G17" s="539" t="s">
        <v>393</v>
      </c>
      <c r="H17" s="539" t="s">
        <v>2164</v>
      </c>
      <c r="I17" s="541">
        <v>42407</v>
      </c>
      <c r="J17" s="542">
        <v>50</v>
      </c>
      <c r="K17" s="543" t="s">
        <v>2187</v>
      </c>
      <c r="L17" s="544">
        <v>33563</v>
      </c>
      <c r="M17" s="545">
        <f t="shared" ca="1" si="1"/>
        <v>28</v>
      </c>
      <c r="N17" s="546">
        <v>187595741</v>
      </c>
    </row>
    <row r="18" spans="1:14" ht="15.75" x14ac:dyDescent="0.5">
      <c r="A18" s="535" t="s">
        <v>2216</v>
      </c>
      <c r="B18" s="536" t="s">
        <v>2217</v>
      </c>
      <c r="C18" s="537" t="str">
        <f t="shared" si="0"/>
        <v>Tess Dijkstra</v>
      </c>
      <c r="D18" s="538" t="s">
        <v>244</v>
      </c>
      <c r="E18" s="539">
        <v>21</v>
      </c>
      <c r="F18" s="540">
        <v>975</v>
      </c>
      <c r="G18" s="539" t="s">
        <v>2165</v>
      </c>
      <c r="H18" s="539" t="s">
        <v>2164</v>
      </c>
      <c r="I18" s="541">
        <v>30173</v>
      </c>
      <c r="J18" s="542">
        <v>50</v>
      </c>
      <c r="K18" s="543" t="s">
        <v>2187</v>
      </c>
      <c r="L18" s="544">
        <v>21348</v>
      </c>
      <c r="M18" s="545">
        <f t="shared" ca="1" si="1"/>
        <v>61</v>
      </c>
      <c r="N18" s="546">
        <v>187595917</v>
      </c>
    </row>
    <row r="19" spans="1:14" ht="15.75" x14ac:dyDescent="0.5">
      <c r="A19" s="535" t="s">
        <v>2218</v>
      </c>
      <c r="B19" s="536"/>
      <c r="C19" s="537" t="str">
        <f t="shared" si="0"/>
        <v xml:space="preserve"> Gerritsen</v>
      </c>
      <c r="D19" s="538" t="s">
        <v>2219</v>
      </c>
      <c r="E19" s="539">
        <v>2</v>
      </c>
      <c r="F19" s="540">
        <v>1350</v>
      </c>
      <c r="G19" s="539" t="s">
        <v>390</v>
      </c>
      <c r="H19" s="539" t="s">
        <v>2164</v>
      </c>
      <c r="I19" s="541">
        <v>34169</v>
      </c>
      <c r="J19" s="542">
        <v>50</v>
      </c>
      <c r="K19" s="543" t="s">
        <v>2193</v>
      </c>
      <c r="L19" s="544">
        <v>29222</v>
      </c>
      <c r="M19" s="545">
        <f t="shared" ca="1" si="1"/>
        <v>40</v>
      </c>
      <c r="N19" s="546">
        <v>187595620</v>
      </c>
    </row>
    <row r="20" spans="1:14" ht="15.75" x14ac:dyDescent="0.5">
      <c r="A20" s="535" t="s">
        <v>2220</v>
      </c>
      <c r="B20" s="536"/>
      <c r="C20" s="537" t="str">
        <f t="shared" si="0"/>
        <v xml:space="preserve"> Groen</v>
      </c>
      <c r="D20" s="538" t="s">
        <v>2219</v>
      </c>
      <c r="E20" s="539">
        <v>2</v>
      </c>
      <c r="F20" s="540">
        <v>1325</v>
      </c>
      <c r="G20" s="539" t="s">
        <v>390</v>
      </c>
      <c r="H20" s="539" t="s">
        <v>2164</v>
      </c>
      <c r="I20" s="541">
        <v>40917</v>
      </c>
      <c r="J20" s="542">
        <v>50</v>
      </c>
      <c r="K20" s="543" t="s">
        <v>2187</v>
      </c>
      <c r="L20" s="544">
        <v>33124</v>
      </c>
      <c r="M20" s="545">
        <f t="shared" ca="1" si="1"/>
        <v>29</v>
      </c>
      <c r="N20" s="546">
        <v>187595345</v>
      </c>
    </row>
    <row r="21" spans="1:14" ht="15.75" x14ac:dyDescent="0.5">
      <c r="A21" s="535" t="s">
        <v>2221</v>
      </c>
      <c r="B21" s="536" t="s">
        <v>2222</v>
      </c>
      <c r="C21" s="537" t="str">
        <f t="shared" si="0"/>
        <v>Levi Hendriks</v>
      </c>
      <c r="D21" s="538" t="s">
        <v>2223</v>
      </c>
      <c r="E21" s="539">
        <v>10</v>
      </c>
      <c r="F21" s="540">
        <v>850</v>
      </c>
      <c r="G21" s="539" t="s">
        <v>393</v>
      </c>
      <c r="H21" s="539" t="s">
        <v>2162</v>
      </c>
      <c r="I21" s="541">
        <v>42354</v>
      </c>
      <c r="J21" s="542">
        <v>35</v>
      </c>
      <c r="K21" s="543" t="s">
        <v>2193</v>
      </c>
      <c r="L21" s="544">
        <v>37231</v>
      </c>
      <c r="M21" s="545">
        <f t="shared" ca="1" si="1"/>
        <v>18</v>
      </c>
      <c r="N21" s="546">
        <v>187595466</v>
      </c>
    </row>
    <row r="22" spans="1:14" ht="15.75" x14ac:dyDescent="0.5">
      <c r="A22" s="535" t="s">
        <v>2224</v>
      </c>
      <c r="B22" s="536"/>
      <c r="C22" s="537" t="str">
        <f t="shared" si="0"/>
        <v xml:space="preserve"> Hoekstra</v>
      </c>
      <c r="D22" s="538" t="s">
        <v>2225</v>
      </c>
      <c r="E22" s="539">
        <v>26</v>
      </c>
      <c r="F22" s="540">
        <v>700</v>
      </c>
      <c r="G22" s="539" t="s">
        <v>390</v>
      </c>
      <c r="H22" s="539" t="s">
        <v>2164</v>
      </c>
      <c r="I22" s="541">
        <v>33411</v>
      </c>
      <c r="J22" s="542">
        <v>50</v>
      </c>
      <c r="K22" s="543" t="s">
        <v>2193</v>
      </c>
      <c r="L22" s="544">
        <v>25890</v>
      </c>
      <c r="M22" s="545">
        <f t="shared" ca="1" si="1"/>
        <v>49</v>
      </c>
      <c r="N22" s="546">
        <v>187595664</v>
      </c>
    </row>
    <row r="23" spans="1:14" ht="15.75" x14ac:dyDescent="0.5">
      <c r="A23" s="535" t="s">
        <v>1582</v>
      </c>
      <c r="B23" s="536"/>
      <c r="C23" s="537" t="str">
        <f t="shared" si="0"/>
        <v xml:space="preserve"> Huisman</v>
      </c>
      <c r="D23" s="538" t="s">
        <v>225</v>
      </c>
      <c r="E23" s="539">
        <v>18</v>
      </c>
      <c r="F23" s="540">
        <v>900</v>
      </c>
      <c r="G23" s="539" t="s">
        <v>393</v>
      </c>
      <c r="H23" s="539" t="s">
        <v>2163</v>
      </c>
      <c r="I23" s="541">
        <v>32573</v>
      </c>
      <c r="J23" s="542">
        <v>50</v>
      </c>
      <c r="K23" s="543" t="s">
        <v>2187</v>
      </c>
      <c r="L23" s="544">
        <v>26491</v>
      </c>
      <c r="M23" s="545">
        <f t="shared" ca="1" si="1"/>
        <v>47</v>
      </c>
      <c r="N23" s="546">
        <v>187595246</v>
      </c>
    </row>
    <row r="24" spans="1:14" ht="15.75" x14ac:dyDescent="0.5">
      <c r="A24" s="535" t="s">
        <v>2226</v>
      </c>
      <c r="B24" s="536" t="s">
        <v>2227</v>
      </c>
      <c r="C24" s="537" t="str">
        <f t="shared" si="0"/>
        <v>Noa Jacobs</v>
      </c>
      <c r="D24" s="538" t="s">
        <v>2228</v>
      </c>
      <c r="E24" s="539">
        <v>29</v>
      </c>
      <c r="F24" s="540">
        <v>350</v>
      </c>
      <c r="G24" s="539" t="s">
        <v>390</v>
      </c>
      <c r="H24" s="539" t="s">
        <v>2164</v>
      </c>
      <c r="I24" s="541">
        <v>32514</v>
      </c>
      <c r="J24" s="542">
        <v>50</v>
      </c>
      <c r="K24" s="543" t="s">
        <v>2187</v>
      </c>
      <c r="L24" s="544">
        <v>24280</v>
      </c>
      <c r="M24" s="545">
        <f t="shared" ca="1" si="1"/>
        <v>53</v>
      </c>
      <c r="N24" s="546">
        <v>187595213</v>
      </c>
    </row>
    <row r="25" spans="1:14" ht="15.75" x14ac:dyDescent="0.5">
      <c r="A25" s="535" t="s">
        <v>196</v>
      </c>
      <c r="B25" s="536" t="s">
        <v>2229</v>
      </c>
      <c r="C25" s="537" t="str">
        <f t="shared" si="0"/>
        <v>Thomas Janssen</v>
      </c>
      <c r="D25" s="538" t="s">
        <v>2219</v>
      </c>
      <c r="E25" s="539">
        <v>37</v>
      </c>
      <c r="F25" s="540">
        <v>600</v>
      </c>
      <c r="G25" s="539" t="s">
        <v>393</v>
      </c>
      <c r="H25" s="539" t="s">
        <v>2163</v>
      </c>
      <c r="I25" s="541">
        <v>34390</v>
      </c>
      <c r="J25" s="542">
        <v>50</v>
      </c>
      <c r="K25" s="543" t="s">
        <v>2193</v>
      </c>
      <c r="L25" s="544">
        <v>28669</v>
      </c>
      <c r="M25" s="545">
        <f t="shared" ca="1" si="1"/>
        <v>41</v>
      </c>
      <c r="N25" s="546">
        <v>187595444</v>
      </c>
    </row>
    <row r="26" spans="1:14" ht="15.75" x14ac:dyDescent="0.5">
      <c r="A26" s="535" t="s">
        <v>2230</v>
      </c>
      <c r="B26" s="536"/>
      <c r="C26" s="537" t="str">
        <f t="shared" si="0"/>
        <v xml:space="preserve"> Jonker</v>
      </c>
      <c r="D26" s="538" t="s">
        <v>2219</v>
      </c>
      <c r="E26" s="539">
        <v>2</v>
      </c>
      <c r="F26" s="540">
        <v>1375</v>
      </c>
      <c r="G26" s="539" t="s">
        <v>390</v>
      </c>
      <c r="H26" s="539" t="s">
        <v>2163</v>
      </c>
      <c r="I26" s="541">
        <v>39814</v>
      </c>
      <c r="J26" s="542">
        <v>50</v>
      </c>
      <c r="K26" s="543" t="s">
        <v>2187</v>
      </c>
      <c r="L26" s="544">
        <v>35958</v>
      </c>
      <c r="M26" s="545">
        <f t="shared" ca="1" si="1"/>
        <v>21</v>
      </c>
      <c r="N26" s="546">
        <v>187595950</v>
      </c>
    </row>
    <row r="27" spans="1:14" ht="15.75" x14ac:dyDescent="0.5">
      <c r="A27" s="535" t="s">
        <v>2033</v>
      </c>
      <c r="B27" s="536" t="s">
        <v>2231</v>
      </c>
      <c r="C27" s="537" t="str">
        <f t="shared" si="0"/>
        <v>Julia Kok</v>
      </c>
      <c r="D27" s="538" t="s">
        <v>227</v>
      </c>
      <c r="E27" s="539">
        <v>17</v>
      </c>
      <c r="F27" s="540">
        <v>325</v>
      </c>
      <c r="G27" s="539" t="s">
        <v>2165</v>
      </c>
      <c r="H27" s="539" t="s">
        <v>2163</v>
      </c>
      <c r="I27" s="541">
        <v>31769</v>
      </c>
      <c r="J27" s="542">
        <v>50</v>
      </c>
      <c r="K27" s="543" t="s">
        <v>2187</v>
      </c>
      <c r="L27" s="544">
        <v>22806</v>
      </c>
      <c r="M27" s="545">
        <f t="shared" ca="1" si="1"/>
        <v>57</v>
      </c>
      <c r="N27" s="546">
        <v>420656997</v>
      </c>
    </row>
    <row r="28" spans="1:14" ht="15.75" x14ac:dyDescent="0.5">
      <c r="A28" s="535" t="s">
        <v>2232</v>
      </c>
      <c r="B28" s="536"/>
      <c r="C28" s="537" t="str">
        <f t="shared" si="0"/>
        <v xml:space="preserve"> Koster</v>
      </c>
      <c r="D28" s="538" t="s">
        <v>244</v>
      </c>
      <c r="E28" s="539">
        <v>15</v>
      </c>
      <c r="F28" s="540">
        <v>775</v>
      </c>
      <c r="G28" s="539" t="s">
        <v>2165</v>
      </c>
      <c r="H28" s="539" t="s">
        <v>2163</v>
      </c>
      <c r="I28" s="541">
        <v>39684</v>
      </c>
      <c r="J28" s="542">
        <v>50</v>
      </c>
      <c r="K28" s="543" t="s">
        <v>2187</v>
      </c>
      <c r="L28" s="544">
        <v>30176</v>
      </c>
      <c r="M28" s="545">
        <f t="shared" ca="1" si="1"/>
        <v>37</v>
      </c>
      <c r="N28" s="546">
        <v>187595301</v>
      </c>
    </row>
    <row r="29" spans="1:14" ht="15.75" x14ac:dyDescent="0.5">
      <c r="A29" s="535" t="s">
        <v>1725</v>
      </c>
      <c r="B29" s="536"/>
      <c r="C29" s="537" t="str">
        <f t="shared" si="0"/>
        <v xml:space="preserve"> Kramer</v>
      </c>
      <c r="D29" s="538" t="s">
        <v>2233</v>
      </c>
      <c r="E29" s="539">
        <v>9</v>
      </c>
      <c r="F29" s="540">
        <v>1100</v>
      </c>
      <c r="G29" s="539" t="s">
        <v>393</v>
      </c>
      <c r="H29" s="539" t="s">
        <v>2163</v>
      </c>
      <c r="I29" s="541">
        <v>41456</v>
      </c>
      <c r="J29" s="542">
        <v>50</v>
      </c>
      <c r="K29" s="543" t="s">
        <v>2187</v>
      </c>
      <c r="L29" s="544">
        <v>33387</v>
      </c>
      <c r="M29" s="545">
        <f t="shared" ca="1" si="1"/>
        <v>28</v>
      </c>
      <c r="N29" s="546">
        <v>187595565</v>
      </c>
    </row>
    <row r="30" spans="1:14" ht="15.75" x14ac:dyDescent="0.5">
      <c r="A30" s="535" t="s">
        <v>1656</v>
      </c>
      <c r="B30" s="536"/>
      <c r="C30" s="537" t="str">
        <f t="shared" si="0"/>
        <v xml:space="preserve"> Kuiper</v>
      </c>
      <c r="D30" s="538" t="s">
        <v>2234</v>
      </c>
      <c r="E30" s="539">
        <v>9</v>
      </c>
      <c r="F30" s="540">
        <v>1050</v>
      </c>
      <c r="G30" s="539" t="s">
        <v>393</v>
      </c>
      <c r="H30" s="539" t="s">
        <v>2164</v>
      </c>
      <c r="I30" s="541">
        <v>35131</v>
      </c>
      <c r="J30" s="542">
        <v>50</v>
      </c>
      <c r="K30" s="543" t="s">
        <v>2193</v>
      </c>
      <c r="L30" s="544">
        <v>29439</v>
      </c>
      <c r="M30" s="545">
        <f t="shared" ca="1" si="1"/>
        <v>39</v>
      </c>
      <c r="N30" s="546">
        <v>187595290</v>
      </c>
    </row>
    <row r="31" spans="1:14" ht="15.75" x14ac:dyDescent="0.5">
      <c r="A31" s="535" t="s">
        <v>1580</v>
      </c>
      <c r="B31" s="536"/>
      <c r="C31" s="537" t="str">
        <f t="shared" si="0"/>
        <v xml:space="preserve"> Kuipers</v>
      </c>
      <c r="D31" s="538" t="s">
        <v>244</v>
      </c>
      <c r="E31" s="539">
        <v>33</v>
      </c>
      <c r="F31" s="540">
        <v>975</v>
      </c>
      <c r="G31" s="539" t="s">
        <v>392</v>
      </c>
      <c r="H31" s="539" t="s">
        <v>2164</v>
      </c>
      <c r="I31" s="541">
        <v>39746</v>
      </c>
      <c r="J31" s="542">
        <v>50</v>
      </c>
      <c r="K31" s="543" t="s">
        <v>2187</v>
      </c>
      <c r="L31" s="544">
        <v>32387</v>
      </c>
      <c r="M31" s="545">
        <f t="shared" ca="1" si="1"/>
        <v>31</v>
      </c>
      <c r="N31" s="546">
        <v>187595334</v>
      </c>
    </row>
    <row r="32" spans="1:14" ht="15.75" x14ac:dyDescent="0.5">
      <c r="A32" s="535" t="s">
        <v>2235</v>
      </c>
      <c r="B32" s="536"/>
      <c r="C32" s="537" t="str">
        <f t="shared" si="0"/>
        <v xml:space="preserve"> Maas</v>
      </c>
      <c r="D32" s="538" t="s">
        <v>2196</v>
      </c>
      <c r="E32" s="539">
        <v>4</v>
      </c>
      <c r="F32" s="540">
        <v>725</v>
      </c>
      <c r="G32" s="539" t="s">
        <v>393</v>
      </c>
      <c r="H32" s="539" t="s">
        <v>2162</v>
      </c>
      <c r="I32" s="541">
        <v>41134</v>
      </c>
      <c r="J32" s="542">
        <v>35</v>
      </c>
      <c r="K32" s="543" t="s">
        <v>2187</v>
      </c>
      <c r="L32" s="544">
        <v>36237</v>
      </c>
      <c r="M32" s="545">
        <f t="shared" ca="1" si="1"/>
        <v>21</v>
      </c>
      <c r="N32" s="546">
        <v>187595455</v>
      </c>
    </row>
    <row r="33" spans="1:14" ht="15.75" x14ac:dyDescent="0.5">
      <c r="A33" s="535" t="s">
        <v>2236</v>
      </c>
      <c r="B33" s="536"/>
      <c r="C33" s="537" t="str">
        <f t="shared" si="0"/>
        <v xml:space="preserve"> Martens</v>
      </c>
      <c r="D33" s="538" t="s">
        <v>227</v>
      </c>
      <c r="E33" s="539">
        <v>5</v>
      </c>
      <c r="F33" s="540">
        <v>1225</v>
      </c>
      <c r="G33" s="539" t="s">
        <v>390</v>
      </c>
      <c r="H33" s="539" t="s">
        <v>2164</v>
      </c>
      <c r="I33" s="541">
        <v>31084</v>
      </c>
      <c r="J33" s="542">
        <v>50</v>
      </c>
      <c r="K33" s="543" t="s">
        <v>2187</v>
      </c>
      <c r="L33" s="544">
        <v>21332</v>
      </c>
      <c r="M33" s="545">
        <f t="shared" ca="1" si="1"/>
        <v>61</v>
      </c>
      <c r="N33" s="546">
        <v>653718781</v>
      </c>
    </row>
    <row r="34" spans="1:14" ht="15.75" x14ac:dyDescent="0.5">
      <c r="A34" s="535" t="s">
        <v>2237</v>
      </c>
      <c r="B34" s="536" t="s">
        <v>2238</v>
      </c>
      <c r="C34" s="537" t="str">
        <f t="shared" si="0"/>
        <v>Jesse Meijer / Meyer</v>
      </c>
      <c r="D34" s="538" t="s">
        <v>2196</v>
      </c>
      <c r="E34" s="539">
        <v>28</v>
      </c>
      <c r="F34" s="540">
        <v>675</v>
      </c>
      <c r="G34" s="539" t="s">
        <v>392</v>
      </c>
      <c r="H34" s="539" t="s">
        <v>2164</v>
      </c>
      <c r="I34" s="541">
        <v>36832</v>
      </c>
      <c r="J34" s="542">
        <v>50</v>
      </c>
      <c r="K34" s="543" t="s">
        <v>2187</v>
      </c>
      <c r="L34" s="544">
        <v>30146</v>
      </c>
      <c r="M34" s="545">
        <f t="shared" ca="1" si="1"/>
        <v>37</v>
      </c>
      <c r="N34" s="546">
        <v>187595774</v>
      </c>
    </row>
    <row r="35" spans="1:14" ht="15.75" x14ac:dyDescent="0.5">
      <c r="A35" s="535" t="s">
        <v>1979</v>
      </c>
      <c r="B35" s="536" t="s">
        <v>2239</v>
      </c>
      <c r="C35" s="537" t="str">
        <f t="shared" si="0"/>
        <v>Finn Mulder</v>
      </c>
      <c r="D35" s="538" t="s">
        <v>2196</v>
      </c>
      <c r="E35" s="539">
        <v>22</v>
      </c>
      <c r="F35" s="540">
        <v>725</v>
      </c>
      <c r="G35" s="539" t="s">
        <v>390</v>
      </c>
      <c r="H35" s="539" t="s">
        <v>2163</v>
      </c>
      <c r="I35" s="541">
        <v>35217</v>
      </c>
      <c r="J35" s="542">
        <v>50</v>
      </c>
      <c r="K35" s="543" t="s">
        <v>2187</v>
      </c>
      <c r="L35" s="544">
        <v>31285</v>
      </c>
      <c r="M35" s="545">
        <f t="shared" ca="1" si="1"/>
        <v>34</v>
      </c>
      <c r="N35" s="546">
        <v>187595763</v>
      </c>
    </row>
    <row r="36" spans="1:14" ht="15.75" x14ac:dyDescent="0.5">
      <c r="A36" s="535" t="s">
        <v>2240</v>
      </c>
      <c r="B36" s="536"/>
      <c r="C36" s="537" t="str">
        <f t="shared" si="0"/>
        <v xml:space="preserve"> Peeters</v>
      </c>
      <c r="D36" s="538" t="s">
        <v>225</v>
      </c>
      <c r="E36" s="539">
        <v>18</v>
      </c>
      <c r="F36" s="540">
        <v>925</v>
      </c>
      <c r="G36" s="539" t="s">
        <v>393</v>
      </c>
      <c r="H36" s="539" t="s">
        <v>2164</v>
      </c>
      <c r="I36" s="541">
        <v>27198</v>
      </c>
      <c r="J36" s="542">
        <v>50</v>
      </c>
      <c r="K36" s="543" t="s">
        <v>2187</v>
      </c>
      <c r="L36" s="544">
        <v>22173</v>
      </c>
      <c r="M36" s="545">
        <f t="shared" ca="1" si="1"/>
        <v>59</v>
      </c>
      <c r="N36" s="546">
        <v>187595851</v>
      </c>
    </row>
    <row r="37" spans="1:14" ht="15.75" x14ac:dyDescent="0.5">
      <c r="A37" s="535" t="s">
        <v>2241</v>
      </c>
      <c r="B37" s="536" t="s">
        <v>2242</v>
      </c>
      <c r="C37" s="537" t="str">
        <f t="shared" si="0"/>
        <v>Lucas Peters</v>
      </c>
      <c r="D37" s="538" t="s">
        <v>2225</v>
      </c>
      <c r="E37" s="539">
        <v>34</v>
      </c>
      <c r="F37" s="540">
        <v>825</v>
      </c>
      <c r="G37" s="539" t="s">
        <v>392</v>
      </c>
      <c r="H37" s="539" t="s">
        <v>2164</v>
      </c>
      <c r="I37" s="541">
        <v>33416</v>
      </c>
      <c r="J37" s="542">
        <v>50</v>
      </c>
      <c r="K37" s="543" t="s">
        <v>2187</v>
      </c>
      <c r="L37" s="544">
        <v>26051</v>
      </c>
      <c r="M37" s="545">
        <f t="shared" ca="1" si="1"/>
        <v>49</v>
      </c>
      <c r="N37" s="546">
        <v>187595411</v>
      </c>
    </row>
    <row r="38" spans="1:14" ht="15.75" x14ac:dyDescent="0.5">
      <c r="A38" s="535" t="s">
        <v>2243</v>
      </c>
      <c r="B38" s="536"/>
      <c r="C38" s="537" t="str">
        <f t="shared" si="0"/>
        <v xml:space="preserve"> Post</v>
      </c>
      <c r="D38" s="538" t="s">
        <v>244</v>
      </c>
      <c r="E38" s="539">
        <v>33</v>
      </c>
      <c r="F38" s="540">
        <v>1025</v>
      </c>
      <c r="G38" s="539" t="s">
        <v>392</v>
      </c>
      <c r="H38" s="539" t="s">
        <v>2164</v>
      </c>
      <c r="I38" s="541">
        <v>38777</v>
      </c>
      <c r="J38" s="542">
        <v>50</v>
      </c>
      <c r="K38" s="543" t="s">
        <v>2187</v>
      </c>
      <c r="L38" s="544">
        <v>31088</v>
      </c>
      <c r="M38" s="545">
        <f t="shared" ca="1" si="1"/>
        <v>35</v>
      </c>
      <c r="N38" s="546">
        <v>187595939</v>
      </c>
    </row>
    <row r="39" spans="1:14" ht="15.75" x14ac:dyDescent="0.5">
      <c r="A39" s="535" t="s">
        <v>2244</v>
      </c>
      <c r="B39" s="536"/>
      <c r="C39" s="537" t="str">
        <f t="shared" si="0"/>
        <v xml:space="preserve"> Postma</v>
      </c>
      <c r="D39" s="538" t="s">
        <v>2196</v>
      </c>
      <c r="E39" s="539">
        <v>16</v>
      </c>
      <c r="F39" s="540">
        <v>1200</v>
      </c>
      <c r="G39" s="539" t="s">
        <v>2165</v>
      </c>
      <c r="H39" s="539" t="s">
        <v>2164</v>
      </c>
      <c r="I39" s="541">
        <v>38820</v>
      </c>
      <c r="J39" s="542">
        <v>50</v>
      </c>
      <c r="K39" s="543" t="s">
        <v>2193</v>
      </c>
      <c r="L39" s="544">
        <v>32424</v>
      </c>
      <c r="M39" s="545">
        <f t="shared" ca="1" si="1"/>
        <v>31</v>
      </c>
      <c r="N39" s="546">
        <v>187595752</v>
      </c>
    </row>
    <row r="40" spans="1:14" ht="15.75" x14ac:dyDescent="0.5">
      <c r="A40" s="535" t="s">
        <v>2245</v>
      </c>
      <c r="B40" s="536"/>
      <c r="C40" s="537" t="str">
        <f t="shared" si="0"/>
        <v xml:space="preserve"> Prins</v>
      </c>
      <c r="D40" s="538" t="s">
        <v>2246</v>
      </c>
      <c r="E40" s="539">
        <v>7</v>
      </c>
      <c r="F40" s="540">
        <v>850</v>
      </c>
      <c r="G40" s="539" t="s">
        <v>2165</v>
      </c>
      <c r="H40" s="539" t="s">
        <v>2162</v>
      </c>
      <c r="I40" s="541">
        <v>42123</v>
      </c>
      <c r="J40" s="542">
        <v>35</v>
      </c>
      <c r="K40" s="543" t="s">
        <v>2187</v>
      </c>
      <c r="L40" s="544">
        <v>37552</v>
      </c>
      <c r="M40" s="545">
        <f t="shared" ca="1" si="1"/>
        <v>17</v>
      </c>
      <c r="N40" s="546">
        <v>187595510</v>
      </c>
    </row>
    <row r="41" spans="1:14" ht="15.75" x14ac:dyDescent="0.5">
      <c r="A41" s="535" t="s">
        <v>2247</v>
      </c>
      <c r="B41" s="536"/>
      <c r="C41" s="537" t="str">
        <f t="shared" si="0"/>
        <v xml:space="preserve"> Scholten</v>
      </c>
      <c r="D41" s="538" t="s">
        <v>244</v>
      </c>
      <c r="E41" s="539">
        <v>9</v>
      </c>
      <c r="F41" s="540">
        <v>1150</v>
      </c>
      <c r="G41" s="539" t="s">
        <v>393</v>
      </c>
      <c r="H41" s="539" t="s">
        <v>2164</v>
      </c>
      <c r="I41" s="541">
        <v>25155</v>
      </c>
      <c r="J41" s="542">
        <v>50</v>
      </c>
      <c r="K41" s="543" t="s">
        <v>2187</v>
      </c>
      <c r="L41" s="544">
        <v>17617</v>
      </c>
      <c r="M41" s="545">
        <f t="shared" ca="1" si="1"/>
        <v>72</v>
      </c>
      <c r="N41" s="546">
        <v>187595895</v>
      </c>
    </row>
    <row r="42" spans="1:14" ht="15.75" x14ac:dyDescent="0.5">
      <c r="A42" s="535" t="s">
        <v>2248</v>
      </c>
      <c r="B42" s="536"/>
      <c r="C42" s="537" t="str">
        <f t="shared" si="0"/>
        <v xml:space="preserve"> Schouten</v>
      </c>
      <c r="D42" s="538" t="s">
        <v>2219</v>
      </c>
      <c r="E42" s="539">
        <v>8</v>
      </c>
      <c r="F42" s="540">
        <v>575</v>
      </c>
      <c r="G42" s="539" t="s">
        <v>2165</v>
      </c>
      <c r="H42" s="539" t="s">
        <v>2163</v>
      </c>
      <c r="I42" s="541">
        <v>42383</v>
      </c>
      <c r="J42" s="542">
        <v>25</v>
      </c>
      <c r="K42" s="543" t="s">
        <v>2187</v>
      </c>
      <c r="L42" s="544">
        <v>40828</v>
      </c>
      <c r="M42" s="545">
        <f t="shared" ca="1" si="1"/>
        <v>8</v>
      </c>
      <c r="N42" s="546">
        <v>187595961</v>
      </c>
    </row>
    <row r="43" spans="1:14" ht="15.75" x14ac:dyDescent="0.5">
      <c r="A43" s="535" t="s">
        <v>1649</v>
      </c>
      <c r="B43" s="536"/>
      <c r="C43" s="537" t="str">
        <f t="shared" si="0"/>
        <v xml:space="preserve"> Smeets</v>
      </c>
      <c r="D43" s="538" t="s">
        <v>2196</v>
      </c>
      <c r="E43" s="539">
        <v>36</v>
      </c>
      <c r="F43" s="540">
        <v>1500</v>
      </c>
      <c r="G43" s="539" t="s">
        <v>392</v>
      </c>
      <c r="H43" s="539" t="s">
        <v>2162</v>
      </c>
      <c r="I43" s="541">
        <v>42371</v>
      </c>
      <c r="J43" s="542">
        <v>35</v>
      </c>
      <c r="K43" s="543" t="s">
        <v>2193</v>
      </c>
      <c r="L43" s="544">
        <v>36980</v>
      </c>
      <c r="M43" s="545">
        <f t="shared" ca="1" si="1"/>
        <v>19</v>
      </c>
      <c r="N43" s="546">
        <v>187595708</v>
      </c>
    </row>
    <row r="44" spans="1:14" ht="15.75" x14ac:dyDescent="0.5">
      <c r="A44" s="535" t="s">
        <v>1823</v>
      </c>
      <c r="B44" s="536" t="s">
        <v>2249</v>
      </c>
      <c r="C44" s="537" t="str">
        <f t="shared" si="0"/>
        <v>Milan Smit</v>
      </c>
      <c r="D44" s="538" t="s">
        <v>2196</v>
      </c>
      <c r="E44" s="539">
        <v>28</v>
      </c>
      <c r="F44" s="540">
        <v>650</v>
      </c>
      <c r="G44" s="539" t="s">
        <v>392</v>
      </c>
      <c r="H44" s="539" t="s">
        <v>2162</v>
      </c>
      <c r="I44" s="541">
        <v>41331</v>
      </c>
      <c r="J44" s="542">
        <v>35</v>
      </c>
      <c r="K44" s="543" t="s">
        <v>2187</v>
      </c>
      <c r="L44" s="544">
        <v>38385</v>
      </c>
      <c r="M44" s="545">
        <f t="shared" ca="1" si="1"/>
        <v>15</v>
      </c>
      <c r="N44" s="546">
        <v>187595499</v>
      </c>
    </row>
    <row r="45" spans="1:14" ht="15.75" x14ac:dyDescent="0.5">
      <c r="A45" s="535" t="s">
        <v>2250</v>
      </c>
      <c r="B45" s="536" t="s">
        <v>2251</v>
      </c>
      <c r="C45" s="537" t="str">
        <f t="shared" si="0"/>
        <v>Zoë Smits</v>
      </c>
      <c r="D45" s="538" t="s">
        <v>225</v>
      </c>
      <c r="E45" s="539">
        <v>6</v>
      </c>
      <c r="F45" s="540">
        <v>225</v>
      </c>
      <c r="G45" s="539" t="s">
        <v>2165</v>
      </c>
      <c r="H45" s="539" t="s">
        <v>2164</v>
      </c>
      <c r="I45" s="541">
        <v>31748</v>
      </c>
      <c r="J45" s="542">
        <v>50</v>
      </c>
      <c r="K45" s="543" t="s">
        <v>2193</v>
      </c>
      <c r="L45" s="544">
        <v>25017</v>
      </c>
      <c r="M45" s="545">
        <f t="shared" ca="1" si="1"/>
        <v>51</v>
      </c>
      <c r="N45" s="546">
        <v>187595224</v>
      </c>
    </row>
    <row r="46" spans="1:14" ht="15.75" x14ac:dyDescent="0.5">
      <c r="A46" s="535" t="s">
        <v>251</v>
      </c>
      <c r="B46" s="536"/>
      <c r="C46" s="537" t="str">
        <f t="shared" si="0"/>
        <v xml:space="preserve"> Timmermans</v>
      </c>
      <c r="D46" s="538" t="s">
        <v>244</v>
      </c>
      <c r="E46" s="539">
        <v>27</v>
      </c>
      <c r="F46" s="540">
        <v>1300</v>
      </c>
      <c r="G46" s="539" t="s">
        <v>390</v>
      </c>
      <c r="H46" s="539" t="s">
        <v>2162</v>
      </c>
      <c r="I46" s="541">
        <v>29946</v>
      </c>
      <c r="J46" s="542">
        <v>50</v>
      </c>
      <c r="K46" s="543" t="s">
        <v>2193</v>
      </c>
      <c r="L46" s="544">
        <v>26218</v>
      </c>
      <c r="M46" s="545">
        <f t="shared" ca="1" si="1"/>
        <v>48</v>
      </c>
      <c r="N46" s="546">
        <v>187595928</v>
      </c>
    </row>
    <row r="47" spans="1:14" ht="15.75" x14ac:dyDescent="0.5">
      <c r="A47" s="535" t="s">
        <v>2252</v>
      </c>
      <c r="B47" s="536"/>
      <c r="C47" s="537" t="str">
        <f t="shared" si="0"/>
        <v xml:space="preserve"> van Beek</v>
      </c>
      <c r="D47" s="538" t="s">
        <v>2253</v>
      </c>
      <c r="E47" s="539">
        <v>32</v>
      </c>
      <c r="F47" s="540">
        <v>600</v>
      </c>
      <c r="G47" s="539" t="s">
        <v>392</v>
      </c>
      <c r="H47" s="539" t="s">
        <v>2162</v>
      </c>
      <c r="I47" s="541">
        <v>36589</v>
      </c>
      <c r="J47" s="542">
        <v>50</v>
      </c>
      <c r="K47" s="543" t="s">
        <v>2193</v>
      </c>
      <c r="L47" s="544">
        <v>27613</v>
      </c>
      <c r="M47" s="545">
        <f t="shared" ca="1" si="1"/>
        <v>44</v>
      </c>
      <c r="N47" s="546">
        <v>187595400</v>
      </c>
    </row>
    <row r="48" spans="1:14" ht="15.75" x14ac:dyDescent="0.5">
      <c r="A48" s="535" t="s">
        <v>2254</v>
      </c>
      <c r="B48" s="536"/>
      <c r="C48" s="537" t="str">
        <f t="shared" si="0"/>
        <v xml:space="preserve"> van Dam</v>
      </c>
      <c r="D48" s="538" t="s">
        <v>2255</v>
      </c>
      <c r="E48" s="539">
        <v>15</v>
      </c>
      <c r="F48" s="540">
        <v>800</v>
      </c>
      <c r="G48" s="539" t="s">
        <v>2165</v>
      </c>
      <c r="H48" s="539" t="s">
        <v>2162</v>
      </c>
      <c r="I48" s="541">
        <v>41579</v>
      </c>
      <c r="J48" s="542">
        <v>50</v>
      </c>
      <c r="K48" s="543" t="s">
        <v>2193</v>
      </c>
      <c r="L48" s="544">
        <v>32554</v>
      </c>
      <c r="M48" s="545">
        <f t="shared" ca="1" si="1"/>
        <v>31</v>
      </c>
      <c r="N48" s="546">
        <v>187595576</v>
      </c>
    </row>
    <row r="49" spans="1:15" ht="15.75" x14ac:dyDescent="0.5">
      <c r="A49" s="535" t="s">
        <v>2256</v>
      </c>
      <c r="B49" s="536" t="s">
        <v>2257</v>
      </c>
      <c r="C49" s="537" t="str">
        <f t="shared" si="0"/>
        <v>Liam van de Berg / van den Berg / van der Berg</v>
      </c>
      <c r="D49" s="538" t="s">
        <v>2207</v>
      </c>
      <c r="E49" s="539">
        <v>13</v>
      </c>
      <c r="F49" s="540">
        <v>525</v>
      </c>
      <c r="G49" s="539" t="s">
        <v>2165</v>
      </c>
      <c r="H49" s="539" t="s">
        <v>2164</v>
      </c>
      <c r="I49" s="541">
        <v>34692</v>
      </c>
      <c r="J49" s="542">
        <v>50</v>
      </c>
      <c r="K49" s="543" t="s">
        <v>2193</v>
      </c>
      <c r="L49" s="544">
        <v>27868</v>
      </c>
      <c r="M49" s="545">
        <f t="shared" ca="1" si="1"/>
        <v>44</v>
      </c>
      <c r="N49" s="546">
        <v>187595796</v>
      </c>
      <c r="O49" s="10"/>
    </row>
    <row r="50" spans="1:15" ht="15.75" x14ac:dyDescent="0.5">
      <c r="A50" s="535" t="s">
        <v>2258</v>
      </c>
      <c r="B50" s="536"/>
      <c r="C50" s="537" t="str">
        <f t="shared" si="0"/>
        <v xml:space="preserve"> van de Brink / van den Brink</v>
      </c>
      <c r="D50" s="538" t="s">
        <v>2253</v>
      </c>
      <c r="E50" s="539">
        <v>20</v>
      </c>
      <c r="F50" s="540">
        <v>1125</v>
      </c>
      <c r="G50" s="539" t="s">
        <v>393</v>
      </c>
      <c r="H50" s="539" t="s">
        <v>2164</v>
      </c>
      <c r="I50" s="541">
        <v>31551</v>
      </c>
      <c r="J50" s="542">
        <v>50</v>
      </c>
      <c r="K50" s="543" t="s">
        <v>2187</v>
      </c>
      <c r="L50" s="544">
        <v>26723</v>
      </c>
      <c r="M50" s="545">
        <f t="shared" ca="1" si="1"/>
        <v>47</v>
      </c>
      <c r="N50" s="546">
        <v>187595653</v>
      </c>
      <c r="O50" s="10"/>
    </row>
    <row r="51" spans="1:15" ht="15.75" x14ac:dyDescent="0.5">
      <c r="A51" s="535" t="s">
        <v>2259</v>
      </c>
      <c r="B51" s="536" t="s">
        <v>2260</v>
      </c>
      <c r="C51" s="537" t="str">
        <f t="shared" si="0"/>
        <v>Mila van de Veen / van der Veen</v>
      </c>
      <c r="D51" s="538" t="s">
        <v>2261</v>
      </c>
      <c r="E51" s="539">
        <v>25</v>
      </c>
      <c r="F51" s="540">
        <v>450</v>
      </c>
      <c r="G51" s="539" t="s">
        <v>392</v>
      </c>
      <c r="H51" s="539" t="s">
        <v>2162</v>
      </c>
      <c r="I51" s="541">
        <v>41925</v>
      </c>
      <c r="J51" s="542">
        <v>50</v>
      </c>
      <c r="K51" s="543" t="s">
        <v>2187</v>
      </c>
      <c r="L51" s="544">
        <v>35053</v>
      </c>
      <c r="M51" s="545">
        <f t="shared" ca="1" si="1"/>
        <v>24</v>
      </c>
      <c r="N51" s="546">
        <v>187595543</v>
      </c>
      <c r="O51" s="10"/>
    </row>
    <row r="52" spans="1:15" ht="15.75" x14ac:dyDescent="0.5">
      <c r="A52" s="535" t="s">
        <v>2262</v>
      </c>
      <c r="B52" s="536"/>
      <c r="C52" s="537" t="str">
        <f t="shared" si="0"/>
        <v xml:space="preserve"> van de Velde / van den Velde / van der Velde</v>
      </c>
      <c r="D52" s="538" t="s">
        <v>2263</v>
      </c>
      <c r="E52" s="539">
        <v>12</v>
      </c>
      <c r="F52" s="540">
        <v>1450</v>
      </c>
      <c r="G52" s="539" t="s">
        <v>2165</v>
      </c>
      <c r="H52" s="539" t="s">
        <v>2162</v>
      </c>
      <c r="I52" s="541">
        <v>34618</v>
      </c>
      <c r="J52" s="542">
        <v>50</v>
      </c>
      <c r="K52" s="543" t="s">
        <v>2187</v>
      </c>
      <c r="L52" s="544">
        <v>25754</v>
      </c>
      <c r="M52" s="545">
        <f t="shared" ca="1" si="1"/>
        <v>49</v>
      </c>
      <c r="N52" s="546">
        <v>187595235</v>
      </c>
      <c r="O52" s="10"/>
    </row>
    <row r="53" spans="1:15" ht="15.75" x14ac:dyDescent="0.5">
      <c r="A53" s="535" t="s">
        <v>2264</v>
      </c>
      <c r="B53" s="536"/>
      <c r="C53" s="537" t="str">
        <f t="shared" si="0"/>
        <v xml:space="preserve"> van de Ven / van der Ven</v>
      </c>
      <c r="D53" s="538" t="s">
        <v>2219</v>
      </c>
      <c r="E53" s="539">
        <v>26</v>
      </c>
      <c r="F53" s="540">
        <v>675</v>
      </c>
      <c r="G53" s="539" t="s">
        <v>390</v>
      </c>
      <c r="H53" s="539" t="s">
        <v>2162</v>
      </c>
      <c r="I53" s="541">
        <v>34615</v>
      </c>
      <c r="J53" s="542">
        <v>50</v>
      </c>
      <c r="K53" s="543" t="s">
        <v>2187</v>
      </c>
      <c r="L53" s="544">
        <v>29175</v>
      </c>
      <c r="M53" s="545">
        <f t="shared" ca="1" si="1"/>
        <v>40</v>
      </c>
      <c r="N53" s="546">
        <v>187595389</v>
      </c>
      <c r="O53" s="10"/>
    </row>
    <row r="54" spans="1:15" ht="15.75" x14ac:dyDescent="0.5">
      <c r="A54" s="535" t="s">
        <v>2265</v>
      </c>
      <c r="B54" s="536"/>
      <c r="C54" s="537" t="str">
        <f t="shared" si="0"/>
        <v xml:space="preserve"> van de Wal / van der Wal</v>
      </c>
      <c r="D54" s="538" t="s">
        <v>244</v>
      </c>
      <c r="E54" s="539">
        <v>15</v>
      </c>
      <c r="F54" s="540">
        <v>825</v>
      </c>
      <c r="G54" s="539" t="s">
        <v>2165</v>
      </c>
      <c r="H54" s="539" t="s">
        <v>2164</v>
      </c>
      <c r="I54" s="541">
        <v>25285</v>
      </c>
      <c r="J54" s="542">
        <v>50</v>
      </c>
      <c r="K54" s="543" t="s">
        <v>2193</v>
      </c>
      <c r="L54" s="544">
        <v>16478</v>
      </c>
      <c r="M54" s="545">
        <f t="shared" ca="1" si="1"/>
        <v>75</v>
      </c>
      <c r="N54" s="546">
        <v>187595906</v>
      </c>
      <c r="O54" s="10"/>
    </row>
    <row r="55" spans="1:15" ht="15.75" x14ac:dyDescent="0.5">
      <c r="A55" s="535" t="s">
        <v>2266</v>
      </c>
      <c r="B55" s="536"/>
      <c r="C55" s="537" t="str">
        <f t="shared" si="0"/>
        <v xml:space="preserve"> van den Broek</v>
      </c>
      <c r="D55" s="538" t="s">
        <v>244</v>
      </c>
      <c r="E55" s="539">
        <v>3</v>
      </c>
      <c r="F55" s="540">
        <v>475</v>
      </c>
      <c r="G55" s="539" t="s">
        <v>390</v>
      </c>
      <c r="H55" s="539" t="s">
        <v>2164</v>
      </c>
      <c r="I55" s="541">
        <v>33371</v>
      </c>
      <c r="J55" s="542">
        <v>50</v>
      </c>
      <c r="K55" s="543" t="s">
        <v>2187</v>
      </c>
      <c r="L55" s="544">
        <v>28702</v>
      </c>
      <c r="M55" s="545">
        <f t="shared" ca="1" si="1"/>
        <v>41</v>
      </c>
      <c r="N55" s="546">
        <v>187595279</v>
      </c>
      <c r="O55" s="10"/>
    </row>
    <row r="56" spans="1:15" ht="15.75" x14ac:dyDescent="0.5">
      <c r="A56" s="535" t="s">
        <v>2267</v>
      </c>
      <c r="B56" s="536" t="s">
        <v>2268</v>
      </c>
      <c r="C56" s="537" t="str">
        <f t="shared" si="0"/>
        <v>Evi van den Heuvel</v>
      </c>
      <c r="D56" s="538" t="s">
        <v>2219</v>
      </c>
      <c r="E56" s="539">
        <v>14</v>
      </c>
      <c r="F56" s="540">
        <v>425</v>
      </c>
      <c r="G56" s="539" t="s">
        <v>2165</v>
      </c>
      <c r="H56" s="539" t="s">
        <v>2163</v>
      </c>
      <c r="I56" s="541">
        <v>36237</v>
      </c>
      <c r="J56" s="542">
        <v>50</v>
      </c>
      <c r="K56" s="543" t="s">
        <v>2193</v>
      </c>
      <c r="L56" s="544">
        <v>27556</v>
      </c>
      <c r="M56" s="545">
        <f t="shared" ca="1" si="1"/>
        <v>44</v>
      </c>
      <c r="N56" s="546">
        <v>187595642</v>
      </c>
      <c r="O56" s="10"/>
    </row>
    <row r="57" spans="1:15" ht="15.75" x14ac:dyDescent="0.5">
      <c r="A57" s="535" t="s">
        <v>2269</v>
      </c>
      <c r="B57" s="536"/>
      <c r="C57" s="537" t="str">
        <f t="shared" si="0"/>
        <v xml:space="preserve"> van der Heijden / van der Heyden</v>
      </c>
      <c r="D57" s="538" t="s">
        <v>2270</v>
      </c>
      <c r="E57" s="539">
        <v>8</v>
      </c>
      <c r="F57" s="540">
        <v>550</v>
      </c>
      <c r="G57" s="539" t="s">
        <v>2165</v>
      </c>
      <c r="H57" s="539" t="s">
        <v>2163</v>
      </c>
      <c r="I57" s="541">
        <v>34859</v>
      </c>
      <c r="J57" s="542">
        <v>50</v>
      </c>
      <c r="K57" s="543" t="s">
        <v>2187</v>
      </c>
      <c r="L57" s="544">
        <v>28389</v>
      </c>
      <c r="M57" s="545">
        <f t="shared" ca="1" si="1"/>
        <v>42</v>
      </c>
      <c r="N57" s="546">
        <v>187595631</v>
      </c>
      <c r="O57" s="10"/>
    </row>
    <row r="58" spans="1:15" ht="15.75" x14ac:dyDescent="0.5">
      <c r="A58" s="535" t="s">
        <v>2271</v>
      </c>
      <c r="B58" s="536" t="s">
        <v>2272</v>
      </c>
      <c r="C58" s="537" t="str">
        <f t="shared" si="0"/>
        <v>Eva van der Linden</v>
      </c>
      <c r="D58" s="538" t="s">
        <v>225</v>
      </c>
      <c r="E58" s="539">
        <v>30</v>
      </c>
      <c r="F58" s="540">
        <v>300</v>
      </c>
      <c r="G58" s="539" t="s">
        <v>390</v>
      </c>
      <c r="H58" s="539" t="s">
        <v>2163</v>
      </c>
      <c r="I58" s="541">
        <v>28637</v>
      </c>
      <c r="J58" s="542">
        <v>50</v>
      </c>
      <c r="K58" s="543" t="s">
        <v>2187</v>
      </c>
      <c r="L58" s="544">
        <v>19895</v>
      </c>
      <c r="M58" s="545">
        <f t="shared" ca="1" si="1"/>
        <v>65</v>
      </c>
      <c r="N58" s="546">
        <v>187595873</v>
      </c>
      <c r="O58" s="10"/>
    </row>
    <row r="59" spans="1:15" ht="15.75" x14ac:dyDescent="0.5">
      <c r="A59" s="535" t="s">
        <v>2273</v>
      </c>
      <c r="B59" s="536" t="s">
        <v>2274</v>
      </c>
      <c r="C59" s="537" t="str">
        <f t="shared" si="0"/>
        <v>Sara van der Meer</v>
      </c>
      <c r="D59" s="538" t="s">
        <v>225</v>
      </c>
      <c r="E59" s="539">
        <v>6</v>
      </c>
      <c r="F59" s="540">
        <v>275</v>
      </c>
      <c r="G59" s="539" t="s">
        <v>2165</v>
      </c>
      <c r="H59" s="539" t="s">
        <v>2164</v>
      </c>
      <c r="I59" s="541">
        <v>33085</v>
      </c>
      <c r="J59" s="542">
        <v>50</v>
      </c>
      <c r="K59" s="543" t="s">
        <v>2187</v>
      </c>
      <c r="L59" s="544">
        <v>24451</v>
      </c>
      <c r="M59" s="545">
        <f t="shared" ca="1" si="1"/>
        <v>53</v>
      </c>
      <c r="N59" s="546">
        <v>187595829</v>
      </c>
      <c r="O59" s="10"/>
    </row>
    <row r="60" spans="1:15" ht="15.75" x14ac:dyDescent="0.5">
      <c r="A60" s="535" t="s">
        <v>2275</v>
      </c>
      <c r="B60" s="536" t="s">
        <v>2276</v>
      </c>
      <c r="C60" s="537" t="str">
        <f t="shared" si="0"/>
        <v>Luuk van Dijk</v>
      </c>
      <c r="D60" s="538" t="s">
        <v>2277</v>
      </c>
      <c r="E60" s="539">
        <v>24</v>
      </c>
      <c r="F60" s="540">
        <v>550</v>
      </c>
      <c r="G60" s="539" t="s">
        <v>390</v>
      </c>
      <c r="H60" s="539" t="s">
        <v>2164</v>
      </c>
      <c r="I60" s="541">
        <v>32012</v>
      </c>
      <c r="J60" s="542">
        <v>50</v>
      </c>
      <c r="K60" s="543" t="s">
        <v>2187</v>
      </c>
      <c r="L60" s="544">
        <v>27228</v>
      </c>
      <c r="M60" s="545">
        <f t="shared" ca="1" si="1"/>
        <v>45</v>
      </c>
      <c r="N60" s="546">
        <v>187595257</v>
      </c>
      <c r="O60" s="10"/>
    </row>
    <row r="61" spans="1:15" ht="15.75" x14ac:dyDescent="0.5">
      <c r="A61" s="535" t="s">
        <v>2278</v>
      </c>
      <c r="B61" s="536" t="s">
        <v>2279</v>
      </c>
      <c r="C61" s="537" t="str">
        <f t="shared" si="0"/>
        <v>Tim van Leeuwen</v>
      </c>
      <c r="D61" s="538" t="s">
        <v>2280</v>
      </c>
      <c r="E61" s="539">
        <v>34</v>
      </c>
      <c r="F61" s="540">
        <v>875</v>
      </c>
      <c r="G61" s="539" t="s">
        <v>392</v>
      </c>
      <c r="H61" s="539" t="s">
        <v>2163</v>
      </c>
      <c r="I61" s="541">
        <v>41583</v>
      </c>
      <c r="J61" s="542">
        <v>25</v>
      </c>
      <c r="K61" s="543" t="s">
        <v>2187</v>
      </c>
      <c r="L61" s="544">
        <v>39258</v>
      </c>
      <c r="M61" s="545">
        <f t="shared" ca="1" si="1"/>
        <v>12</v>
      </c>
      <c r="N61" s="546">
        <v>187595686</v>
      </c>
      <c r="O61" s="10"/>
    </row>
    <row r="62" spans="1:15" ht="15.75" x14ac:dyDescent="0.5">
      <c r="A62" s="535" t="s">
        <v>2281</v>
      </c>
      <c r="B62" s="536"/>
      <c r="C62" s="537" t="str">
        <f t="shared" si="0"/>
        <v xml:space="preserve"> van Loon</v>
      </c>
      <c r="D62" s="538" t="s">
        <v>2282</v>
      </c>
      <c r="E62" s="539">
        <v>23</v>
      </c>
      <c r="F62" s="540">
        <v>1400</v>
      </c>
      <c r="G62" s="539" t="s">
        <v>390</v>
      </c>
      <c r="H62" s="539" t="s">
        <v>2164</v>
      </c>
      <c r="I62" s="541">
        <v>27275</v>
      </c>
      <c r="J62" s="542">
        <v>50</v>
      </c>
      <c r="K62" s="543" t="s">
        <v>2193</v>
      </c>
      <c r="L62" s="544">
        <v>23543</v>
      </c>
      <c r="M62" s="545">
        <f t="shared" ca="1" si="1"/>
        <v>55</v>
      </c>
      <c r="N62" s="546">
        <v>304126105</v>
      </c>
      <c r="O62" s="10"/>
    </row>
    <row r="63" spans="1:15" ht="15.75" x14ac:dyDescent="0.5">
      <c r="A63" s="535" t="s">
        <v>2283</v>
      </c>
      <c r="B63" s="536"/>
      <c r="C63" s="537" t="str">
        <f t="shared" si="0"/>
        <v xml:space="preserve"> van Veen</v>
      </c>
      <c r="D63" s="538" t="s">
        <v>2284</v>
      </c>
      <c r="E63" s="539">
        <v>33</v>
      </c>
      <c r="F63" s="540">
        <v>1000</v>
      </c>
      <c r="G63" s="539" t="s">
        <v>392</v>
      </c>
      <c r="H63" s="539" t="s">
        <v>2164</v>
      </c>
      <c r="I63" s="541">
        <v>39042</v>
      </c>
      <c r="J63" s="542">
        <v>50</v>
      </c>
      <c r="K63" s="543" t="s">
        <v>2187</v>
      </c>
      <c r="L63" s="544">
        <v>30055</v>
      </c>
      <c r="M63" s="545">
        <f t="shared" ca="1" si="1"/>
        <v>38</v>
      </c>
      <c r="N63" s="546">
        <v>187595609</v>
      </c>
      <c r="O63" s="10"/>
    </row>
    <row r="64" spans="1:15" ht="15.75" x14ac:dyDescent="0.5">
      <c r="A64" s="535" t="s">
        <v>2285</v>
      </c>
      <c r="B64" s="536"/>
      <c r="C64" s="537" t="str">
        <f t="shared" si="0"/>
        <v xml:space="preserve"> van Vliet</v>
      </c>
      <c r="D64" s="538" t="s">
        <v>2286</v>
      </c>
      <c r="E64" s="539">
        <v>19</v>
      </c>
      <c r="F64" s="540">
        <v>650</v>
      </c>
      <c r="G64" s="539" t="s">
        <v>393</v>
      </c>
      <c r="H64" s="539" t="s">
        <v>2164</v>
      </c>
      <c r="I64" s="541">
        <v>42513</v>
      </c>
      <c r="J64" s="542">
        <v>50</v>
      </c>
      <c r="K64" s="543" t="s">
        <v>2193</v>
      </c>
      <c r="L64" s="544">
        <v>35886</v>
      </c>
      <c r="M64" s="545">
        <f t="shared" ca="1" si="1"/>
        <v>22</v>
      </c>
      <c r="N64" s="546">
        <v>187595532</v>
      </c>
      <c r="O64" s="10"/>
    </row>
    <row r="65" spans="1:15" ht="15.75" x14ac:dyDescent="0.5">
      <c r="A65" s="535" t="s">
        <v>2287</v>
      </c>
      <c r="B65" s="536"/>
      <c r="C65" s="537" t="str">
        <f t="shared" si="0"/>
        <v xml:space="preserve"> van Wijk</v>
      </c>
      <c r="D65" s="538" t="s">
        <v>2196</v>
      </c>
      <c r="E65" s="539">
        <v>16</v>
      </c>
      <c r="F65" s="540">
        <v>1175</v>
      </c>
      <c r="G65" s="539" t="s">
        <v>2165</v>
      </c>
      <c r="H65" s="539" t="s">
        <v>2163</v>
      </c>
      <c r="I65" s="541">
        <v>42352</v>
      </c>
      <c r="J65" s="542">
        <v>25</v>
      </c>
      <c r="K65" s="543" t="s">
        <v>2187</v>
      </c>
      <c r="L65" s="544">
        <v>40051</v>
      </c>
      <c r="M65" s="545">
        <f t="shared" ca="1" si="1"/>
        <v>10</v>
      </c>
      <c r="N65" s="546">
        <v>187595477</v>
      </c>
      <c r="O65" s="10"/>
    </row>
    <row r="66" spans="1:15" ht="15.75" x14ac:dyDescent="0.5">
      <c r="A66" s="535" t="s">
        <v>1834</v>
      </c>
      <c r="B66" s="536"/>
      <c r="C66" s="537" t="str">
        <f t="shared" ref="C66:C73" si="2">B66&amp;" "&amp;A66</f>
        <v xml:space="preserve"> Veenstra</v>
      </c>
      <c r="D66" s="538" t="s">
        <v>2270</v>
      </c>
      <c r="E66" s="539">
        <v>20</v>
      </c>
      <c r="F66" s="540">
        <v>1075</v>
      </c>
      <c r="G66" s="539" t="s">
        <v>393</v>
      </c>
      <c r="H66" s="539" t="s">
        <v>2163</v>
      </c>
      <c r="I66" s="541">
        <v>36260</v>
      </c>
      <c r="J66" s="542">
        <v>50</v>
      </c>
      <c r="K66" s="543" t="s">
        <v>2193</v>
      </c>
      <c r="L66" s="544">
        <v>30737</v>
      </c>
      <c r="M66" s="545">
        <f t="shared" ref="M66:M73" ca="1" si="3">DATEDIF(L66,TODAY(),"y")</f>
        <v>36</v>
      </c>
      <c r="N66" s="546">
        <v>187595378</v>
      </c>
      <c r="O66" s="10"/>
    </row>
    <row r="67" spans="1:15" ht="15.75" x14ac:dyDescent="0.5">
      <c r="A67" s="535" t="s">
        <v>2288</v>
      </c>
      <c r="B67" s="536"/>
      <c r="C67" s="537" t="str">
        <f t="shared" si="2"/>
        <v xml:space="preserve"> Verhoeven</v>
      </c>
      <c r="D67" s="538" t="s">
        <v>2196</v>
      </c>
      <c r="E67" s="539">
        <v>4</v>
      </c>
      <c r="F67" s="540">
        <v>750</v>
      </c>
      <c r="G67" s="539" t="s">
        <v>390</v>
      </c>
      <c r="H67" s="539" t="s">
        <v>2164</v>
      </c>
      <c r="I67" s="541">
        <v>42208</v>
      </c>
      <c r="J67" s="542">
        <v>50</v>
      </c>
      <c r="K67" s="543" t="s">
        <v>2193</v>
      </c>
      <c r="L67" s="544">
        <v>34702</v>
      </c>
      <c r="M67" s="545">
        <f t="shared" ca="1" si="3"/>
        <v>25</v>
      </c>
      <c r="N67" s="546">
        <v>187595730</v>
      </c>
      <c r="O67" s="10"/>
    </row>
    <row r="68" spans="1:15" ht="15.75" x14ac:dyDescent="0.5">
      <c r="A68" s="535" t="s">
        <v>2289</v>
      </c>
      <c r="B68" s="536" t="s">
        <v>2290</v>
      </c>
      <c r="C68" s="537" t="str">
        <f t="shared" si="2"/>
        <v>Anna Vermeulen</v>
      </c>
      <c r="D68" s="538" t="s">
        <v>2219</v>
      </c>
      <c r="E68" s="539">
        <v>14</v>
      </c>
      <c r="F68" s="540">
        <v>400</v>
      </c>
      <c r="G68" s="539" t="s">
        <v>2165</v>
      </c>
      <c r="H68" s="539" t="s">
        <v>2164</v>
      </c>
      <c r="I68" s="541">
        <v>37333</v>
      </c>
      <c r="J68" s="542">
        <v>50</v>
      </c>
      <c r="K68" s="543" t="s">
        <v>2187</v>
      </c>
      <c r="L68" s="544">
        <v>32299</v>
      </c>
      <c r="M68" s="545">
        <f t="shared" ca="1" si="3"/>
        <v>31</v>
      </c>
      <c r="N68" s="546">
        <v>187595367</v>
      </c>
      <c r="O68" s="10"/>
    </row>
    <row r="69" spans="1:15" ht="15.75" x14ac:dyDescent="0.5">
      <c r="A69" s="535" t="s">
        <v>2291</v>
      </c>
      <c r="B69" s="536"/>
      <c r="C69" s="537" t="str">
        <f t="shared" si="2"/>
        <v xml:space="preserve"> Vink</v>
      </c>
      <c r="D69" s="538" t="s">
        <v>2292</v>
      </c>
      <c r="E69" s="539">
        <v>27</v>
      </c>
      <c r="F69" s="540">
        <v>1250</v>
      </c>
      <c r="G69" s="539" t="s">
        <v>390</v>
      </c>
      <c r="H69" s="539" t="s">
        <v>2164</v>
      </c>
      <c r="I69" s="541">
        <v>37980</v>
      </c>
      <c r="J69" s="542">
        <v>50</v>
      </c>
      <c r="K69" s="543" t="s">
        <v>2187</v>
      </c>
      <c r="L69" s="544">
        <v>31650</v>
      </c>
      <c r="M69" s="545">
        <f t="shared" ca="1" si="3"/>
        <v>33</v>
      </c>
      <c r="N69" s="546">
        <v>187595323</v>
      </c>
      <c r="O69" s="10"/>
    </row>
    <row r="70" spans="1:15" ht="15.75" x14ac:dyDescent="0.5">
      <c r="A70" s="535" t="s">
        <v>1751</v>
      </c>
      <c r="B70" s="536" t="s">
        <v>2293</v>
      </c>
      <c r="C70" s="537" t="str">
        <f t="shared" si="2"/>
        <v>Daan Visser</v>
      </c>
      <c r="D70" s="538" t="s">
        <v>2223</v>
      </c>
      <c r="E70" s="539">
        <v>37</v>
      </c>
      <c r="F70" s="540">
        <v>625</v>
      </c>
      <c r="G70" s="539" t="s">
        <v>393</v>
      </c>
      <c r="H70" s="539" t="s">
        <v>2164</v>
      </c>
      <c r="I70" s="541">
        <v>41153</v>
      </c>
      <c r="J70" s="542">
        <v>50</v>
      </c>
      <c r="K70" s="543" t="s">
        <v>2187</v>
      </c>
      <c r="L70" s="544">
        <v>35841</v>
      </c>
      <c r="M70" s="545">
        <f t="shared" ca="1" si="3"/>
        <v>22</v>
      </c>
      <c r="N70" s="546">
        <v>187595719</v>
      </c>
      <c r="O70" s="10"/>
    </row>
    <row r="71" spans="1:15" ht="15.75" x14ac:dyDescent="0.5">
      <c r="A71" s="535" t="s">
        <v>2294</v>
      </c>
      <c r="B71" s="536" t="s">
        <v>2295</v>
      </c>
      <c r="C71" s="537" t="str">
        <f t="shared" si="2"/>
        <v>Noah Vos</v>
      </c>
      <c r="D71" s="538" t="s">
        <v>2219</v>
      </c>
      <c r="E71" s="539">
        <v>35</v>
      </c>
      <c r="F71" s="540">
        <v>800</v>
      </c>
      <c r="G71" s="539" t="s">
        <v>392</v>
      </c>
      <c r="H71" s="539" t="s">
        <v>2162</v>
      </c>
      <c r="I71" s="541">
        <v>42729</v>
      </c>
      <c r="J71" s="542">
        <v>35</v>
      </c>
      <c r="K71" s="543" t="s">
        <v>2187</v>
      </c>
      <c r="L71" s="544">
        <v>38119</v>
      </c>
      <c r="M71" s="545">
        <f t="shared" ca="1" si="3"/>
        <v>15</v>
      </c>
      <c r="N71" s="546">
        <v>187595697</v>
      </c>
      <c r="O71" s="10"/>
    </row>
    <row r="72" spans="1:15" ht="15.75" x14ac:dyDescent="0.5">
      <c r="A72" s="535" t="s">
        <v>2296</v>
      </c>
      <c r="B72" s="536"/>
      <c r="C72" s="537" t="str">
        <f t="shared" si="2"/>
        <v xml:space="preserve"> Willems</v>
      </c>
      <c r="D72" s="538" t="s">
        <v>2190</v>
      </c>
      <c r="E72" s="539">
        <v>32</v>
      </c>
      <c r="F72" s="540">
        <v>625</v>
      </c>
      <c r="G72" s="539" t="s">
        <v>393</v>
      </c>
      <c r="H72" s="539" t="s">
        <v>2163</v>
      </c>
      <c r="I72" s="541">
        <v>42644</v>
      </c>
      <c r="J72" s="542">
        <v>25</v>
      </c>
      <c r="K72" s="543" t="s">
        <v>2187</v>
      </c>
      <c r="L72" s="544">
        <v>40397</v>
      </c>
      <c r="M72" s="545">
        <f t="shared" ca="1" si="3"/>
        <v>9</v>
      </c>
      <c r="N72" s="546">
        <v>187595675</v>
      </c>
      <c r="O72" s="10"/>
    </row>
    <row r="73" spans="1:15" ht="15.75" x14ac:dyDescent="0.5">
      <c r="A73" s="535" t="s">
        <v>267</v>
      </c>
      <c r="B73" s="536"/>
      <c r="C73" s="537" t="str">
        <f t="shared" si="2"/>
        <v xml:space="preserve"> Willemsen</v>
      </c>
      <c r="D73" s="538" t="s">
        <v>2280</v>
      </c>
      <c r="E73" s="539">
        <v>36</v>
      </c>
      <c r="F73" s="540">
        <v>1475</v>
      </c>
      <c r="G73" s="539" t="s">
        <v>392</v>
      </c>
      <c r="H73" s="539" t="s">
        <v>2164</v>
      </c>
      <c r="I73" s="541">
        <v>29499</v>
      </c>
      <c r="J73" s="542">
        <v>50</v>
      </c>
      <c r="K73" s="543" t="s">
        <v>2187</v>
      </c>
      <c r="L73" s="544">
        <v>22927</v>
      </c>
      <c r="M73" s="545">
        <f t="shared" ca="1" si="3"/>
        <v>57</v>
      </c>
      <c r="N73" s="546">
        <v>187595433</v>
      </c>
      <c r="O73" s="10"/>
    </row>
  </sheetData>
  <pageMargins left="0.25" right="0.25" top="0.75" bottom="0.75" header="0.3" footer="0.3"/>
  <pageSetup paperSize="9" scale="9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E0E1-E795-4F58-A495-B07F4AD82F6C}">
  <sheetPr>
    <pageSetUpPr fitToPage="1"/>
  </sheetPr>
  <dimension ref="A1:K31"/>
  <sheetViews>
    <sheetView showGridLines="0" showZeros="0" zoomScaleNormal="100" zoomScaleSheetLayoutView="100" workbookViewId="0">
      <selection activeCell="L1" sqref="L1"/>
    </sheetView>
  </sheetViews>
  <sheetFormatPr defaultColWidth="9" defaultRowHeight="12.75" x14ac:dyDescent="0.45"/>
  <cols>
    <col min="1" max="1" width="2" style="36" customWidth="1"/>
    <col min="2" max="2" width="18" style="36" customWidth="1"/>
    <col min="3" max="3" width="15.19921875" style="36" customWidth="1"/>
    <col min="4" max="8" width="13.796875" style="36" customWidth="1"/>
    <col min="9" max="9" width="13.796875" style="236" customWidth="1"/>
    <col min="10" max="10" width="17.53125" style="36" customWidth="1"/>
    <col min="11" max="16384" width="9" style="36"/>
  </cols>
  <sheetData>
    <row r="1" spans="1:11" s="11" customFormat="1" ht="50.25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</row>
    <row r="2" spans="1:11" s="11" customFormat="1" ht="30.75" customHeight="1" thickTop="1" x14ac:dyDescent="0.45">
      <c r="A2" s="908" t="s">
        <v>2297</v>
      </c>
      <c r="B2" s="908"/>
      <c r="C2" s="908"/>
      <c r="D2" s="908"/>
      <c r="E2" s="908"/>
      <c r="F2" s="908"/>
      <c r="G2" s="908"/>
      <c r="H2" s="908"/>
      <c r="I2" s="908"/>
      <c r="J2" s="908"/>
      <c r="K2" s="908"/>
    </row>
    <row r="3" spans="1:11" s="162" customFormat="1" ht="21" x14ac:dyDescent="0.45">
      <c r="A3" s="938" t="s">
        <v>2633</v>
      </c>
      <c r="B3" s="938"/>
      <c r="C3" s="938"/>
      <c r="D3" s="938"/>
      <c r="E3" s="938"/>
      <c r="F3" s="938"/>
      <c r="G3" s="938"/>
      <c r="H3" s="586"/>
      <c r="I3" s="579"/>
      <c r="J3" s="579"/>
      <c r="K3" s="579"/>
    </row>
    <row r="4" spans="1:11" ht="16.5" customHeight="1" x14ac:dyDescent="0.45">
      <c r="A4" s="107" t="s">
        <v>2794</v>
      </c>
      <c r="B4" s="108"/>
      <c r="C4" s="231"/>
      <c r="D4" s="231"/>
      <c r="E4" s="231"/>
      <c r="F4" s="231"/>
      <c r="G4" s="231"/>
      <c r="H4" s="231"/>
      <c r="I4" s="231"/>
      <c r="J4" s="232"/>
    </row>
    <row r="5" spans="1:11" ht="16.5" customHeight="1" x14ac:dyDescent="0.45">
      <c r="A5" s="108" t="s">
        <v>2795</v>
      </c>
      <c r="B5" s="108"/>
      <c r="C5" s="233"/>
      <c r="D5" s="231"/>
      <c r="E5" s="231"/>
      <c r="F5" s="231"/>
      <c r="G5" s="231"/>
      <c r="H5" s="231"/>
      <c r="I5" s="231"/>
      <c r="J5" s="232"/>
    </row>
    <row r="6" spans="1:11" ht="16.5" customHeight="1" x14ac:dyDescent="0.45">
      <c r="A6" s="108" t="s">
        <v>2298</v>
      </c>
      <c r="B6" s="108"/>
      <c r="C6" s="231"/>
      <c r="D6" s="231"/>
      <c r="E6" s="231"/>
      <c r="F6" s="231"/>
      <c r="G6" s="231"/>
      <c r="H6" s="231"/>
      <c r="I6" s="231"/>
      <c r="J6" s="232"/>
    </row>
    <row r="7" spans="1:11" ht="8.25" customHeight="1" x14ac:dyDescent="0.45">
      <c r="A7" s="108"/>
      <c r="B7" s="112"/>
      <c r="C7" s="231"/>
      <c r="D7" s="231"/>
      <c r="E7" s="231"/>
      <c r="F7" s="231"/>
      <c r="G7" s="231"/>
      <c r="H7" s="231"/>
      <c r="I7" s="231"/>
      <c r="J7" s="232"/>
    </row>
    <row r="8" spans="1:11" ht="16.5" customHeight="1" x14ac:dyDescent="0.45">
      <c r="A8" s="108" t="s">
        <v>2299</v>
      </c>
      <c r="B8" s="108"/>
      <c r="C8" s="231"/>
      <c r="D8" s="231"/>
      <c r="E8" s="231"/>
      <c r="F8" s="231"/>
      <c r="G8" s="231"/>
      <c r="H8" s="231"/>
      <c r="I8" s="231"/>
      <c r="J8" s="232"/>
    </row>
    <row r="9" spans="1:11" ht="16.5" customHeight="1" x14ac:dyDescent="0.45">
      <c r="A9" s="108" t="s">
        <v>2300</v>
      </c>
      <c r="B9" s="108"/>
      <c r="C9" s="231"/>
      <c r="D9" s="231"/>
      <c r="E9" s="231"/>
      <c r="F9" s="231"/>
      <c r="G9" s="231"/>
      <c r="H9" s="231"/>
      <c r="I9" s="231"/>
      <c r="J9" s="232"/>
    </row>
    <row r="10" spans="1:11" ht="16.5" customHeight="1" x14ac:dyDescent="0.45">
      <c r="A10" s="108" t="s">
        <v>2301</v>
      </c>
      <c r="B10" s="108"/>
      <c r="C10" s="231"/>
      <c r="D10" s="231"/>
      <c r="E10" s="231"/>
      <c r="F10" s="231"/>
      <c r="G10" s="231"/>
      <c r="H10" s="231"/>
      <c r="I10" s="231"/>
      <c r="J10" s="232"/>
    </row>
    <row r="11" spans="1:11" ht="16.5" customHeight="1" x14ac:dyDescent="0.45">
      <c r="A11" s="108" t="s">
        <v>2302</v>
      </c>
      <c r="B11" s="108"/>
      <c r="C11" s="231"/>
      <c r="D11" s="231"/>
      <c r="E11" s="231"/>
      <c r="F11" s="231"/>
      <c r="G11" s="231"/>
      <c r="H11" s="231"/>
      <c r="I11" s="231"/>
      <c r="J11" s="232"/>
    </row>
    <row r="12" spans="1:11" ht="16.5" customHeight="1" x14ac:dyDescent="0.45">
      <c r="A12" s="108" t="s">
        <v>2796</v>
      </c>
      <c r="B12" s="112"/>
      <c r="C12" s="234"/>
      <c r="D12" s="234"/>
      <c r="E12" s="234"/>
      <c r="F12" s="234"/>
      <c r="I12" s="36"/>
    </row>
    <row r="13" spans="1:11" ht="16.5" customHeight="1" x14ac:dyDescent="0.45">
      <c r="A13" s="108" t="s">
        <v>2303</v>
      </c>
      <c r="B13" s="112"/>
      <c r="C13" s="234"/>
      <c r="D13" s="234"/>
      <c r="E13" s="234"/>
      <c r="F13" s="234"/>
      <c r="I13" s="36"/>
    </row>
    <row r="14" spans="1:11" ht="33.6" customHeight="1" thickBot="1" x14ac:dyDescent="0.5">
      <c r="B14" s="235"/>
    </row>
    <row r="15" spans="1:11" ht="15.4" thickBot="1" x14ac:dyDescent="0.5">
      <c r="B15" s="237" t="s">
        <v>2304</v>
      </c>
      <c r="C15" s="238" t="s">
        <v>2305</v>
      </c>
      <c r="D15" s="239"/>
      <c r="J15" s="754"/>
    </row>
    <row r="16" spans="1:11" ht="3.75" customHeight="1" thickBot="1" x14ac:dyDescent="0.5">
      <c r="B16" s="240"/>
    </row>
    <row r="17" spans="2:10" ht="15.4" thickBot="1" x14ac:dyDescent="0.5">
      <c r="B17" s="237" t="s">
        <v>2306</v>
      </c>
      <c r="C17" s="939">
        <f ca="1">TODAY()</f>
        <v>43959</v>
      </c>
      <c r="D17" s="940"/>
    </row>
    <row r="18" spans="2:10" ht="6.75" customHeight="1" thickBot="1" x14ac:dyDescent="0.5">
      <c r="B18" s="240"/>
    </row>
    <row r="19" spans="2:10" s="235" customFormat="1" ht="15.4" thickBot="1" x14ac:dyDescent="0.5">
      <c r="B19" s="237" t="s">
        <v>2307</v>
      </c>
      <c r="C19" s="238" t="s">
        <v>2308</v>
      </c>
      <c r="D19" s="239"/>
      <c r="E19" s="36"/>
      <c r="F19" s="36"/>
      <c r="G19" s="36"/>
      <c r="I19" s="236"/>
      <c r="J19" s="85"/>
    </row>
    <row r="20" spans="2:10" s="241" customFormat="1" ht="13.9" x14ac:dyDescent="0.45">
      <c r="B20" s="235"/>
      <c r="C20" s="36"/>
      <c r="D20" s="36"/>
      <c r="E20" s="36"/>
      <c r="F20" s="36"/>
      <c r="G20" s="36"/>
      <c r="H20" s="36"/>
      <c r="I20" s="236"/>
    </row>
    <row r="21" spans="2:10" ht="18" x14ac:dyDescent="0.45">
      <c r="B21" s="755" t="s">
        <v>136</v>
      </c>
      <c r="C21" s="756" t="s">
        <v>326</v>
      </c>
      <c r="D21" s="756" t="s">
        <v>325</v>
      </c>
      <c r="E21" s="756" t="s">
        <v>2309</v>
      </c>
      <c r="F21" s="756" t="s">
        <v>2310</v>
      </c>
      <c r="G21" s="756" t="s">
        <v>2311</v>
      </c>
      <c r="H21" s="756" t="s">
        <v>2312</v>
      </c>
      <c r="I21" s="757" t="s">
        <v>39</v>
      </c>
    </row>
    <row r="22" spans="2:10" ht="15" x14ac:dyDescent="0.45">
      <c r="B22" s="758" t="s">
        <v>2318</v>
      </c>
      <c r="C22" s="759">
        <v>4</v>
      </c>
      <c r="D22" s="759">
        <v>6</v>
      </c>
      <c r="E22" s="759">
        <v>7</v>
      </c>
      <c r="F22" s="759">
        <v>4</v>
      </c>
      <c r="G22" s="759">
        <v>9</v>
      </c>
      <c r="H22" s="759">
        <v>3</v>
      </c>
      <c r="I22" s="760">
        <f t="shared" ref="I22:I31" si="0">IF(B22="","",AVERAGE(C22:H22))</f>
        <v>5.5</v>
      </c>
    </row>
    <row r="23" spans="2:10" ht="15" x14ac:dyDescent="0.45">
      <c r="B23" s="758" t="s">
        <v>2313</v>
      </c>
      <c r="C23" s="759">
        <v>8</v>
      </c>
      <c r="D23" s="759">
        <v>5</v>
      </c>
      <c r="E23" s="759">
        <v>7</v>
      </c>
      <c r="F23" s="759">
        <v>8</v>
      </c>
      <c r="G23" s="759">
        <v>8</v>
      </c>
      <c r="H23" s="759">
        <v>5</v>
      </c>
      <c r="I23" s="760">
        <f t="shared" si="0"/>
        <v>6.833333333333333</v>
      </c>
    </row>
    <row r="24" spans="2:10" ht="15" x14ac:dyDescent="0.45">
      <c r="B24" s="761" t="s">
        <v>2317</v>
      </c>
      <c r="C24" s="759">
        <v>5</v>
      </c>
      <c r="D24" s="759">
        <v>3</v>
      </c>
      <c r="E24" s="759">
        <v>8.3000000000000007</v>
      </c>
      <c r="F24" s="759">
        <v>4</v>
      </c>
      <c r="G24" s="759">
        <v>7</v>
      </c>
      <c r="H24" s="759">
        <v>7</v>
      </c>
      <c r="I24" s="760">
        <f t="shared" si="0"/>
        <v>5.7166666666666659</v>
      </c>
    </row>
    <row r="25" spans="2:10" ht="15" x14ac:dyDescent="0.45">
      <c r="B25" s="758" t="s">
        <v>154</v>
      </c>
      <c r="C25" s="759">
        <v>5</v>
      </c>
      <c r="D25" s="759">
        <v>5</v>
      </c>
      <c r="E25" s="759">
        <v>5</v>
      </c>
      <c r="F25" s="759">
        <v>5</v>
      </c>
      <c r="G25" s="759">
        <v>7</v>
      </c>
      <c r="H25" s="759">
        <v>4</v>
      </c>
      <c r="I25" s="760">
        <f t="shared" si="0"/>
        <v>5.166666666666667</v>
      </c>
    </row>
    <row r="26" spans="2:10" ht="15" x14ac:dyDescent="0.45">
      <c r="B26" s="758" t="s">
        <v>2314</v>
      </c>
      <c r="C26" s="759">
        <v>8</v>
      </c>
      <c r="D26" s="759">
        <v>7</v>
      </c>
      <c r="E26" s="759">
        <v>5</v>
      </c>
      <c r="F26" s="759">
        <v>7</v>
      </c>
      <c r="G26" s="759">
        <v>6</v>
      </c>
      <c r="H26" s="759">
        <v>8</v>
      </c>
      <c r="I26" s="760">
        <f t="shared" si="0"/>
        <v>6.833333333333333</v>
      </c>
    </row>
    <row r="27" spans="2:10" ht="15" x14ac:dyDescent="0.45">
      <c r="B27" s="758" t="s">
        <v>1485</v>
      </c>
      <c r="C27" s="759">
        <v>9</v>
      </c>
      <c r="D27" s="759">
        <v>8</v>
      </c>
      <c r="E27" s="759">
        <v>6</v>
      </c>
      <c r="F27" s="759">
        <v>7</v>
      </c>
      <c r="G27" s="759">
        <v>7</v>
      </c>
      <c r="H27" s="759">
        <v>9</v>
      </c>
      <c r="I27" s="760">
        <f t="shared" si="0"/>
        <v>7.666666666666667</v>
      </c>
    </row>
    <row r="28" spans="2:10" ht="15" x14ac:dyDescent="0.45">
      <c r="B28" s="758" t="s">
        <v>1488</v>
      </c>
      <c r="C28" s="759">
        <v>5</v>
      </c>
      <c r="D28" s="759">
        <v>5</v>
      </c>
      <c r="E28" s="759">
        <v>5</v>
      </c>
      <c r="F28" s="759">
        <v>5</v>
      </c>
      <c r="G28" s="759">
        <v>5</v>
      </c>
      <c r="H28" s="759">
        <v>5</v>
      </c>
      <c r="I28" s="760">
        <f t="shared" si="0"/>
        <v>5</v>
      </c>
    </row>
    <row r="29" spans="2:10" ht="15" x14ac:dyDescent="0.45">
      <c r="B29" s="758" t="s">
        <v>2315</v>
      </c>
      <c r="C29" s="759">
        <v>5</v>
      </c>
      <c r="D29" s="759">
        <v>7</v>
      </c>
      <c r="E29" s="759">
        <v>5.9</v>
      </c>
      <c r="F29" s="759">
        <v>5</v>
      </c>
      <c r="G29" s="759">
        <v>4.7</v>
      </c>
      <c r="H29" s="759">
        <v>7</v>
      </c>
      <c r="I29" s="760">
        <f t="shared" si="0"/>
        <v>5.7666666666666657</v>
      </c>
    </row>
    <row r="30" spans="2:10" ht="15" x14ac:dyDescent="0.45">
      <c r="B30" s="758" t="s">
        <v>2319</v>
      </c>
      <c r="C30" s="759">
        <v>4</v>
      </c>
      <c r="D30" s="759">
        <v>7</v>
      </c>
      <c r="E30" s="759">
        <v>4.2</v>
      </c>
      <c r="F30" s="759">
        <v>2</v>
      </c>
      <c r="G30" s="759">
        <v>4</v>
      </c>
      <c r="H30" s="759">
        <v>5</v>
      </c>
      <c r="I30" s="760">
        <f t="shared" si="0"/>
        <v>4.3666666666666663</v>
      </c>
    </row>
    <row r="31" spans="2:10" ht="15" x14ac:dyDescent="0.45">
      <c r="B31" s="758" t="s">
        <v>2316</v>
      </c>
      <c r="C31" s="759">
        <v>8</v>
      </c>
      <c r="D31" s="759">
        <v>5</v>
      </c>
      <c r="E31" s="759">
        <v>5.9</v>
      </c>
      <c r="F31" s="759">
        <v>5</v>
      </c>
      <c r="G31" s="759">
        <v>4</v>
      </c>
      <c r="H31" s="759">
        <v>8</v>
      </c>
      <c r="I31" s="760">
        <f t="shared" si="0"/>
        <v>5.9833333333333334</v>
      </c>
    </row>
  </sheetData>
  <mergeCells count="4">
    <mergeCell ref="A1:K1"/>
    <mergeCell ref="A2:K2"/>
    <mergeCell ref="A3:G3"/>
    <mergeCell ref="C17:D17"/>
  </mergeCells>
  <printOptions horizontalCentered="1"/>
  <pageMargins left="0.25" right="0.25" top="0.75" bottom="0.75" header="0.3" footer="0.3"/>
  <pageSetup scale="70" orientation="portrait" cellComments="atEnd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0049" r:id="rId4" name="Button 6">
              <controlPr defaultSize="0" print="0" autoFill="0" autoPict="0">
                <anchor moveWithCells="1" sizeWithCells="1">
                  <from>
                    <xdr:col>5</xdr:col>
                    <xdr:colOff>314325</xdr:colOff>
                    <xdr:row>15</xdr:row>
                    <xdr:rowOff>28575</xdr:rowOff>
                  </from>
                  <to>
                    <xdr:col>6</xdr:col>
                    <xdr:colOff>85725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0" r:id="rId5" name="Button 7">
              <controlPr defaultSize="0" print="0" autoFill="0" autoPict="0">
                <anchor moveWithCells="1" sizeWithCells="1">
                  <from>
                    <xdr:col>6</xdr:col>
                    <xdr:colOff>504825</xdr:colOff>
                    <xdr:row>15</xdr:row>
                    <xdr:rowOff>28575</xdr:rowOff>
                  </from>
                  <to>
                    <xdr:col>7</xdr:col>
                    <xdr:colOff>280988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1" r:id="rId6" name="Button 8">
              <controlPr defaultSize="0" print="0" autoFill="0" autoPict="0">
                <anchor moveWithCells="1" sizeWithCells="1">
                  <from>
                    <xdr:col>7</xdr:col>
                    <xdr:colOff>700088</xdr:colOff>
                    <xdr:row>15</xdr:row>
                    <xdr:rowOff>28575</xdr:rowOff>
                  </from>
                  <to>
                    <xdr:col>8</xdr:col>
                    <xdr:colOff>471488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2" r:id="rId7" name="Button 4">
              <controlPr defaultSize="0" print="0" autoFill="0" autoPict="0">
                <anchor moveWithCells="1" sizeWithCells="1">
                  <from>
                    <xdr:col>4</xdr:col>
                    <xdr:colOff>280988</xdr:colOff>
                    <xdr:row>15</xdr:row>
                    <xdr:rowOff>38100</xdr:rowOff>
                  </from>
                  <to>
                    <xdr:col>5</xdr:col>
                    <xdr:colOff>52388</xdr:colOff>
                    <xdr:row>17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G31"/>
  <sheetViews>
    <sheetView showGridLines="0" zoomScaleNormal="100" zoomScaleSheetLayoutView="100" workbookViewId="0">
      <selection activeCell="C12" sqref="C12"/>
    </sheetView>
  </sheetViews>
  <sheetFormatPr defaultColWidth="9" defaultRowHeight="14.25" x14ac:dyDescent="0.45"/>
  <cols>
    <col min="1" max="1" width="3.46484375" style="250" customWidth="1"/>
    <col min="2" max="2" width="46" style="248" customWidth="1"/>
    <col min="3" max="3" width="8.796875" style="248" customWidth="1"/>
    <col min="4" max="4" width="27" style="248" customWidth="1"/>
    <col min="5" max="5" width="8.796875" style="248" hidden="1" customWidth="1"/>
    <col min="6" max="6" width="9.796875" style="248" customWidth="1"/>
    <col min="7" max="7" width="27.46484375" style="248" customWidth="1"/>
    <col min="8" max="16384" width="9" style="248"/>
  </cols>
  <sheetData>
    <row r="1" spans="1:7" s="242" customFormat="1" ht="50.25" customHeight="1" thickBot="1" x14ac:dyDescent="0.5">
      <c r="A1" s="941" t="s">
        <v>24</v>
      </c>
      <c r="B1" s="941"/>
      <c r="C1" s="941"/>
      <c r="D1" s="941"/>
      <c r="E1" s="941"/>
      <c r="F1" s="941"/>
      <c r="G1" s="941"/>
    </row>
    <row r="2" spans="1:7" s="242" customFormat="1" ht="30" customHeight="1" thickTop="1" x14ac:dyDescent="0.45">
      <c r="A2" s="942" t="s">
        <v>2320</v>
      </c>
      <c r="B2" s="942"/>
      <c r="C2" s="942"/>
      <c r="D2" s="942"/>
      <c r="E2" s="942"/>
      <c r="F2" s="942"/>
      <c r="G2" s="942"/>
    </row>
    <row r="3" spans="1:7" s="243" customFormat="1" ht="21" x14ac:dyDescent="0.45">
      <c r="A3" s="584" t="s">
        <v>2321</v>
      </c>
      <c r="B3" s="585"/>
      <c r="C3" s="585"/>
      <c r="D3" s="585"/>
      <c r="E3" s="585"/>
      <c r="F3" s="585"/>
      <c r="G3" s="585"/>
    </row>
    <row r="4" spans="1:7" s="244" customFormat="1" ht="15" customHeight="1" x14ac:dyDescent="0.45">
      <c r="A4" s="547" t="s">
        <v>2527</v>
      </c>
      <c r="B4" s="548" t="s">
        <v>2623</v>
      </c>
      <c r="D4" s="245"/>
      <c r="E4" s="245"/>
      <c r="F4" s="246"/>
    </row>
    <row r="5" spans="1:7" s="244" customFormat="1" ht="15" customHeight="1" x14ac:dyDescent="0.45">
      <c r="A5" s="547" t="s">
        <v>2528</v>
      </c>
      <c r="B5" s="548" t="s">
        <v>2624</v>
      </c>
      <c r="D5" s="245"/>
      <c r="E5" s="245"/>
      <c r="F5" s="246"/>
    </row>
    <row r="6" spans="1:7" s="244" customFormat="1" ht="15" customHeight="1" x14ac:dyDescent="0.45">
      <c r="A6" s="547" t="s">
        <v>2529</v>
      </c>
      <c r="B6" s="548" t="s">
        <v>2625</v>
      </c>
      <c r="C6" s="245"/>
      <c r="D6" s="245"/>
      <c r="E6" s="245"/>
      <c r="F6" s="246"/>
    </row>
    <row r="7" spans="1:7" s="244" customFormat="1" ht="15" customHeight="1" x14ac:dyDescent="0.45">
      <c r="A7" s="547" t="s">
        <v>2530</v>
      </c>
      <c r="B7" s="548" t="s">
        <v>2626</v>
      </c>
      <c r="C7" s="245"/>
      <c r="D7" s="245"/>
      <c r="E7" s="245"/>
      <c r="F7" s="246"/>
    </row>
    <row r="8" spans="1:7" s="244" customFormat="1" ht="15" customHeight="1" x14ac:dyDescent="0.45">
      <c r="A8" s="547" t="s">
        <v>2531</v>
      </c>
      <c r="B8" s="548" t="s">
        <v>2627</v>
      </c>
      <c r="C8" s="245"/>
      <c r="D8" s="245"/>
      <c r="E8" s="245"/>
      <c r="F8" s="246"/>
    </row>
    <row r="9" spans="1:7" s="244" customFormat="1" ht="15" customHeight="1" x14ac:dyDescent="0.45">
      <c r="A9" s="547" t="s">
        <v>2544</v>
      </c>
      <c r="B9" s="548" t="s">
        <v>2628</v>
      </c>
      <c r="C9" s="245"/>
      <c r="D9" s="245"/>
      <c r="E9" s="245"/>
      <c r="F9" s="246"/>
    </row>
    <row r="10" spans="1:7" s="244" customFormat="1" ht="15" customHeight="1" x14ac:dyDescent="0.45">
      <c r="A10" s="547" t="s">
        <v>2545</v>
      </c>
      <c r="B10" s="548" t="s">
        <v>2629</v>
      </c>
      <c r="C10" s="245"/>
      <c r="D10" s="245"/>
      <c r="E10" s="245"/>
      <c r="F10" s="246"/>
    </row>
    <row r="11" spans="1:7" s="244" customFormat="1" ht="15" customHeight="1" x14ac:dyDescent="0.45">
      <c r="A11" s="547"/>
      <c r="B11" s="548" t="s">
        <v>2630</v>
      </c>
      <c r="C11" s="245"/>
      <c r="E11" s="245"/>
    </row>
    <row r="12" spans="1:7" s="244" customFormat="1" ht="15" customHeight="1" x14ac:dyDescent="0.45">
      <c r="A12" s="547" t="s">
        <v>2546</v>
      </c>
      <c r="B12" s="549" t="s">
        <v>2631</v>
      </c>
      <c r="C12" s="245"/>
      <c r="E12" s="245"/>
    </row>
    <row r="13" spans="1:7" s="244" customFormat="1" ht="15" customHeight="1" x14ac:dyDescent="0.45">
      <c r="A13" s="547"/>
      <c r="B13" s="548" t="s">
        <v>2632</v>
      </c>
      <c r="C13" s="245"/>
      <c r="E13" s="245"/>
    </row>
    <row r="14" spans="1:7" s="247" customFormat="1" ht="28.5" customHeight="1" x14ac:dyDescent="0.45">
      <c r="A14" s="943" t="s">
        <v>2322</v>
      </c>
      <c r="B14" s="943"/>
      <c r="C14" s="943"/>
      <c r="D14" s="943"/>
      <c r="E14" s="943"/>
      <c r="F14" s="943"/>
      <c r="G14" s="943"/>
    </row>
    <row r="15" spans="1:7" ht="17.25" customHeight="1" x14ac:dyDescent="0.45">
      <c r="A15" s="248"/>
      <c r="B15" s="249" t="s">
        <v>2323</v>
      </c>
      <c r="E15" s="250"/>
    </row>
    <row r="16" spans="1:7" ht="15" customHeight="1" x14ac:dyDescent="0.45">
      <c r="A16" s="550"/>
      <c r="B16" s="256" t="s">
        <v>2324</v>
      </c>
      <c r="C16" s="256" t="s">
        <v>2325</v>
      </c>
      <c r="D16" s="551"/>
      <c r="E16" s="252"/>
      <c r="F16" s="251"/>
    </row>
    <row r="17" spans="1:7" ht="15" customHeight="1" x14ac:dyDescent="0.45">
      <c r="A17" s="547" t="s">
        <v>2527</v>
      </c>
      <c r="B17" s="551" t="s">
        <v>2326</v>
      </c>
      <c r="C17" s="552" t="s">
        <v>2327</v>
      </c>
      <c r="D17" s="551" t="str">
        <f t="shared" ref="D17:D26" si="0">IF(C17=E17,"Goed!",IF(C17="","","Nee, het antwoord is "&amp;E17))</f>
        <v>Goed!</v>
      </c>
      <c r="E17" s="253" t="s">
        <v>2327</v>
      </c>
      <c r="F17" s="251"/>
    </row>
    <row r="18" spans="1:7" ht="15" customHeight="1" x14ac:dyDescent="0.45">
      <c r="A18" s="547" t="s">
        <v>2528</v>
      </c>
      <c r="B18" s="551" t="s">
        <v>2328</v>
      </c>
      <c r="C18" s="552"/>
      <c r="D18" s="551" t="str">
        <f t="shared" si="0"/>
        <v/>
      </c>
      <c r="E18" s="253" t="s">
        <v>2329</v>
      </c>
      <c r="F18" s="251"/>
    </row>
    <row r="19" spans="1:7" ht="15" customHeight="1" x14ac:dyDescent="0.45">
      <c r="A19" s="547" t="s">
        <v>2529</v>
      </c>
      <c r="B19" s="551" t="s">
        <v>2330</v>
      </c>
      <c r="C19" s="552"/>
      <c r="D19" s="551" t="str">
        <f t="shared" si="0"/>
        <v/>
      </c>
      <c r="E19" s="253" t="s">
        <v>2331</v>
      </c>
      <c r="F19" s="251"/>
    </row>
    <row r="20" spans="1:7" ht="15" customHeight="1" x14ac:dyDescent="0.45">
      <c r="A20" s="547" t="s">
        <v>2530</v>
      </c>
      <c r="B20" s="551" t="s">
        <v>2332</v>
      </c>
      <c r="C20" s="552"/>
      <c r="D20" s="551" t="str">
        <f t="shared" si="0"/>
        <v/>
      </c>
      <c r="E20" s="253" t="s">
        <v>2333</v>
      </c>
      <c r="F20" s="251"/>
    </row>
    <row r="21" spans="1:7" ht="15" customHeight="1" x14ac:dyDescent="0.45">
      <c r="A21" s="547" t="s">
        <v>2531</v>
      </c>
      <c r="B21" s="551" t="s">
        <v>2334</v>
      </c>
      <c r="C21" s="552"/>
      <c r="D21" s="551" t="str">
        <f t="shared" si="0"/>
        <v/>
      </c>
      <c r="E21" s="253" t="s">
        <v>2335</v>
      </c>
      <c r="F21" s="251"/>
    </row>
    <row r="22" spans="1:7" ht="15" customHeight="1" x14ac:dyDescent="0.45">
      <c r="A22" s="547" t="s">
        <v>2544</v>
      </c>
      <c r="B22" s="551" t="s">
        <v>2336</v>
      </c>
      <c r="C22" s="552"/>
      <c r="D22" s="551" t="str">
        <f t="shared" si="0"/>
        <v/>
      </c>
      <c r="E22" s="253" t="s">
        <v>2337</v>
      </c>
      <c r="F22" s="251"/>
    </row>
    <row r="23" spans="1:7" ht="15" customHeight="1" x14ac:dyDescent="0.45">
      <c r="A23" s="547" t="s">
        <v>2545</v>
      </c>
      <c r="B23" s="551" t="s">
        <v>2338</v>
      </c>
      <c r="C23" s="552"/>
      <c r="D23" s="551" t="str">
        <f t="shared" si="0"/>
        <v/>
      </c>
      <c r="E23" s="253" t="s">
        <v>2339</v>
      </c>
      <c r="F23" s="251"/>
    </row>
    <row r="24" spans="1:7" ht="15" customHeight="1" x14ac:dyDescent="0.45">
      <c r="A24" s="547" t="s">
        <v>2546</v>
      </c>
      <c r="B24" s="551" t="s">
        <v>2340</v>
      </c>
      <c r="C24" s="552"/>
      <c r="D24" s="551" t="str">
        <f t="shared" si="0"/>
        <v/>
      </c>
      <c r="E24" s="253" t="s">
        <v>2341</v>
      </c>
      <c r="F24" s="251"/>
    </row>
    <row r="25" spans="1:7" ht="15" customHeight="1" x14ac:dyDescent="0.45">
      <c r="A25" s="547" t="s">
        <v>2547</v>
      </c>
      <c r="B25" s="551" t="s">
        <v>2342</v>
      </c>
      <c r="C25" s="552"/>
      <c r="D25" s="551" t="str">
        <f t="shared" si="0"/>
        <v/>
      </c>
      <c r="E25" s="253" t="s">
        <v>2343</v>
      </c>
      <c r="F25" s="251"/>
    </row>
    <row r="26" spans="1:7" ht="15" customHeight="1" x14ac:dyDescent="0.45">
      <c r="A26" s="547" t="s">
        <v>2548</v>
      </c>
      <c r="B26" s="551" t="s">
        <v>2344</v>
      </c>
      <c r="C26" s="552"/>
      <c r="D26" s="551" t="str">
        <f t="shared" si="0"/>
        <v/>
      </c>
      <c r="E26" s="254" t="s">
        <v>2345</v>
      </c>
      <c r="F26" s="251"/>
    </row>
    <row r="27" spans="1:7" ht="15" customHeight="1" x14ac:dyDescent="0.45">
      <c r="A27" s="553"/>
      <c r="B27" s="553"/>
      <c r="C27" s="550"/>
      <c r="D27" s="554">
        <f>COUNTIF(D17:D26,"goed!")</f>
        <v>1</v>
      </c>
      <c r="F27" s="255" t="s">
        <v>2346</v>
      </c>
    </row>
    <row r="28" spans="1:7" ht="15" customHeight="1" x14ac:dyDescent="0.45">
      <c r="A28" s="248"/>
      <c r="C28" s="250"/>
      <c r="E28" s="250"/>
    </row>
    <row r="29" spans="1:7" s="257" customFormat="1" ht="15" customHeight="1" x14ac:dyDescent="0.45">
      <c r="A29" s="555" t="s">
        <v>2347</v>
      </c>
      <c r="B29" s="256"/>
      <c r="C29" s="556"/>
      <c r="D29" s="555"/>
      <c r="E29" s="556"/>
      <c r="F29" s="555"/>
      <c r="G29" s="555"/>
    </row>
    <row r="30" spans="1:7" ht="15" customHeight="1" thickBot="1" x14ac:dyDescent="0.5">
      <c r="A30" s="557" t="s">
        <v>2348</v>
      </c>
      <c r="B30" s="558"/>
      <c r="C30" s="559"/>
      <c r="D30" s="558"/>
      <c r="E30" s="559"/>
      <c r="F30" s="559"/>
      <c r="G30" s="558"/>
    </row>
    <row r="31" spans="1:7" ht="9" customHeight="1" thickTop="1" x14ac:dyDescent="0.45"/>
  </sheetData>
  <mergeCells count="3">
    <mergeCell ref="A1:G1"/>
    <mergeCell ref="A2:G2"/>
    <mergeCell ref="A14:G14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82" orientation="portrait" verticalDpi="4294967293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G289"/>
  <sheetViews>
    <sheetView workbookViewId="0">
      <selection activeCell="N21" sqref="N21"/>
    </sheetView>
  </sheetViews>
  <sheetFormatPr defaultRowHeight="14.25" x14ac:dyDescent="0.45"/>
  <cols>
    <col min="1" max="1" width="14.46484375" bestFit="1" customWidth="1"/>
    <col min="2" max="2" width="9.53125" bestFit="1" customWidth="1"/>
    <col min="3" max="3" width="12.796875" bestFit="1" customWidth="1"/>
    <col min="4" max="4" width="23.796875" bestFit="1" customWidth="1"/>
    <col min="5" max="5" width="14.796875" bestFit="1" customWidth="1"/>
    <col min="6" max="6" width="13.19921875" bestFit="1" customWidth="1"/>
    <col min="7" max="7" width="12.53125" bestFit="1" customWidth="1"/>
  </cols>
  <sheetData>
    <row r="1" spans="1:7" x14ac:dyDescent="0.45">
      <c r="A1" s="205" t="s">
        <v>1569</v>
      </c>
      <c r="B1" s="206" t="s">
        <v>1570</v>
      </c>
      <c r="C1" s="207" t="s">
        <v>1571</v>
      </c>
      <c r="D1" s="205" t="s">
        <v>1572</v>
      </c>
      <c r="E1" s="205" t="s">
        <v>1553</v>
      </c>
      <c r="F1" s="205" t="s">
        <v>1573</v>
      </c>
      <c r="G1" s="206" t="s">
        <v>1574</v>
      </c>
    </row>
    <row r="2" spans="1:7" x14ac:dyDescent="0.45">
      <c r="A2" s="208" t="s">
        <v>1575</v>
      </c>
      <c r="B2" s="209">
        <v>78200</v>
      </c>
      <c r="C2" s="210" t="s">
        <v>1576</v>
      </c>
      <c r="D2" s="208" t="s">
        <v>1577</v>
      </c>
      <c r="E2" s="211" t="s">
        <v>1558</v>
      </c>
      <c r="F2" s="208" t="s">
        <v>1578</v>
      </c>
      <c r="G2" s="209">
        <v>1410</v>
      </c>
    </row>
    <row r="3" spans="1:7" x14ac:dyDescent="0.45">
      <c r="A3" s="208" t="s">
        <v>264</v>
      </c>
      <c r="B3" s="209">
        <v>54000</v>
      </c>
      <c r="C3" s="210" t="s">
        <v>1576</v>
      </c>
      <c r="D3" s="208" t="s">
        <v>1579</v>
      </c>
      <c r="E3" s="211" t="s">
        <v>1558</v>
      </c>
      <c r="F3" s="208" t="s">
        <v>1474</v>
      </c>
      <c r="G3" s="209">
        <v>1750</v>
      </c>
    </row>
    <row r="4" spans="1:7" x14ac:dyDescent="0.45">
      <c r="A4" s="208" t="s">
        <v>1580</v>
      </c>
      <c r="B4" s="209">
        <v>64000</v>
      </c>
      <c r="C4" s="210" t="s">
        <v>353</v>
      </c>
      <c r="D4" s="208" t="s">
        <v>1581</v>
      </c>
      <c r="E4" s="211" t="s">
        <v>1558</v>
      </c>
      <c r="F4" s="208" t="s">
        <v>1578</v>
      </c>
      <c r="G4" s="209">
        <v>680</v>
      </c>
    </row>
    <row r="5" spans="1:7" x14ac:dyDescent="0.45">
      <c r="A5" s="208" t="s">
        <v>1582</v>
      </c>
      <c r="B5" s="209">
        <v>31000</v>
      </c>
      <c r="C5" s="210" t="s">
        <v>353</v>
      </c>
      <c r="D5" s="208" t="s">
        <v>1583</v>
      </c>
      <c r="E5" s="211" t="s">
        <v>1558</v>
      </c>
      <c r="F5" s="208" t="s">
        <v>1584</v>
      </c>
      <c r="G5" s="209">
        <v>1160</v>
      </c>
    </row>
    <row r="6" spans="1:7" x14ac:dyDescent="0.45">
      <c r="A6" s="208" t="s">
        <v>1585</v>
      </c>
      <c r="B6" s="209">
        <v>67300</v>
      </c>
      <c r="C6" s="210" t="s">
        <v>353</v>
      </c>
      <c r="D6" s="208" t="s">
        <v>1586</v>
      </c>
      <c r="E6" s="211" t="s">
        <v>1558</v>
      </c>
      <c r="F6" s="208" t="s">
        <v>1578</v>
      </c>
      <c r="G6" s="209">
        <v>1970</v>
      </c>
    </row>
    <row r="7" spans="1:7" x14ac:dyDescent="0.45">
      <c r="A7" s="208" t="s">
        <v>1587</v>
      </c>
      <c r="B7" s="209">
        <v>27300</v>
      </c>
      <c r="C7" s="210" t="s">
        <v>1576</v>
      </c>
      <c r="D7" s="208" t="s">
        <v>1588</v>
      </c>
      <c r="E7" s="211" t="s">
        <v>1558</v>
      </c>
      <c r="F7" s="208" t="s">
        <v>1584</v>
      </c>
      <c r="G7" s="209">
        <v>1930</v>
      </c>
    </row>
    <row r="8" spans="1:7" x14ac:dyDescent="0.45">
      <c r="A8" s="208" t="s">
        <v>1589</v>
      </c>
      <c r="B8" s="209">
        <v>73700</v>
      </c>
      <c r="C8" s="210" t="s">
        <v>1576</v>
      </c>
      <c r="D8" s="208" t="s">
        <v>1590</v>
      </c>
      <c r="E8" s="211" t="s">
        <v>1558</v>
      </c>
      <c r="F8" s="208" t="s">
        <v>1591</v>
      </c>
      <c r="G8" s="209">
        <v>1100</v>
      </c>
    </row>
    <row r="9" spans="1:7" x14ac:dyDescent="0.45">
      <c r="A9" s="208" t="s">
        <v>1592</v>
      </c>
      <c r="B9" s="209">
        <v>23900</v>
      </c>
      <c r="C9" s="210" t="s">
        <v>1576</v>
      </c>
      <c r="D9" s="208" t="s">
        <v>1593</v>
      </c>
      <c r="E9" s="211" t="s">
        <v>1558</v>
      </c>
      <c r="F9" s="208" t="s">
        <v>1584</v>
      </c>
      <c r="G9" s="209">
        <v>1990</v>
      </c>
    </row>
    <row r="10" spans="1:7" x14ac:dyDescent="0.45">
      <c r="A10" s="208" t="s">
        <v>1594</v>
      </c>
      <c r="B10" s="209">
        <v>29500</v>
      </c>
      <c r="C10" s="210" t="s">
        <v>1576</v>
      </c>
      <c r="D10" s="208" t="s">
        <v>1595</v>
      </c>
      <c r="E10" s="211" t="s">
        <v>1558</v>
      </c>
      <c r="F10" s="208" t="s">
        <v>1596</v>
      </c>
      <c r="G10" s="209">
        <v>1950</v>
      </c>
    </row>
    <row r="11" spans="1:7" x14ac:dyDescent="0.45">
      <c r="A11" s="208" t="s">
        <v>1597</v>
      </c>
      <c r="B11" s="209">
        <v>21000</v>
      </c>
      <c r="C11" s="210" t="s">
        <v>353</v>
      </c>
      <c r="D11" s="208" t="s">
        <v>1598</v>
      </c>
      <c r="E11" s="211" t="s">
        <v>1558</v>
      </c>
      <c r="F11" s="208" t="s">
        <v>1584</v>
      </c>
      <c r="G11" s="209">
        <v>1460</v>
      </c>
    </row>
    <row r="12" spans="1:7" x14ac:dyDescent="0.45">
      <c r="A12" s="208" t="s">
        <v>1599</v>
      </c>
      <c r="B12" s="209">
        <v>22200</v>
      </c>
      <c r="C12" s="210" t="s">
        <v>1576</v>
      </c>
      <c r="D12" s="208" t="s">
        <v>1600</v>
      </c>
      <c r="E12" s="211" t="s">
        <v>1558</v>
      </c>
      <c r="F12" s="208" t="s">
        <v>1596</v>
      </c>
      <c r="G12" s="209">
        <v>1880</v>
      </c>
    </row>
    <row r="13" spans="1:7" x14ac:dyDescent="0.45">
      <c r="A13" s="208" t="s">
        <v>1601</v>
      </c>
      <c r="B13" s="209">
        <v>78700</v>
      </c>
      <c r="C13" s="210" t="s">
        <v>353</v>
      </c>
      <c r="D13" s="208" t="s">
        <v>1602</v>
      </c>
      <c r="E13" s="211" t="s">
        <v>1558</v>
      </c>
      <c r="F13" s="208" t="s">
        <v>1603</v>
      </c>
      <c r="G13" s="209">
        <v>830</v>
      </c>
    </row>
    <row r="14" spans="1:7" x14ac:dyDescent="0.45">
      <c r="A14" s="208" t="s">
        <v>1604</v>
      </c>
      <c r="B14" s="209">
        <v>71500</v>
      </c>
      <c r="C14" s="210" t="s">
        <v>353</v>
      </c>
      <c r="D14" s="208" t="s">
        <v>1605</v>
      </c>
      <c r="E14" s="211" t="s">
        <v>1558</v>
      </c>
      <c r="F14" s="208" t="s">
        <v>1578</v>
      </c>
      <c r="G14" s="209">
        <v>1950</v>
      </c>
    </row>
    <row r="15" spans="1:7" x14ac:dyDescent="0.45">
      <c r="A15" s="208" t="s">
        <v>1606</v>
      </c>
      <c r="B15" s="209">
        <v>88600</v>
      </c>
      <c r="C15" s="210" t="s">
        <v>353</v>
      </c>
      <c r="D15" s="208" t="s">
        <v>1607</v>
      </c>
      <c r="E15" s="211" t="s">
        <v>1558</v>
      </c>
      <c r="F15" s="208" t="s">
        <v>1474</v>
      </c>
      <c r="G15" s="209">
        <v>1740</v>
      </c>
    </row>
    <row r="16" spans="1:7" x14ac:dyDescent="0.45">
      <c r="A16" s="208" t="s">
        <v>1608</v>
      </c>
      <c r="B16" s="209">
        <v>36400</v>
      </c>
      <c r="C16" s="210" t="s">
        <v>1576</v>
      </c>
      <c r="D16" s="208" t="s">
        <v>1609</v>
      </c>
      <c r="E16" s="211" t="s">
        <v>1558</v>
      </c>
      <c r="F16" s="208" t="s">
        <v>1584</v>
      </c>
      <c r="G16" s="209">
        <v>1000</v>
      </c>
    </row>
    <row r="17" spans="1:7" x14ac:dyDescent="0.45">
      <c r="A17" s="208" t="s">
        <v>1610</v>
      </c>
      <c r="B17" s="209">
        <v>87300</v>
      </c>
      <c r="C17" s="210" t="s">
        <v>353</v>
      </c>
      <c r="D17" s="208" t="s">
        <v>1611</v>
      </c>
      <c r="E17" s="211" t="s">
        <v>1558</v>
      </c>
      <c r="F17" s="208" t="s">
        <v>1578</v>
      </c>
      <c r="G17" s="209">
        <v>1400</v>
      </c>
    </row>
    <row r="18" spans="1:7" x14ac:dyDescent="0.45">
      <c r="A18" s="208" t="s">
        <v>1612</v>
      </c>
      <c r="B18" s="209">
        <v>57300</v>
      </c>
      <c r="C18" s="210" t="s">
        <v>1576</v>
      </c>
      <c r="D18" s="208" t="s">
        <v>1613</v>
      </c>
      <c r="E18" s="211" t="s">
        <v>1558</v>
      </c>
      <c r="F18" s="208" t="s">
        <v>1614</v>
      </c>
      <c r="G18" s="209">
        <v>1080</v>
      </c>
    </row>
    <row r="19" spans="1:7" x14ac:dyDescent="0.45">
      <c r="A19" s="208" t="s">
        <v>1615</v>
      </c>
      <c r="B19" s="209">
        <v>62500</v>
      </c>
      <c r="C19" s="210" t="s">
        <v>1576</v>
      </c>
      <c r="D19" s="208" t="s">
        <v>1616</v>
      </c>
      <c r="E19" s="211" t="s">
        <v>1555</v>
      </c>
      <c r="F19" s="208" t="s">
        <v>1474</v>
      </c>
      <c r="G19" s="209">
        <v>1880</v>
      </c>
    </row>
    <row r="20" spans="1:7" x14ac:dyDescent="0.45">
      <c r="A20" s="208" t="s">
        <v>1617</v>
      </c>
      <c r="B20" s="209">
        <v>27000</v>
      </c>
      <c r="C20" s="210" t="s">
        <v>353</v>
      </c>
      <c r="D20" s="208" t="s">
        <v>1618</v>
      </c>
      <c r="E20" s="211" t="s">
        <v>1555</v>
      </c>
      <c r="F20" s="208" t="s">
        <v>1584</v>
      </c>
      <c r="G20" s="209">
        <v>1170</v>
      </c>
    </row>
    <row r="21" spans="1:7" x14ac:dyDescent="0.45">
      <c r="A21" s="208" t="s">
        <v>1619</v>
      </c>
      <c r="B21" s="209">
        <v>64400</v>
      </c>
      <c r="C21" s="210" t="s">
        <v>1576</v>
      </c>
      <c r="D21" s="208" t="s">
        <v>1620</v>
      </c>
      <c r="E21" s="211" t="s">
        <v>1555</v>
      </c>
      <c r="F21" s="208" t="s">
        <v>1603</v>
      </c>
      <c r="G21" s="209">
        <v>1380</v>
      </c>
    </row>
    <row r="22" spans="1:7" x14ac:dyDescent="0.45">
      <c r="A22" s="208" t="s">
        <v>1621</v>
      </c>
      <c r="B22" s="209">
        <v>53200</v>
      </c>
      <c r="C22" s="210" t="s">
        <v>353</v>
      </c>
      <c r="D22" s="208" t="s">
        <v>1622</v>
      </c>
      <c r="E22" s="211" t="s">
        <v>1555</v>
      </c>
      <c r="F22" s="208" t="s">
        <v>1614</v>
      </c>
      <c r="G22" s="209">
        <v>1710</v>
      </c>
    </row>
    <row r="23" spans="1:7" x14ac:dyDescent="0.45">
      <c r="A23" s="208" t="s">
        <v>1623</v>
      </c>
      <c r="B23" s="209">
        <v>97900</v>
      </c>
      <c r="C23" s="210" t="s">
        <v>1576</v>
      </c>
      <c r="D23" s="208" t="s">
        <v>1624</v>
      </c>
      <c r="E23" s="211" t="s">
        <v>1555</v>
      </c>
      <c r="F23" s="208" t="s">
        <v>1591</v>
      </c>
      <c r="G23" s="209">
        <v>1150</v>
      </c>
    </row>
    <row r="24" spans="1:7" x14ac:dyDescent="0.45">
      <c r="A24" s="208" t="s">
        <v>1608</v>
      </c>
      <c r="B24" s="209">
        <v>34400</v>
      </c>
      <c r="C24" s="210" t="s">
        <v>1576</v>
      </c>
      <c r="D24" s="208" t="s">
        <v>1625</v>
      </c>
      <c r="E24" s="211" t="s">
        <v>1555</v>
      </c>
      <c r="F24" s="208" t="s">
        <v>1603</v>
      </c>
      <c r="G24" s="209">
        <v>1020</v>
      </c>
    </row>
    <row r="25" spans="1:7" x14ac:dyDescent="0.45">
      <c r="A25" s="208" t="s">
        <v>1626</v>
      </c>
      <c r="B25" s="209">
        <v>72600</v>
      </c>
      <c r="C25" s="210" t="s">
        <v>353</v>
      </c>
      <c r="D25" s="208" t="s">
        <v>1627</v>
      </c>
      <c r="E25" s="211" t="s">
        <v>1555</v>
      </c>
      <c r="F25" s="208" t="s">
        <v>1603</v>
      </c>
      <c r="G25" s="209">
        <v>840</v>
      </c>
    </row>
    <row r="26" spans="1:7" x14ac:dyDescent="0.45">
      <c r="A26" s="208" t="s">
        <v>1628</v>
      </c>
      <c r="B26" s="209">
        <v>29100</v>
      </c>
      <c r="C26" s="210" t="s">
        <v>353</v>
      </c>
      <c r="D26" s="208" t="s">
        <v>1629</v>
      </c>
      <c r="E26" s="211" t="s">
        <v>1555</v>
      </c>
      <c r="F26" s="208" t="s">
        <v>1596</v>
      </c>
      <c r="G26" s="209">
        <v>1680</v>
      </c>
    </row>
    <row r="27" spans="1:7" x14ac:dyDescent="0.45">
      <c r="A27" s="208" t="s">
        <v>1630</v>
      </c>
      <c r="B27" s="209">
        <v>71500</v>
      </c>
      <c r="C27" s="210" t="s">
        <v>1576</v>
      </c>
      <c r="D27" s="208" t="s">
        <v>1631</v>
      </c>
      <c r="E27" s="211" t="s">
        <v>1555</v>
      </c>
      <c r="F27" s="208" t="s">
        <v>1474</v>
      </c>
      <c r="G27" s="209">
        <v>530</v>
      </c>
    </row>
    <row r="28" spans="1:7" x14ac:dyDescent="0.45">
      <c r="A28" s="208" t="s">
        <v>1632</v>
      </c>
      <c r="B28" s="209">
        <v>49100</v>
      </c>
      <c r="C28" s="210" t="s">
        <v>353</v>
      </c>
      <c r="D28" s="208" t="s">
        <v>1633</v>
      </c>
      <c r="E28" s="211" t="s">
        <v>1555</v>
      </c>
      <c r="F28" s="208" t="s">
        <v>1634</v>
      </c>
      <c r="G28" s="209">
        <v>1030</v>
      </c>
    </row>
    <row r="29" spans="1:7" x14ac:dyDescent="0.45">
      <c r="A29" s="208" t="s">
        <v>1635</v>
      </c>
      <c r="B29" s="209">
        <v>70000</v>
      </c>
      <c r="C29" s="210" t="s">
        <v>353</v>
      </c>
      <c r="D29" s="208" t="s">
        <v>1636</v>
      </c>
      <c r="E29" s="211" t="s">
        <v>1555</v>
      </c>
      <c r="F29" s="208" t="s">
        <v>1578</v>
      </c>
      <c r="G29" s="209">
        <v>1940</v>
      </c>
    </row>
    <row r="30" spans="1:7" x14ac:dyDescent="0.45">
      <c r="A30" s="208" t="s">
        <v>1637</v>
      </c>
      <c r="B30" s="209">
        <v>48300</v>
      </c>
      <c r="C30" s="210" t="s">
        <v>1576</v>
      </c>
      <c r="D30" s="208" t="s">
        <v>1638</v>
      </c>
      <c r="E30" s="211" t="s">
        <v>1555</v>
      </c>
      <c r="F30" s="208" t="s">
        <v>1584</v>
      </c>
      <c r="G30" s="209">
        <v>1800</v>
      </c>
    </row>
    <row r="31" spans="1:7" x14ac:dyDescent="0.45">
      <c r="A31" s="208" t="s">
        <v>1639</v>
      </c>
      <c r="B31" s="209">
        <v>70000</v>
      </c>
      <c r="C31" s="210" t="s">
        <v>1576</v>
      </c>
      <c r="D31" s="208" t="s">
        <v>1640</v>
      </c>
      <c r="E31" s="211" t="s">
        <v>1555</v>
      </c>
      <c r="F31" s="208" t="s">
        <v>1578</v>
      </c>
      <c r="G31" s="209">
        <v>1660</v>
      </c>
    </row>
    <row r="32" spans="1:7" x14ac:dyDescent="0.45">
      <c r="A32" s="208" t="s">
        <v>1641</v>
      </c>
      <c r="B32" s="209">
        <v>74600</v>
      </c>
      <c r="C32" s="210" t="s">
        <v>353</v>
      </c>
      <c r="D32" s="208" t="s">
        <v>1642</v>
      </c>
      <c r="E32" s="211" t="s">
        <v>1555</v>
      </c>
      <c r="F32" s="208" t="s">
        <v>1603</v>
      </c>
      <c r="G32" s="209">
        <v>1910</v>
      </c>
    </row>
    <row r="33" spans="1:7" x14ac:dyDescent="0.45">
      <c r="A33" s="208" t="s">
        <v>1643</v>
      </c>
      <c r="B33" s="209">
        <v>49900</v>
      </c>
      <c r="C33" s="210" t="s">
        <v>353</v>
      </c>
      <c r="D33" s="208" t="s">
        <v>1644</v>
      </c>
      <c r="E33" s="211" t="s">
        <v>1555</v>
      </c>
      <c r="F33" s="208" t="s">
        <v>1634</v>
      </c>
      <c r="G33" s="209">
        <v>1810</v>
      </c>
    </row>
    <row r="34" spans="1:7" x14ac:dyDescent="0.45">
      <c r="A34" s="208" t="s">
        <v>1645</v>
      </c>
      <c r="B34" s="209">
        <v>63000</v>
      </c>
      <c r="C34" s="210" t="s">
        <v>353</v>
      </c>
      <c r="D34" s="208" t="s">
        <v>1646</v>
      </c>
      <c r="E34" s="211" t="s">
        <v>1555</v>
      </c>
      <c r="F34" s="208" t="s">
        <v>1603</v>
      </c>
      <c r="G34" s="209">
        <v>1650</v>
      </c>
    </row>
    <row r="35" spans="1:7" x14ac:dyDescent="0.45">
      <c r="A35" s="208" t="s">
        <v>1647</v>
      </c>
      <c r="B35" s="209">
        <v>54800</v>
      </c>
      <c r="C35" s="210" t="s">
        <v>1576</v>
      </c>
      <c r="D35" s="208" t="s">
        <v>1648</v>
      </c>
      <c r="E35" s="211" t="s">
        <v>1555</v>
      </c>
      <c r="F35" s="208" t="s">
        <v>1578</v>
      </c>
      <c r="G35" s="209">
        <v>770</v>
      </c>
    </row>
    <row r="36" spans="1:7" x14ac:dyDescent="0.45">
      <c r="A36" s="208" t="s">
        <v>1649</v>
      </c>
      <c r="B36" s="209">
        <v>18700</v>
      </c>
      <c r="C36" s="210" t="s">
        <v>1576</v>
      </c>
      <c r="D36" s="208" t="s">
        <v>1650</v>
      </c>
      <c r="E36" s="211" t="s">
        <v>1555</v>
      </c>
      <c r="F36" s="208" t="s">
        <v>1596</v>
      </c>
      <c r="G36" s="209">
        <v>710</v>
      </c>
    </row>
    <row r="37" spans="1:7" x14ac:dyDescent="0.45">
      <c r="A37" s="208" t="s">
        <v>1651</v>
      </c>
      <c r="B37" s="209">
        <v>36800</v>
      </c>
      <c r="C37" s="210" t="s">
        <v>353</v>
      </c>
      <c r="D37" s="208" t="s">
        <v>1652</v>
      </c>
      <c r="E37" s="211" t="s">
        <v>1555</v>
      </c>
      <c r="F37" s="208" t="s">
        <v>1603</v>
      </c>
      <c r="G37" s="209">
        <v>850</v>
      </c>
    </row>
    <row r="38" spans="1:7" x14ac:dyDescent="0.45">
      <c r="A38" s="208" t="s">
        <v>1621</v>
      </c>
      <c r="B38" s="209">
        <v>71500</v>
      </c>
      <c r="C38" s="210" t="s">
        <v>353</v>
      </c>
      <c r="D38" s="208" t="s">
        <v>1653</v>
      </c>
      <c r="E38" s="211" t="s">
        <v>1555</v>
      </c>
      <c r="F38" s="208" t="s">
        <v>1634</v>
      </c>
      <c r="G38" s="209">
        <v>1470</v>
      </c>
    </row>
    <row r="39" spans="1:7" x14ac:dyDescent="0.45">
      <c r="A39" s="208" t="s">
        <v>1654</v>
      </c>
      <c r="B39" s="209">
        <v>35400</v>
      </c>
      <c r="C39" s="210" t="s">
        <v>353</v>
      </c>
      <c r="D39" s="208" t="s">
        <v>1655</v>
      </c>
      <c r="E39" s="211" t="s">
        <v>1555</v>
      </c>
      <c r="F39" s="208" t="s">
        <v>1596</v>
      </c>
      <c r="G39" s="209">
        <v>570</v>
      </c>
    </row>
    <row r="40" spans="1:7" x14ac:dyDescent="0.45">
      <c r="A40" s="208" t="s">
        <v>1656</v>
      </c>
      <c r="B40" s="209">
        <v>28900</v>
      </c>
      <c r="C40" s="210" t="s">
        <v>1576</v>
      </c>
      <c r="D40" s="208" t="s">
        <v>1657</v>
      </c>
      <c r="E40" s="211" t="s">
        <v>390</v>
      </c>
      <c r="F40" s="208" t="s">
        <v>1584</v>
      </c>
      <c r="G40" s="209">
        <v>1350</v>
      </c>
    </row>
    <row r="41" spans="1:7" x14ac:dyDescent="0.45">
      <c r="A41" s="208" t="s">
        <v>1658</v>
      </c>
      <c r="B41" s="209">
        <v>41900</v>
      </c>
      <c r="C41" s="210" t="s">
        <v>1576</v>
      </c>
      <c r="D41" s="208" t="s">
        <v>1659</v>
      </c>
      <c r="E41" s="211" t="s">
        <v>390</v>
      </c>
      <c r="F41" s="208" t="s">
        <v>1634</v>
      </c>
      <c r="G41" s="209">
        <v>1640</v>
      </c>
    </row>
    <row r="42" spans="1:7" x14ac:dyDescent="0.45">
      <c r="A42" s="208" t="s">
        <v>1660</v>
      </c>
      <c r="B42" s="209">
        <v>65700</v>
      </c>
      <c r="C42" s="210" t="s">
        <v>1576</v>
      </c>
      <c r="D42" s="208" t="s">
        <v>1661</v>
      </c>
      <c r="E42" s="211" t="s">
        <v>390</v>
      </c>
      <c r="F42" s="208" t="s">
        <v>1603</v>
      </c>
      <c r="G42" s="209">
        <v>830</v>
      </c>
    </row>
    <row r="43" spans="1:7" x14ac:dyDescent="0.45">
      <c r="A43" s="208" t="s">
        <v>1662</v>
      </c>
      <c r="B43" s="209">
        <v>29700</v>
      </c>
      <c r="C43" s="210" t="s">
        <v>1576</v>
      </c>
      <c r="D43" s="208" t="s">
        <v>1663</v>
      </c>
      <c r="E43" s="211" t="s">
        <v>390</v>
      </c>
      <c r="F43" s="208" t="s">
        <v>1584</v>
      </c>
      <c r="G43" s="209">
        <v>1250</v>
      </c>
    </row>
    <row r="44" spans="1:7" x14ac:dyDescent="0.45">
      <c r="A44" s="208" t="s">
        <v>1664</v>
      </c>
      <c r="B44" s="209">
        <v>67600</v>
      </c>
      <c r="C44" s="210" t="s">
        <v>353</v>
      </c>
      <c r="D44" s="208" t="s">
        <v>1665</v>
      </c>
      <c r="E44" s="211" t="s">
        <v>390</v>
      </c>
      <c r="F44" s="208" t="s">
        <v>1591</v>
      </c>
      <c r="G44" s="209">
        <v>1740</v>
      </c>
    </row>
    <row r="45" spans="1:7" x14ac:dyDescent="0.45">
      <c r="A45" s="208" t="s">
        <v>1666</v>
      </c>
      <c r="B45" s="209">
        <v>71600</v>
      </c>
      <c r="C45" s="210" t="s">
        <v>353</v>
      </c>
      <c r="D45" s="208" t="s">
        <v>1667</v>
      </c>
      <c r="E45" s="211" t="s">
        <v>390</v>
      </c>
      <c r="F45" s="208" t="s">
        <v>1578</v>
      </c>
      <c r="G45" s="209">
        <v>1290</v>
      </c>
    </row>
    <row r="46" spans="1:7" x14ac:dyDescent="0.45">
      <c r="A46" s="208" t="s">
        <v>1668</v>
      </c>
      <c r="B46" s="209">
        <v>23000</v>
      </c>
      <c r="C46" s="210" t="s">
        <v>353</v>
      </c>
      <c r="D46" s="208" t="s">
        <v>1669</v>
      </c>
      <c r="E46" s="211" t="s">
        <v>390</v>
      </c>
      <c r="F46" s="208" t="s">
        <v>1614</v>
      </c>
      <c r="G46" s="209">
        <v>780</v>
      </c>
    </row>
    <row r="47" spans="1:7" x14ac:dyDescent="0.45">
      <c r="A47" s="208" t="s">
        <v>1670</v>
      </c>
      <c r="B47" s="209">
        <v>73900</v>
      </c>
      <c r="C47" s="210" t="s">
        <v>1576</v>
      </c>
      <c r="D47" s="208" t="s">
        <v>1671</v>
      </c>
      <c r="E47" s="211" t="s">
        <v>390</v>
      </c>
      <c r="F47" s="208" t="s">
        <v>1591</v>
      </c>
      <c r="G47" s="209">
        <v>730</v>
      </c>
    </row>
    <row r="48" spans="1:7" x14ac:dyDescent="0.45">
      <c r="A48" s="208" t="s">
        <v>1672</v>
      </c>
      <c r="B48" s="209">
        <v>34600</v>
      </c>
      <c r="C48" s="210" t="s">
        <v>1576</v>
      </c>
      <c r="D48" s="208" t="s">
        <v>1673</v>
      </c>
      <c r="E48" s="211" t="s">
        <v>390</v>
      </c>
      <c r="F48" s="208" t="s">
        <v>1584</v>
      </c>
      <c r="G48" s="209">
        <v>740</v>
      </c>
    </row>
    <row r="49" spans="1:7" x14ac:dyDescent="0.45">
      <c r="A49" s="208" t="s">
        <v>263</v>
      </c>
      <c r="B49" s="209">
        <v>49700</v>
      </c>
      <c r="C49" s="210" t="s">
        <v>1576</v>
      </c>
      <c r="D49" s="208" t="s">
        <v>1674</v>
      </c>
      <c r="E49" s="211" t="s">
        <v>390</v>
      </c>
      <c r="F49" s="208" t="s">
        <v>1614</v>
      </c>
      <c r="G49" s="209">
        <v>1830</v>
      </c>
    </row>
    <row r="50" spans="1:7" x14ac:dyDescent="0.45">
      <c r="A50" s="208" t="s">
        <v>1675</v>
      </c>
      <c r="B50" s="209">
        <v>27100</v>
      </c>
      <c r="C50" s="210" t="s">
        <v>1576</v>
      </c>
      <c r="D50" s="208" t="s">
        <v>1676</v>
      </c>
      <c r="E50" s="211" t="s">
        <v>390</v>
      </c>
      <c r="F50" s="208" t="s">
        <v>1596</v>
      </c>
      <c r="G50" s="209">
        <v>1010</v>
      </c>
    </row>
    <row r="51" spans="1:7" x14ac:dyDescent="0.45">
      <c r="A51" s="208" t="s">
        <v>1677</v>
      </c>
      <c r="B51" s="209">
        <v>39000</v>
      </c>
      <c r="C51" s="210" t="s">
        <v>1576</v>
      </c>
      <c r="D51" s="208" t="s">
        <v>1678</v>
      </c>
      <c r="E51" s="211" t="s">
        <v>390</v>
      </c>
      <c r="F51" s="208" t="s">
        <v>1578</v>
      </c>
      <c r="G51" s="209">
        <v>1740</v>
      </c>
    </row>
    <row r="52" spans="1:7" x14ac:dyDescent="0.45">
      <c r="A52" s="208" t="s">
        <v>1679</v>
      </c>
      <c r="B52" s="209">
        <v>36600</v>
      </c>
      <c r="C52" s="210" t="s">
        <v>353</v>
      </c>
      <c r="D52" s="208" t="s">
        <v>1680</v>
      </c>
      <c r="E52" s="211" t="s">
        <v>390</v>
      </c>
      <c r="F52" s="208" t="s">
        <v>1634</v>
      </c>
      <c r="G52" s="209">
        <v>1650</v>
      </c>
    </row>
    <row r="53" spans="1:7" x14ac:dyDescent="0.45">
      <c r="A53" s="208" t="s">
        <v>1621</v>
      </c>
      <c r="B53" s="209">
        <v>44000</v>
      </c>
      <c r="C53" s="210" t="s">
        <v>353</v>
      </c>
      <c r="D53" s="208" t="s">
        <v>1681</v>
      </c>
      <c r="E53" s="211" t="s">
        <v>390</v>
      </c>
      <c r="F53" s="208" t="s">
        <v>1603</v>
      </c>
      <c r="G53" s="209">
        <v>1340</v>
      </c>
    </row>
    <row r="54" spans="1:7" x14ac:dyDescent="0.45">
      <c r="A54" s="208" t="s">
        <v>1682</v>
      </c>
      <c r="B54" s="209">
        <v>98800</v>
      </c>
      <c r="C54" s="210" t="s">
        <v>1576</v>
      </c>
      <c r="D54" s="208" t="s">
        <v>1683</v>
      </c>
      <c r="E54" s="211" t="s">
        <v>390</v>
      </c>
      <c r="F54" s="208" t="s">
        <v>1591</v>
      </c>
      <c r="G54" s="209">
        <v>1190</v>
      </c>
    </row>
    <row r="55" spans="1:7" x14ac:dyDescent="0.45">
      <c r="A55" s="208" t="s">
        <v>1684</v>
      </c>
      <c r="B55" s="209">
        <v>84200</v>
      </c>
      <c r="C55" s="210" t="s">
        <v>1576</v>
      </c>
      <c r="D55" s="208" t="s">
        <v>1685</v>
      </c>
      <c r="E55" s="211" t="s">
        <v>390</v>
      </c>
      <c r="F55" s="208" t="s">
        <v>1474</v>
      </c>
      <c r="G55" s="209">
        <v>590</v>
      </c>
    </row>
    <row r="56" spans="1:7" x14ac:dyDescent="0.45">
      <c r="A56" s="208" t="s">
        <v>1686</v>
      </c>
      <c r="B56" s="209">
        <v>55000</v>
      </c>
      <c r="C56" s="210" t="s">
        <v>353</v>
      </c>
      <c r="D56" s="208" t="s">
        <v>1687</v>
      </c>
      <c r="E56" s="211" t="s">
        <v>390</v>
      </c>
      <c r="F56" s="208" t="s">
        <v>1584</v>
      </c>
      <c r="G56" s="209">
        <v>900</v>
      </c>
    </row>
    <row r="57" spans="1:7" x14ac:dyDescent="0.45">
      <c r="A57" s="208" t="s">
        <v>1688</v>
      </c>
      <c r="B57" s="209">
        <v>59000</v>
      </c>
      <c r="C57" s="210" t="s">
        <v>1576</v>
      </c>
      <c r="D57" s="208" t="s">
        <v>1689</v>
      </c>
      <c r="E57" s="211" t="s">
        <v>390</v>
      </c>
      <c r="F57" s="208" t="s">
        <v>1603</v>
      </c>
      <c r="G57" s="209">
        <v>1470</v>
      </c>
    </row>
    <row r="58" spans="1:7" x14ac:dyDescent="0.45">
      <c r="A58" s="208" t="s">
        <v>1690</v>
      </c>
      <c r="B58" s="209">
        <v>46100</v>
      </c>
      <c r="C58" s="210" t="s">
        <v>353</v>
      </c>
      <c r="D58" s="208" t="s">
        <v>1691</v>
      </c>
      <c r="E58" s="211" t="s">
        <v>390</v>
      </c>
      <c r="F58" s="208" t="s">
        <v>1603</v>
      </c>
      <c r="G58" s="209">
        <v>1000</v>
      </c>
    </row>
    <row r="59" spans="1:7" x14ac:dyDescent="0.45">
      <c r="A59" s="208" t="s">
        <v>1692</v>
      </c>
      <c r="B59" s="209">
        <v>41400</v>
      </c>
      <c r="C59" s="210" t="s">
        <v>353</v>
      </c>
      <c r="D59" s="208" t="s">
        <v>1693</v>
      </c>
      <c r="E59" s="211" t="s">
        <v>1566</v>
      </c>
      <c r="F59" s="208" t="s">
        <v>1634</v>
      </c>
      <c r="G59" s="209">
        <v>1320</v>
      </c>
    </row>
    <row r="60" spans="1:7" x14ac:dyDescent="0.45">
      <c r="A60" s="208" t="s">
        <v>1694</v>
      </c>
      <c r="B60" s="209">
        <v>71100</v>
      </c>
      <c r="C60" s="210" t="s">
        <v>353</v>
      </c>
      <c r="D60" s="208" t="s">
        <v>1695</v>
      </c>
      <c r="E60" s="211" t="s">
        <v>1566</v>
      </c>
      <c r="F60" s="208" t="s">
        <v>1474</v>
      </c>
      <c r="G60" s="209">
        <v>1470</v>
      </c>
    </row>
    <row r="61" spans="1:7" x14ac:dyDescent="0.45">
      <c r="A61" s="208" t="s">
        <v>1696</v>
      </c>
      <c r="B61" s="209">
        <v>43300</v>
      </c>
      <c r="C61" s="210" t="s">
        <v>353</v>
      </c>
      <c r="D61" s="208" t="s">
        <v>1697</v>
      </c>
      <c r="E61" s="211" t="s">
        <v>1566</v>
      </c>
      <c r="F61" s="208" t="s">
        <v>1584</v>
      </c>
      <c r="G61" s="209">
        <v>1310</v>
      </c>
    </row>
    <row r="62" spans="1:7" x14ac:dyDescent="0.45">
      <c r="A62" s="208" t="s">
        <v>1698</v>
      </c>
      <c r="B62" s="209">
        <v>80000</v>
      </c>
      <c r="C62" s="210" t="s">
        <v>353</v>
      </c>
      <c r="D62" s="208" t="s">
        <v>1699</v>
      </c>
      <c r="E62" s="211" t="s">
        <v>1566</v>
      </c>
      <c r="F62" s="208" t="s">
        <v>1578</v>
      </c>
      <c r="G62" s="209">
        <v>1700</v>
      </c>
    </row>
    <row r="63" spans="1:7" x14ac:dyDescent="0.45">
      <c r="A63" s="208" t="s">
        <v>1700</v>
      </c>
      <c r="B63" s="209">
        <v>66800</v>
      </c>
      <c r="C63" s="210" t="s">
        <v>353</v>
      </c>
      <c r="D63" s="208" t="s">
        <v>1701</v>
      </c>
      <c r="E63" s="211" t="s">
        <v>1566</v>
      </c>
      <c r="F63" s="208" t="s">
        <v>1603</v>
      </c>
      <c r="G63" s="209">
        <v>1750</v>
      </c>
    </row>
    <row r="64" spans="1:7" x14ac:dyDescent="0.45">
      <c r="A64" s="208" t="s">
        <v>1702</v>
      </c>
      <c r="B64" s="209">
        <v>92000</v>
      </c>
      <c r="C64" s="210" t="s">
        <v>353</v>
      </c>
      <c r="D64" s="208" t="s">
        <v>1703</v>
      </c>
      <c r="E64" s="211" t="s">
        <v>1566</v>
      </c>
      <c r="F64" s="208" t="s">
        <v>1578</v>
      </c>
      <c r="G64" s="209">
        <v>1150</v>
      </c>
    </row>
    <row r="65" spans="1:7" x14ac:dyDescent="0.45">
      <c r="A65" s="208" t="s">
        <v>1704</v>
      </c>
      <c r="B65" s="209">
        <v>67000</v>
      </c>
      <c r="C65" s="210" t="s">
        <v>1576</v>
      </c>
      <c r="D65" s="208" t="s">
        <v>1705</v>
      </c>
      <c r="E65" s="211" t="s">
        <v>1566</v>
      </c>
      <c r="F65" s="208" t="s">
        <v>1634</v>
      </c>
      <c r="G65" s="209">
        <v>1320</v>
      </c>
    </row>
    <row r="66" spans="1:7" x14ac:dyDescent="0.45">
      <c r="A66" s="208" t="s">
        <v>1706</v>
      </c>
      <c r="B66" s="209">
        <v>47300</v>
      </c>
      <c r="C66" s="210" t="s">
        <v>353</v>
      </c>
      <c r="D66" s="208" t="s">
        <v>1707</v>
      </c>
      <c r="E66" s="211" t="s">
        <v>1566</v>
      </c>
      <c r="F66" s="208" t="s">
        <v>1603</v>
      </c>
      <c r="G66" s="209">
        <v>1640</v>
      </c>
    </row>
    <row r="67" spans="1:7" x14ac:dyDescent="0.45">
      <c r="A67" s="208" t="s">
        <v>1708</v>
      </c>
      <c r="B67" s="209">
        <v>16700</v>
      </c>
      <c r="C67" s="210" t="s">
        <v>1576</v>
      </c>
      <c r="D67" s="208" t="s">
        <v>1709</v>
      </c>
      <c r="E67" s="211" t="s">
        <v>1566</v>
      </c>
      <c r="F67" s="208" t="s">
        <v>1596</v>
      </c>
      <c r="G67" s="209">
        <v>1800</v>
      </c>
    </row>
    <row r="68" spans="1:7" x14ac:dyDescent="0.45">
      <c r="A68" s="208" t="s">
        <v>1710</v>
      </c>
      <c r="B68" s="209">
        <v>23200</v>
      </c>
      <c r="C68" s="210" t="s">
        <v>1576</v>
      </c>
      <c r="D68" s="208" t="s">
        <v>1711</v>
      </c>
      <c r="E68" s="211" t="s">
        <v>1564</v>
      </c>
      <c r="F68" s="208" t="s">
        <v>1614</v>
      </c>
      <c r="G68" s="209">
        <v>1600</v>
      </c>
    </row>
    <row r="69" spans="1:7" x14ac:dyDescent="0.45">
      <c r="A69" s="208" t="s">
        <v>1712</v>
      </c>
      <c r="B69" s="209">
        <v>39700</v>
      </c>
      <c r="C69" s="210" t="s">
        <v>1576</v>
      </c>
      <c r="D69" s="208" t="s">
        <v>1713</v>
      </c>
      <c r="E69" s="211" t="s">
        <v>1564</v>
      </c>
      <c r="F69" s="208" t="s">
        <v>1596</v>
      </c>
      <c r="G69" s="209">
        <v>1200</v>
      </c>
    </row>
    <row r="70" spans="1:7" x14ac:dyDescent="0.45">
      <c r="A70" s="208" t="s">
        <v>1714</v>
      </c>
      <c r="B70" s="209">
        <v>66800</v>
      </c>
      <c r="C70" s="210" t="s">
        <v>353</v>
      </c>
      <c r="D70" s="208" t="s">
        <v>1715</v>
      </c>
      <c r="E70" s="211" t="s">
        <v>1564</v>
      </c>
      <c r="F70" s="208" t="s">
        <v>1634</v>
      </c>
      <c r="G70" s="209">
        <v>620</v>
      </c>
    </row>
    <row r="71" spans="1:7" x14ac:dyDescent="0.45">
      <c r="A71" s="208" t="s">
        <v>1716</v>
      </c>
      <c r="B71" s="209">
        <v>51200</v>
      </c>
      <c r="C71" s="210" t="s">
        <v>1576</v>
      </c>
      <c r="D71" s="208" t="s">
        <v>1631</v>
      </c>
      <c r="E71" s="211" t="s">
        <v>1564</v>
      </c>
      <c r="F71" s="208" t="s">
        <v>1584</v>
      </c>
      <c r="G71" s="209">
        <v>1370</v>
      </c>
    </row>
    <row r="72" spans="1:7" x14ac:dyDescent="0.45">
      <c r="A72" s="208" t="s">
        <v>1717</v>
      </c>
      <c r="B72" s="209">
        <v>55100</v>
      </c>
      <c r="C72" s="210" t="s">
        <v>353</v>
      </c>
      <c r="D72" s="208" t="s">
        <v>1718</v>
      </c>
      <c r="E72" s="211" t="s">
        <v>1564</v>
      </c>
      <c r="F72" s="208" t="s">
        <v>1614</v>
      </c>
      <c r="G72" s="209">
        <v>630</v>
      </c>
    </row>
    <row r="73" spans="1:7" x14ac:dyDescent="0.45">
      <c r="A73" s="208" t="s">
        <v>1719</v>
      </c>
      <c r="B73" s="209">
        <v>36100</v>
      </c>
      <c r="C73" s="210" t="s">
        <v>353</v>
      </c>
      <c r="D73" s="208" t="s">
        <v>1720</v>
      </c>
      <c r="E73" s="211" t="s">
        <v>1564</v>
      </c>
      <c r="F73" s="208" t="s">
        <v>1614</v>
      </c>
      <c r="G73" s="209">
        <v>680</v>
      </c>
    </row>
    <row r="74" spans="1:7" x14ac:dyDescent="0.45">
      <c r="A74" s="208" t="s">
        <v>1721</v>
      </c>
      <c r="B74" s="209">
        <v>36600</v>
      </c>
      <c r="C74" s="210" t="s">
        <v>1576</v>
      </c>
      <c r="D74" s="208" t="s">
        <v>1722</v>
      </c>
      <c r="E74" s="211" t="s">
        <v>1564</v>
      </c>
      <c r="F74" s="208" t="s">
        <v>1603</v>
      </c>
      <c r="G74" s="209">
        <v>990</v>
      </c>
    </row>
    <row r="75" spans="1:7" x14ac:dyDescent="0.45">
      <c r="A75" s="208" t="s">
        <v>1723</v>
      </c>
      <c r="B75" s="209">
        <v>44800</v>
      </c>
      <c r="C75" s="210" t="s">
        <v>1576</v>
      </c>
      <c r="D75" s="208" t="s">
        <v>1724</v>
      </c>
      <c r="E75" s="211" t="s">
        <v>392</v>
      </c>
      <c r="F75" s="208" t="s">
        <v>1634</v>
      </c>
      <c r="G75" s="209">
        <v>610</v>
      </c>
    </row>
    <row r="76" spans="1:7" x14ac:dyDescent="0.45">
      <c r="A76" s="208" t="s">
        <v>1725</v>
      </c>
      <c r="B76" s="209">
        <v>98800</v>
      </c>
      <c r="C76" s="210" t="s">
        <v>353</v>
      </c>
      <c r="D76" s="208" t="s">
        <v>1726</v>
      </c>
      <c r="E76" s="211" t="s">
        <v>392</v>
      </c>
      <c r="F76" s="208" t="s">
        <v>1474</v>
      </c>
      <c r="G76" s="209">
        <v>1060</v>
      </c>
    </row>
    <row r="77" spans="1:7" x14ac:dyDescent="0.45">
      <c r="A77" s="208" t="s">
        <v>1621</v>
      </c>
      <c r="B77" s="209">
        <v>77400</v>
      </c>
      <c r="C77" s="210" t="s">
        <v>353</v>
      </c>
      <c r="D77" s="208" t="s">
        <v>1727</v>
      </c>
      <c r="E77" s="211" t="s">
        <v>392</v>
      </c>
      <c r="F77" s="208" t="s">
        <v>1634</v>
      </c>
      <c r="G77" s="209">
        <v>1060</v>
      </c>
    </row>
    <row r="78" spans="1:7" x14ac:dyDescent="0.45">
      <c r="A78" s="208" t="s">
        <v>1728</v>
      </c>
      <c r="B78" s="209">
        <v>33300</v>
      </c>
      <c r="C78" s="210" t="s">
        <v>353</v>
      </c>
      <c r="D78" s="208" t="s">
        <v>1729</v>
      </c>
      <c r="E78" s="211" t="s">
        <v>392</v>
      </c>
      <c r="F78" s="208" t="s">
        <v>1584</v>
      </c>
      <c r="G78" s="209">
        <v>640</v>
      </c>
    </row>
    <row r="79" spans="1:7" x14ac:dyDescent="0.45">
      <c r="A79" s="208" t="s">
        <v>1730</v>
      </c>
      <c r="B79" s="209">
        <v>43000</v>
      </c>
      <c r="C79" s="210" t="s">
        <v>1576</v>
      </c>
      <c r="D79" s="208" t="s">
        <v>1731</v>
      </c>
      <c r="E79" s="211" t="s">
        <v>392</v>
      </c>
      <c r="F79" s="208" t="s">
        <v>1596</v>
      </c>
      <c r="G79" s="209">
        <v>1060</v>
      </c>
    </row>
    <row r="80" spans="1:7" x14ac:dyDescent="0.45">
      <c r="A80" s="208" t="s">
        <v>1732</v>
      </c>
      <c r="B80" s="209">
        <v>58100</v>
      </c>
      <c r="C80" s="210" t="s">
        <v>1576</v>
      </c>
      <c r="D80" s="208" t="s">
        <v>1733</v>
      </c>
      <c r="E80" s="211" t="s">
        <v>392</v>
      </c>
      <c r="F80" s="208" t="s">
        <v>1474</v>
      </c>
      <c r="G80" s="209">
        <v>1910</v>
      </c>
    </row>
    <row r="81" spans="1:7" x14ac:dyDescent="0.45">
      <c r="A81" s="208" t="s">
        <v>1734</v>
      </c>
      <c r="B81" s="209">
        <v>92100</v>
      </c>
      <c r="C81" s="210" t="s">
        <v>353</v>
      </c>
      <c r="D81" s="208" t="s">
        <v>1735</v>
      </c>
      <c r="E81" s="211" t="s">
        <v>392</v>
      </c>
      <c r="F81" s="208" t="s">
        <v>1591</v>
      </c>
      <c r="G81" s="209">
        <v>1100</v>
      </c>
    </row>
    <row r="82" spans="1:7" x14ac:dyDescent="0.45">
      <c r="A82" s="208" t="s">
        <v>1736</v>
      </c>
      <c r="B82" s="209">
        <v>53200</v>
      </c>
      <c r="C82" s="210" t="s">
        <v>1576</v>
      </c>
      <c r="D82" s="208" t="s">
        <v>1737</v>
      </c>
      <c r="E82" s="211" t="s">
        <v>392</v>
      </c>
      <c r="F82" s="208" t="s">
        <v>1584</v>
      </c>
      <c r="G82" s="209">
        <v>1340</v>
      </c>
    </row>
    <row r="83" spans="1:7" x14ac:dyDescent="0.45">
      <c r="A83" s="208" t="s">
        <v>1738</v>
      </c>
      <c r="B83" s="209">
        <v>51600</v>
      </c>
      <c r="C83" s="210" t="s">
        <v>353</v>
      </c>
      <c r="D83" s="208" t="s">
        <v>1739</v>
      </c>
      <c r="E83" s="211" t="s">
        <v>392</v>
      </c>
      <c r="F83" s="208" t="s">
        <v>1584</v>
      </c>
      <c r="G83" s="209">
        <v>1880</v>
      </c>
    </row>
    <row r="84" spans="1:7" x14ac:dyDescent="0.45">
      <c r="A84" s="208" t="s">
        <v>1740</v>
      </c>
      <c r="B84" s="209">
        <v>44700</v>
      </c>
      <c r="C84" s="210" t="s">
        <v>353</v>
      </c>
      <c r="D84" s="208" t="s">
        <v>1741</v>
      </c>
      <c r="E84" s="211" t="s">
        <v>392</v>
      </c>
      <c r="F84" s="208" t="s">
        <v>1603</v>
      </c>
      <c r="G84" s="209">
        <v>1740</v>
      </c>
    </row>
    <row r="85" spans="1:7" x14ac:dyDescent="0.45">
      <c r="A85" s="208" t="s">
        <v>263</v>
      </c>
      <c r="B85" s="209">
        <v>65400</v>
      </c>
      <c r="C85" s="210" t="s">
        <v>1576</v>
      </c>
      <c r="D85" s="208" t="s">
        <v>1742</v>
      </c>
      <c r="E85" s="211" t="s">
        <v>392</v>
      </c>
      <c r="F85" s="208" t="s">
        <v>1603</v>
      </c>
      <c r="G85" s="209">
        <v>910</v>
      </c>
    </row>
    <row r="86" spans="1:7" x14ac:dyDescent="0.45">
      <c r="A86" s="208" t="s">
        <v>1743</v>
      </c>
      <c r="B86" s="209">
        <v>58900</v>
      </c>
      <c r="C86" s="210" t="s">
        <v>1576</v>
      </c>
      <c r="D86" s="208" t="s">
        <v>1744</v>
      </c>
      <c r="E86" s="211" t="s">
        <v>392</v>
      </c>
      <c r="F86" s="208" t="s">
        <v>1578</v>
      </c>
      <c r="G86" s="209">
        <v>1600</v>
      </c>
    </row>
    <row r="87" spans="1:7" x14ac:dyDescent="0.45">
      <c r="A87" s="208" t="s">
        <v>1745</v>
      </c>
      <c r="B87" s="209">
        <v>66100</v>
      </c>
      <c r="C87" s="210" t="s">
        <v>353</v>
      </c>
      <c r="D87" s="208" t="s">
        <v>1746</v>
      </c>
      <c r="E87" s="211" t="s">
        <v>392</v>
      </c>
      <c r="F87" s="208" t="s">
        <v>1634</v>
      </c>
      <c r="G87" s="209">
        <v>1410</v>
      </c>
    </row>
    <row r="88" spans="1:7" x14ac:dyDescent="0.45">
      <c r="A88" s="208" t="s">
        <v>1747</v>
      </c>
      <c r="B88" s="209">
        <v>29800</v>
      </c>
      <c r="C88" s="210" t="s">
        <v>1576</v>
      </c>
      <c r="D88" s="208" t="s">
        <v>1748</v>
      </c>
      <c r="E88" s="211" t="s">
        <v>392</v>
      </c>
      <c r="F88" s="208" t="s">
        <v>1614</v>
      </c>
      <c r="G88" s="209">
        <v>1500</v>
      </c>
    </row>
    <row r="89" spans="1:7" x14ac:dyDescent="0.45">
      <c r="A89" s="208" t="s">
        <v>1749</v>
      </c>
      <c r="B89" s="209">
        <v>66600</v>
      </c>
      <c r="C89" s="210" t="s">
        <v>353</v>
      </c>
      <c r="D89" s="208" t="s">
        <v>1750</v>
      </c>
      <c r="E89" s="211" t="s">
        <v>392</v>
      </c>
      <c r="F89" s="208" t="s">
        <v>1634</v>
      </c>
      <c r="G89" s="209">
        <v>1600</v>
      </c>
    </row>
    <row r="90" spans="1:7" x14ac:dyDescent="0.45">
      <c r="A90" s="208" t="s">
        <v>1751</v>
      </c>
      <c r="B90" s="209">
        <v>57200</v>
      </c>
      <c r="C90" s="210" t="s">
        <v>353</v>
      </c>
      <c r="D90" s="208" t="s">
        <v>1752</v>
      </c>
      <c r="E90" s="211" t="s">
        <v>392</v>
      </c>
      <c r="F90" s="208" t="s">
        <v>1578</v>
      </c>
      <c r="G90" s="209">
        <v>970</v>
      </c>
    </row>
    <row r="91" spans="1:7" x14ac:dyDescent="0.45">
      <c r="A91" s="208" t="s">
        <v>1753</v>
      </c>
      <c r="B91" s="209">
        <v>44100</v>
      </c>
      <c r="C91" s="210" t="s">
        <v>353</v>
      </c>
      <c r="D91" s="208" t="s">
        <v>1754</v>
      </c>
      <c r="E91" s="211" t="s">
        <v>392</v>
      </c>
      <c r="F91" s="208" t="s">
        <v>1578</v>
      </c>
      <c r="G91" s="209">
        <v>1910</v>
      </c>
    </row>
    <row r="92" spans="1:7" x14ac:dyDescent="0.45">
      <c r="A92" s="208" t="s">
        <v>1755</v>
      </c>
      <c r="B92" s="209">
        <v>50400</v>
      </c>
      <c r="C92" s="210" t="s">
        <v>1576</v>
      </c>
      <c r="D92" s="208" t="s">
        <v>1756</v>
      </c>
      <c r="E92" s="211" t="s">
        <v>1567</v>
      </c>
      <c r="F92" s="208" t="s">
        <v>1584</v>
      </c>
      <c r="G92" s="209">
        <v>870</v>
      </c>
    </row>
    <row r="93" spans="1:7" x14ac:dyDescent="0.45">
      <c r="A93" s="208" t="s">
        <v>1730</v>
      </c>
      <c r="B93" s="209">
        <v>92800</v>
      </c>
      <c r="C93" s="210" t="s">
        <v>353</v>
      </c>
      <c r="D93" s="208" t="s">
        <v>1757</v>
      </c>
      <c r="E93" s="211" t="s">
        <v>1567</v>
      </c>
      <c r="F93" s="208" t="s">
        <v>1591</v>
      </c>
      <c r="G93" s="209">
        <v>890</v>
      </c>
    </row>
    <row r="94" spans="1:7" x14ac:dyDescent="0.45">
      <c r="A94" s="208" t="s">
        <v>1758</v>
      </c>
      <c r="B94" s="209">
        <v>60700</v>
      </c>
      <c r="C94" s="210" t="s">
        <v>1576</v>
      </c>
      <c r="D94" s="208" t="s">
        <v>1759</v>
      </c>
      <c r="E94" s="211" t="s">
        <v>1567</v>
      </c>
      <c r="F94" s="208" t="s">
        <v>1614</v>
      </c>
      <c r="G94" s="209">
        <v>1000</v>
      </c>
    </row>
    <row r="95" spans="1:7" x14ac:dyDescent="0.45">
      <c r="A95" s="208" t="s">
        <v>1760</v>
      </c>
      <c r="B95" s="209">
        <v>64900</v>
      </c>
      <c r="C95" s="210" t="s">
        <v>1576</v>
      </c>
      <c r="D95" s="208" t="s">
        <v>1761</v>
      </c>
      <c r="E95" s="211" t="s">
        <v>1567</v>
      </c>
      <c r="F95" s="208" t="s">
        <v>1634</v>
      </c>
      <c r="G95" s="209">
        <v>1960</v>
      </c>
    </row>
    <row r="96" spans="1:7" x14ac:dyDescent="0.45">
      <c r="A96" s="208" t="s">
        <v>1762</v>
      </c>
      <c r="B96" s="209">
        <v>54900</v>
      </c>
      <c r="C96" s="210" t="s">
        <v>1576</v>
      </c>
      <c r="D96" s="208" t="s">
        <v>1763</v>
      </c>
      <c r="E96" s="211" t="s">
        <v>1567</v>
      </c>
      <c r="F96" s="208" t="s">
        <v>1474</v>
      </c>
      <c r="G96" s="209">
        <v>1050</v>
      </c>
    </row>
    <row r="97" spans="1:7" x14ac:dyDescent="0.45">
      <c r="A97" s="208" t="s">
        <v>1764</v>
      </c>
      <c r="B97" s="209">
        <v>36500</v>
      </c>
      <c r="C97" s="210" t="s">
        <v>353</v>
      </c>
      <c r="D97" s="208" t="s">
        <v>1765</v>
      </c>
      <c r="E97" s="211" t="s">
        <v>1567</v>
      </c>
      <c r="F97" s="208" t="s">
        <v>1596</v>
      </c>
      <c r="G97" s="209">
        <v>1360</v>
      </c>
    </row>
    <row r="98" spans="1:7" x14ac:dyDescent="0.45">
      <c r="A98" s="208" t="s">
        <v>1766</v>
      </c>
      <c r="B98" s="209">
        <v>38600</v>
      </c>
      <c r="C98" s="210" t="s">
        <v>1576</v>
      </c>
      <c r="D98" s="208" t="s">
        <v>1767</v>
      </c>
      <c r="E98" s="211" t="s">
        <v>1567</v>
      </c>
      <c r="F98" s="208" t="s">
        <v>1596</v>
      </c>
      <c r="G98" s="209">
        <v>1330</v>
      </c>
    </row>
    <row r="99" spans="1:7" x14ac:dyDescent="0.45">
      <c r="A99" s="208" t="s">
        <v>1768</v>
      </c>
      <c r="B99" s="209">
        <v>64500</v>
      </c>
      <c r="C99" s="210" t="s">
        <v>1576</v>
      </c>
      <c r="D99" s="208" t="s">
        <v>1769</v>
      </c>
      <c r="E99" s="211" t="s">
        <v>1567</v>
      </c>
      <c r="F99" s="208" t="s">
        <v>1603</v>
      </c>
      <c r="G99" s="209">
        <v>1160</v>
      </c>
    </row>
    <row r="100" spans="1:7" x14ac:dyDescent="0.45">
      <c r="A100" s="208" t="s">
        <v>263</v>
      </c>
      <c r="B100" s="209">
        <v>39900</v>
      </c>
      <c r="C100" s="210" t="s">
        <v>353</v>
      </c>
      <c r="D100" s="208" t="s">
        <v>1770</v>
      </c>
      <c r="E100" s="211" t="s">
        <v>1567</v>
      </c>
      <c r="F100" s="208" t="s">
        <v>1474</v>
      </c>
      <c r="G100" s="209">
        <v>830</v>
      </c>
    </row>
    <row r="101" spans="1:7" x14ac:dyDescent="0.45">
      <c r="A101" s="208" t="s">
        <v>1771</v>
      </c>
      <c r="B101" s="209">
        <v>33100</v>
      </c>
      <c r="C101" s="210" t="s">
        <v>353</v>
      </c>
      <c r="D101" s="208" t="s">
        <v>1772</v>
      </c>
      <c r="E101" s="211" t="s">
        <v>1567</v>
      </c>
      <c r="F101" s="208" t="s">
        <v>1596</v>
      </c>
      <c r="G101" s="209">
        <v>750</v>
      </c>
    </row>
    <row r="102" spans="1:7" x14ac:dyDescent="0.45">
      <c r="A102" s="208" t="s">
        <v>1773</v>
      </c>
      <c r="B102" s="209">
        <v>49700</v>
      </c>
      <c r="C102" s="210" t="s">
        <v>353</v>
      </c>
      <c r="D102" s="208" t="s">
        <v>1774</v>
      </c>
      <c r="E102" s="211" t="s">
        <v>396</v>
      </c>
      <c r="F102" s="208" t="s">
        <v>1614</v>
      </c>
      <c r="G102" s="209">
        <v>1380</v>
      </c>
    </row>
    <row r="103" spans="1:7" x14ac:dyDescent="0.45">
      <c r="A103" s="208" t="s">
        <v>1775</v>
      </c>
      <c r="B103" s="209">
        <v>46600</v>
      </c>
      <c r="C103" s="210" t="s">
        <v>1576</v>
      </c>
      <c r="D103" s="208" t="s">
        <v>1776</v>
      </c>
      <c r="E103" s="211" t="s">
        <v>396</v>
      </c>
      <c r="F103" s="208" t="s">
        <v>1584</v>
      </c>
      <c r="G103" s="209">
        <v>1480</v>
      </c>
    </row>
    <row r="104" spans="1:7" x14ac:dyDescent="0.45">
      <c r="A104" s="208" t="s">
        <v>1684</v>
      </c>
      <c r="B104" s="209">
        <v>37100</v>
      </c>
      <c r="C104" s="210" t="s">
        <v>353</v>
      </c>
      <c r="D104" s="208" t="s">
        <v>1777</v>
      </c>
      <c r="E104" s="211" t="s">
        <v>396</v>
      </c>
      <c r="F104" s="208" t="s">
        <v>1584</v>
      </c>
      <c r="G104" s="209">
        <v>1190</v>
      </c>
    </row>
    <row r="105" spans="1:7" x14ac:dyDescent="0.45">
      <c r="A105" s="208" t="s">
        <v>1778</v>
      </c>
      <c r="B105" s="209">
        <v>91100</v>
      </c>
      <c r="C105" s="210" t="s">
        <v>1576</v>
      </c>
      <c r="D105" s="208" t="s">
        <v>1779</v>
      </c>
      <c r="E105" s="211" t="s">
        <v>396</v>
      </c>
      <c r="F105" s="208" t="s">
        <v>1591</v>
      </c>
      <c r="G105" s="209">
        <v>1950</v>
      </c>
    </row>
    <row r="106" spans="1:7" x14ac:dyDescent="0.45">
      <c r="A106" s="208" t="s">
        <v>1780</v>
      </c>
      <c r="B106" s="209">
        <v>46500</v>
      </c>
      <c r="C106" s="210" t="s">
        <v>1576</v>
      </c>
      <c r="D106" s="208" t="s">
        <v>1781</v>
      </c>
      <c r="E106" s="211" t="s">
        <v>396</v>
      </c>
      <c r="F106" s="208" t="s">
        <v>1578</v>
      </c>
      <c r="G106" s="209">
        <v>1620</v>
      </c>
    </row>
    <row r="107" spans="1:7" x14ac:dyDescent="0.45">
      <c r="A107" s="208" t="s">
        <v>1782</v>
      </c>
      <c r="B107" s="209">
        <v>96800</v>
      </c>
      <c r="C107" s="210" t="s">
        <v>353</v>
      </c>
      <c r="D107" s="208" t="s">
        <v>1783</v>
      </c>
      <c r="E107" s="211" t="s">
        <v>396</v>
      </c>
      <c r="F107" s="208" t="s">
        <v>1591</v>
      </c>
      <c r="G107" s="209">
        <v>580</v>
      </c>
    </row>
    <row r="108" spans="1:7" x14ac:dyDescent="0.45">
      <c r="A108" s="208" t="s">
        <v>1784</v>
      </c>
      <c r="B108" s="209">
        <v>35600</v>
      </c>
      <c r="C108" s="210" t="s">
        <v>353</v>
      </c>
      <c r="D108" s="208" t="s">
        <v>1785</v>
      </c>
      <c r="E108" s="211" t="s">
        <v>396</v>
      </c>
      <c r="F108" s="208" t="s">
        <v>1614</v>
      </c>
      <c r="G108" s="209">
        <v>1060</v>
      </c>
    </row>
    <row r="109" spans="1:7" x14ac:dyDescent="0.45">
      <c r="A109" s="208" t="s">
        <v>1786</v>
      </c>
      <c r="B109" s="209">
        <v>37400</v>
      </c>
      <c r="C109" s="210" t="s">
        <v>1576</v>
      </c>
      <c r="D109" s="208" t="s">
        <v>1787</v>
      </c>
      <c r="E109" s="211" t="s">
        <v>396</v>
      </c>
      <c r="F109" s="208" t="s">
        <v>1584</v>
      </c>
      <c r="G109" s="209">
        <v>890</v>
      </c>
    </row>
    <row r="110" spans="1:7" x14ac:dyDescent="0.45">
      <c r="A110" s="208" t="s">
        <v>1788</v>
      </c>
      <c r="B110" s="209">
        <v>45100</v>
      </c>
      <c r="C110" s="210" t="s">
        <v>353</v>
      </c>
      <c r="D110" s="208" t="s">
        <v>1789</v>
      </c>
      <c r="E110" s="211" t="s">
        <v>396</v>
      </c>
      <c r="F110" s="208" t="s">
        <v>1614</v>
      </c>
      <c r="G110" s="209">
        <v>950</v>
      </c>
    </row>
    <row r="111" spans="1:7" x14ac:dyDescent="0.45">
      <c r="A111" s="208" t="s">
        <v>1790</v>
      </c>
      <c r="B111" s="209">
        <v>45100</v>
      </c>
      <c r="C111" s="210" t="s">
        <v>1576</v>
      </c>
      <c r="D111" s="208" t="s">
        <v>1791</v>
      </c>
      <c r="E111" s="211" t="s">
        <v>396</v>
      </c>
      <c r="F111" s="208" t="s">
        <v>1614</v>
      </c>
      <c r="G111" s="209">
        <v>1690</v>
      </c>
    </row>
    <row r="112" spans="1:7" x14ac:dyDescent="0.45">
      <c r="A112" s="208" t="s">
        <v>1792</v>
      </c>
      <c r="B112" s="209">
        <v>70600</v>
      </c>
      <c r="C112" s="210" t="s">
        <v>353</v>
      </c>
      <c r="D112" s="208" t="s">
        <v>1793</v>
      </c>
      <c r="E112" s="211" t="s">
        <v>396</v>
      </c>
      <c r="F112" s="208" t="s">
        <v>1578</v>
      </c>
      <c r="G112" s="209">
        <v>1840</v>
      </c>
    </row>
    <row r="113" spans="1:7" x14ac:dyDescent="0.45">
      <c r="A113" s="208" t="s">
        <v>1794</v>
      </c>
      <c r="B113" s="209">
        <v>18200</v>
      </c>
      <c r="C113" s="210" t="s">
        <v>1576</v>
      </c>
      <c r="D113" s="208" t="s">
        <v>1795</v>
      </c>
      <c r="E113" s="211" t="s">
        <v>396</v>
      </c>
      <c r="F113" s="208" t="s">
        <v>1596</v>
      </c>
      <c r="G113" s="209">
        <v>1380</v>
      </c>
    </row>
    <row r="114" spans="1:7" x14ac:dyDescent="0.45">
      <c r="A114" s="208" t="s">
        <v>1796</v>
      </c>
      <c r="B114" s="209">
        <v>84100</v>
      </c>
      <c r="C114" s="210" t="s">
        <v>353</v>
      </c>
      <c r="D114" s="208" t="s">
        <v>1797</v>
      </c>
      <c r="E114" s="211" t="s">
        <v>396</v>
      </c>
      <c r="F114" s="208" t="s">
        <v>1578</v>
      </c>
      <c r="G114" s="209">
        <v>620</v>
      </c>
    </row>
    <row r="115" spans="1:7" x14ac:dyDescent="0.45">
      <c r="A115" s="208" t="s">
        <v>1734</v>
      </c>
      <c r="B115" s="209">
        <v>37300</v>
      </c>
      <c r="C115" s="210" t="s">
        <v>353</v>
      </c>
      <c r="D115" s="208" t="s">
        <v>1798</v>
      </c>
      <c r="E115" s="211" t="s">
        <v>396</v>
      </c>
      <c r="F115" s="208" t="s">
        <v>1634</v>
      </c>
      <c r="G115" s="209">
        <v>1540</v>
      </c>
    </row>
    <row r="116" spans="1:7" x14ac:dyDescent="0.45">
      <c r="A116" s="208" t="s">
        <v>1608</v>
      </c>
      <c r="B116" s="209">
        <v>57100</v>
      </c>
      <c r="C116" s="210" t="s">
        <v>1576</v>
      </c>
      <c r="D116" s="208" t="s">
        <v>1799</v>
      </c>
      <c r="E116" s="211" t="s">
        <v>396</v>
      </c>
      <c r="F116" s="208" t="s">
        <v>1591</v>
      </c>
      <c r="G116" s="209">
        <v>1250</v>
      </c>
    </row>
    <row r="117" spans="1:7" x14ac:dyDescent="0.45">
      <c r="A117" s="208" t="s">
        <v>1800</v>
      </c>
      <c r="B117" s="209">
        <v>22800</v>
      </c>
      <c r="C117" s="210" t="s">
        <v>1576</v>
      </c>
      <c r="D117" s="208" t="s">
        <v>1801</v>
      </c>
      <c r="E117" s="211" t="s">
        <v>396</v>
      </c>
      <c r="F117" s="208" t="s">
        <v>1596</v>
      </c>
      <c r="G117" s="209">
        <v>840</v>
      </c>
    </row>
    <row r="118" spans="1:7" x14ac:dyDescent="0.45">
      <c r="A118" s="208" t="s">
        <v>1802</v>
      </c>
      <c r="B118" s="209">
        <v>57200</v>
      </c>
      <c r="C118" s="210" t="s">
        <v>353</v>
      </c>
      <c r="D118" s="208" t="s">
        <v>1803</v>
      </c>
      <c r="E118" s="211" t="s">
        <v>396</v>
      </c>
      <c r="F118" s="208" t="s">
        <v>1614</v>
      </c>
      <c r="G118" s="209">
        <v>1920</v>
      </c>
    </row>
    <row r="119" spans="1:7" x14ac:dyDescent="0.45">
      <c r="A119" s="208" t="s">
        <v>1804</v>
      </c>
      <c r="B119" s="209">
        <v>26100</v>
      </c>
      <c r="C119" s="210" t="s">
        <v>1576</v>
      </c>
      <c r="D119" s="208" t="s">
        <v>1805</v>
      </c>
      <c r="E119" s="211" t="s">
        <v>396</v>
      </c>
      <c r="F119" s="208" t="s">
        <v>1614</v>
      </c>
      <c r="G119" s="209">
        <v>1520</v>
      </c>
    </row>
    <row r="120" spans="1:7" x14ac:dyDescent="0.45">
      <c r="A120" s="208" t="s">
        <v>1806</v>
      </c>
      <c r="B120" s="209">
        <v>50400</v>
      </c>
      <c r="C120" s="210" t="s">
        <v>1576</v>
      </c>
      <c r="D120" s="208" t="s">
        <v>1807</v>
      </c>
      <c r="E120" s="211" t="s">
        <v>396</v>
      </c>
      <c r="F120" s="208" t="s">
        <v>1614</v>
      </c>
      <c r="G120" s="209">
        <v>1470</v>
      </c>
    </row>
    <row r="121" spans="1:7" x14ac:dyDescent="0.45">
      <c r="A121" s="208" t="s">
        <v>1808</v>
      </c>
      <c r="B121" s="209">
        <v>69300</v>
      </c>
      <c r="C121" s="210" t="s">
        <v>1576</v>
      </c>
      <c r="D121" s="208" t="s">
        <v>1809</v>
      </c>
      <c r="E121" s="211" t="s">
        <v>396</v>
      </c>
      <c r="F121" s="208" t="s">
        <v>1634</v>
      </c>
      <c r="G121" s="209">
        <v>1630</v>
      </c>
    </row>
    <row r="122" spans="1:7" x14ac:dyDescent="0.45">
      <c r="A122" s="208" t="s">
        <v>1810</v>
      </c>
      <c r="B122" s="209">
        <v>64000</v>
      </c>
      <c r="C122" s="210" t="s">
        <v>353</v>
      </c>
      <c r="D122" s="208" t="s">
        <v>1811</v>
      </c>
      <c r="E122" s="211" t="s">
        <v>396</v>
      </c>
      <c r="F122" s="208" t="s">
        <v>1591</v>
      </c>
      <c r="G122" s="209">
        <v>1430</v>
      </c>
    </row>
    <row r="123" spans="1:7" x14ac:dyDescent="0.45">
      <c r="A123" s="208" t="s">
        <v>1812</v>
      </c>
      <c r="B123" s="209">
        <v>91300</v>
      </c>
      <c r="C123" s="210" t="s">
        <v>1576</v>
      </c>
      <c r="D123" s="208" t="s">
        <v>1813</v>
      </c>
      <c r="E123" s="211" t="s">
        <v>396</v>
      </c>
      <c r="F123" s="208" t="s">
        <v>1578</v>
      </c>
      <c r="G123" s="209">
        <v>1840</v>
      </c>
    </row>
    <row r="124" spans="1:7" x14ac:dyDescent="0.45">
      <c r="A124" s="208" t="s">
        <v>1814</v>
      </c>
      <c r="B124" s="209">
        <v>46000</v>
      </c>
      <c r="C124" s="210" t="s">
        <v>353</v>
      </c>
      <c r="D124" s="208" t="s">
        <v>1815</v>
      </c>
      <c r="E124" s="211" t="s">
        <v>396</v>
      </c>
      <c r="F124" s="208" t="s">
        <v>1578</v>
      </c>
      <c r="G124" s="209">
        <v>840</v>
      </c>
    </row>
    <row r="125" spans="1:7" x14ac:dyDescent="0.45">
      <c r="A125" s="208" t="s">
        <v>1816</v>
      </c>
      <c r="B125" s="209">
        <v>58600</v>
      </c>
      <c r="C125" s="210" t="s">
        <v>353</v>
      </c>
      <c r="D125" s="208" t="s">
        <v>1817</v>
      </c>
      <c r="E125" s="211" t="s">
        <v>396</v>
      </c>
      <c r="F125" s="208" t="s">
        <v>1614</v>
      </c>
      <c r="G125" s="209">
        <v>780</v>
      </c>
    </row>
    <row r="126" spans="1:7" x14ac:dyDescent="0.45">
      <c r="A126" s="208" t="s">
        <v>1818</v>
      </c>
      <c r="B126" s="209">
        <v>66000</v>
      </c>
      <c r="C126" s="210" t="s">
        <v>353</v>
      </c>
      <c r="D126" s="208" t="s">
        <v>1819</v>
      </c>
      <c r="E126" s="211" t="s">
        <v>396</v>
      </c>
      <c r="F126" s="208" t="s">
        <v>1634</v>
      </c>
      <c r="G126" s="209">
        <v>520</v>
      </c>
    </row>
    <row r="127" spans="1:7" x14ac:dyDescent="0.45">
      <c r="A127" s="208" t="s">
        <v>1820</v>
      </c>
      <c r="B127" s="209">
        <v>81800</v>
      </c>
      <c r="C127" s="210" t="s">
        <v>1576</v>
      </c>
      <c r="D127" s="208" t="s">
        <v>1821</v>
      </c>
      <c r="E127" s="211" t="s">
        <v>396</v>
      </c>
      <c r="F127" s="208" t="s">
        <v>1578</v>
      </c>
      <c r="G127" s="209">
        <v>590</v>
      </c>
    </row>
    <row r="128" spans="1:7" x14ac:dyDescent="0.45">
      <c r="A128" s="208" t="s">
        <v>263</v>
      </c>
      <c r="B128" s="209">
        <v>24900</v>
      </c>
      <c r="C128" s="210" t="s">
        <v>1576</v>
      </c>
      <c r="D128" s="208" t="s">
        <v>1822</v>
      </c>
      <c r="E128" s="211" t="s">
        <v>396</v>
      </c>
      <c r="F128" s="208" t="s">
        <v>1596</v>
      </c>
      <c r="G128" s="209">
        <v>1210</v>
      </c>
    </row>
    <row r="129" spans="1:7" x14ac:dyDescent="0.45">
      <c r="A129" s="208" t="s">
        <v>1823</v>
      </c>
      <c r="B129" s="209">
        <v>42200</v>
      </c>
      <c r="C129" s="210" t="s">
        <v>1576</v>
      </c>
      <c r="D129" s="208" t="s">
        <v>1824</v>
      </c>
      <c r="E129" s="211" t="s">
        <v>396</v>
      </c>
      <c r="F129" s="208" t="s">
        <v>1578</v>
      </c>
      <c r="G129" s="209">
        <v>1180</v>
      </c>
    </row>
    <row r="130" spans="1:7" x14ac:dyDescent="0.45">
      <c r="A130" s="208" t="s">
        <v>196</v>
      </c>
      <c r="B130" s="209">
        <v>54300</v>
      </c>
      <c r="C130" s="210" t="s">
        <v>353</v>
      </c>
      <c r="D130" s="208" t="s">
        <v>1825</v>
      </c>
      <c r="E130" s="211" t="s">
        <v>396</v>
      </c>
      <c r="F130" s="208" t="s">
        <v>1614</v>
      </c>
      <c r="G130" s="209">
        <v>1960</v>
      </c>
    </row>
    <row r="131" spans="1:7" x14ac:dyDescent="0.45">
      <c r="A131" s="208" t="s">
        <v>1826</v>
      </c>
      <c r="B131" s="209">
        <v>57100</v>
      </c>
      <c r="C131" s="210" t="s">
        <v>1576</v>
      </c>
      <c r="D131" s="208" t="s">
        <v>1827</v>
      </c>
      <c r="E131" s="211" t="s">
        <v>396</v>
      </c>
      <c r="F131" s="208" t="s">
        <v>1634</v>
      </c>
      <c r="G131" s="209">
        <v>1950</v>
      </c>
    </row>
    <row r="132" spans="1:7" x14ac:dyDescent="0.45">
      <c r="A132" s="208" t="s">
        <v>1828</v>
      </c>
      <c r="B132" s="209">
        <v>49000</v>
      </c>
      <c r="C132" s="210" t="s">
        <v>1576</v>
      </c>
      <c r="D132" s="208" t="s">
        <v>1829</v>
      </c>
      <c r="E132" s="211" t="s">
        <v>396</v>
      </c>
      <c r="F132" s="208" t="s">
        <v>1614</v>
      </c>
      <c r="G132" s="209">
        <v>550</v>
      </c>
    </row>
    <row r="133" spans="1:7" x14ac:dyDescent="0.45">
      <c r="A133" s="208" t="s">
        <v>1830</v>
      </c>
      <c r="B133" s="209">
        <v>49000</v>
      </c>
      <c r="C133" s="210" t="s">
        <v>1576</v>
      </c>
      <c r="D133" s="208" t="s">
        <v>1831</v>
      </c>
      <c r="E133" s="211" t="s">
        <v>396</v>
      </c>
      <c r="F133" s="208" t="s">
        <v>1634</v>
      </c>
      <c r="G133" s="209">
        <v>1540</v>
      </c>
    </row>
    <row r="134" spans="1:7" x14ac:dyDescent="0.45">
      <c r="A134" s="208" t="s">
        <v>1832</v>
      </c>
      <c r="B134" s="209">
        <v>49600</v>
      </c>
      <c r="C134" s="210" t="s">
        <v>353</v>
      </c>
      <c r="D134" s="208" t="s">
        <v>1833</v>
      </c>
      <c r="E134" s="211" t="s">
        <v>396</v>
      </c>
      <c r="F134" s="208" t="s">
        <v>1634</v>
      </c>
      <c r="G134" s="209">
        <v>640</v>
      </c>
    </row>
    <row r="135" spans="1:7" x14ac:dyDescent="0.45">
      <c r="A135" s="208" t="s">
        <v>1834</v>
      </c>
      <c r="B135" s="209">
        <v>40700</v>
      </c>
      <c r="C135" s="210" t="s">
        <v>1576</v>
      </c>
      <c r="D135" s="208" t="s">
        <v>1835</v>
      </c>
      <c r="E135" s="211" t="s">
        <v>396</v>
      </c>
      <c r="F135" s="208" t="s">
        <v>1596</v>
      </c>
      <c r="G135" s="209">
        <v>590</v>
      </c>
    </row>
    <row r="136" spans="1:7" x14ac:dyDescent="0.45">
      <c r="A136" s="208" t="s">
        <v>1836</v>
      </c>
      <c r="B136" s="209">
        <v>46600</v>
      </c>
      <c r="C136" s="210" t="s">
        <v>353</v>
      </c>
      <c r="D136" s="208" t="s">
        <v>1837</v>
      </c>
      <c r="E136" s="211" t="s">
        <v>396</v>
      </c>
      <c r="F136" s="208" t="s">
        <v>1578</v>
      </c>
      <c r="G136" s="209">
        <v>1780</v>
      </c>
    </row>
    <row r="137" spans="1:7" x14ac:dyDescent="0.45">
      <c r="A137" s="208" t="s">
        <v>1838</v>
      </c>
      <c r="B137" s="209">
        <v>27900</v>
      </c>
      <c r="C137" s="210" t="s">
        <v>1576</v>
      </c>
      <c r="D137" s="208" t="s">
        <v>1839</v>
      </c>
      <c r="E137" s="211" t="s">
        <v>396</v>
      </c>
      <c r="F137" s="208" t="s">
        <v>1584</v>
      </c>
      <c r="G137" s="209">
        <v>1170</v>
      </c>
    </row>
    <row r="138" spans="1:7" x14ac:dyDescent="0.45">
      <c r="A138" s="208" t="s">
        <v>1840</v>
      </c>
      <c r="B138" s="209">
        <v>99900</v>
      </c>
      <c r="C138" s="210" t="s">
        <v>1576</v>
      </c>
      <c r="D138" s="208" t="s">
        <v>1841</v>
      </c>
      <c r="E138" s="211" t="s">
        <v>396</v>
      </c>
      <c r="F138" s="208" t="s">
        <v>1591</v>
      </c>
      <c r="G138" s="209">
        <v>1630</v>
      </c>
    </row>
    <row r="139" spans="1:7" x14ac:dyDescent="0.45">
      <c r="A139" s="208" t="s">
        <v>1842</v>
      </c>
      <c r="B139" s="209">
        <v>47200</v>
      </c>
      <c r="C139" s="210" t="s">
        <v>1576</v>
      </c>
      <c r="D139" s="208" t="s">
        <v>1843</v>
      </c>
      <c r="E139" s="211" t="s">
        <v>396</v>
      </c>
      <c r="F139" s="208" t="s">
        <v>1614</v>
      </c>
      <c r="G139" s="209">
        <v>1630</v>
      </c>
    </row>
    <row r="140" spans="1:7" x14ac:dyDescent="0.45">
      <c r="A140" s="208" t="s">
        <v>1844</v>
      </c>
      <c r="B140" s="209">
        <v>25100</v>
      </c>
      <c r="C140" s="210" t="s">
        <v>1576</v>
      </c>
      <c r="D140" s="208" t="s">
        <v>1845</v>
      </c>
      <c r="E140" s="211" t="s">
        <v>396</v>
      </c>
      <c r="F140" s="208" t="s">
        <v>1596</v>
      </c>
      <c r="G140" s="209">
        <v>610</v>
      </c>
    </row>
    <row r="141" spans="1:7" x14ac:dyDescent="0.45">
      <c r="A141" s="208" t="s">
        <v>1846</v>
      </c>
      <c r="B141" s="209">
        <v>43800</v>
      </c>
      <c r="C141" s="210" t="s">
        <v>353</v>
      </c>
      <c r="D141" s="208" t="s">
        <v>1847</v>
      </c>
      <c r="E141" s="211" t="s">
        <v>396</v>
      </c>
      <c r="F141" s="208" t="s">
        <v>1603</v>
      </c>
      <c r="G141" s="209">
        <v>640</v>
      </c>
    </row>
    <row r="142" spans="1:7" x14ac:dyDescent="0.45">
      <c r="A142" s="208" t="s">
        <v>1848</v>
      </c>
      <c r="B142" s="209">
        <v>65600</v>
      </c>
      <c r="C142" s="210" t="s">
        <v>353</v>
      </c>
      <c r="D142" s="208" t="s">
        <v>1849</v>
      </c>
      <c r="E142" s="211" t="s">
        <v>396</v>
      </c>
      <c r="F142" s="208" t="s">
        <v>1578</v>
      </c>
      <c r="G142" s="209">
        <v>1990</v>
      </c>
    </row>
    <row r="143" spans="1:7" x14ac:dyDescent="0.45">
      <c r="A143" s="208" t="s">
        <v>1850</v>
      </c>
      <c r="B143" s="209">
        <v>75100</v>
      </c>
      <c r="C143" s="210" t="s">
        <v>1576</v>
      </c>
      <c r="D143" s="208" t="s">
        <v>1851</v>
      </c>
      <c r="E143" s="211" t="s">
        <v>396</v>
      </c>
      <c r="F143" s="208" t="s">
        <v>1474</v>
      </c>
      <c r="G143" s="209">
        <v>1260</v>
      </c>
    </row>
    <row r="144" spans="1:7" x14ac:dyDescent="0.45">
      <c r="A144" s="208" t="s">
        <v>1852</v>
      </c>
      <c r="B144" s="209">
        <v>67300</v>
      </c>
      <c r="C144" s="210" t="s">
        <v>353</v>
      </c>
      <c r="D144" s="208" t="s">
        <v>1853</v>
      </c>
      <c r="E144" s="211" t="s">
        <v>396</v>
      </c>
      <c r="F144" s="208" t="s">
        <v>1474</v>
      </c>
      <c r="G144" s="209">
        <v>1850</v>
      </c>
    </row>
    <row r="145" spans="1:7" x14ac:dyDescent="0.45">
      <c r="A145" s="208" t="s">
        <v>1854</v>
      </c>
      <c r="B145" s="209">
        <v>50800</v>
      </c>
      <c r="C145" s="210" t="s">
        <v>1576</v>
      </c>
      <c r="D145" s="208" t="s">
        <v>1855</v>
      </c>
      <c r="E145" s="211" t="s">
        <v>396</v>
      </c>
      <c r="F145" s="208" t="s">
        <v>1603</v>
      </c>
      <c r="G145" s="209">
        <v>1100</v>
      </c>
    </row>
    <row r="146" spans="1:7" x14ac:dyDescent="0.45">
      <c r="A146" s="208" t="s">
        <v>1826</v>
      </c>
      <c r="B146" s="209">
        <v>88500</v>
      </c>
      <c r="C146" s="210" t="s">
        <v>1576</v>
      </c>
      <c r="D146" s="208" t="s">
        <v>1856</v>
      </c>
      <c r="E146" s="211" t="s">
        <v>396</v>
      </c>
      <c r="F146" s="208" t="s">
        <v>1578</v>
      </c>
      <c r="G146" s="209">
        <v>1530</v>
      </c>
    </row>
    <row r="147" spans="1:7" x14ac:dyDescent="0.45">
      <c r="A147" s="208" t="s">
        <v>1857</v>
      </c>
      <c r="B147" s="209">
        <v>59400</v>
      </c>
      <c r="C147" s="210" t="s">
        <v>1576</v>
      </c>
      <c r="D147" s="208" t="s">
        <v>1858</v>
      </c>
      <c r="E147" s="211" t="s">
        <v>396</v>
      </c>
      <c r="F147" s="208" t="s">
        <v>1474</v>
      </c>
      <c r="G147" s="209">
        <v>1060</v>
      </c>
    </row>
    <row r="148" spans="1:7" x14ac:dyDescent="0.45">
      <c r="A148" s="208" t="s">
        <v>1859</v>
      </c>
      <c r="B148" s="209">
        <v>31100</v>
      </c>
      <c r="C148" s="210" t="s">
        <v>353</v>
      </c>
      <c r="D148" s="208" t="s">
        <v>1860</v>
      </c>
      <c r="E148" s="211" t="s">
        <v>396</v>
      </c>
      <c r="F148" s="208" t="s">
        <v>1634</v>
      </c>
      <c r="G148" s="209">
        <v>740</v>
      </c>
    </row>
    <row r="149" spans="1:7" x14ac:dyDescent="0.45">
      <c r="A149" s="208" t="s">
        <v>1861</v>
      </c>
      <c r="B149" s="209">
        <v>75200</v>
      </c>
      <c r="C149" s="210" t="s">
        <v>1576</v>
      </c>
      <c r="D149" s="208" t="s">
        <v>1862</v>
      </c>
      <c r="E149" s="211" t="s">
        <v>396</v>
      </c>
      <c r="F149" s="208" t="s">
        <v>1474</v>
      </c>
      <c r="G149" s="209">
        <v>1280</v>
      </c>
    </row>
    <row r="150" spans="1:7" x14ac:dyDescent="0.45">
      <c r="A150" s="208" t="s">
        <v>1692</v>
      </c>
      <c r="B150" s="209">
        <v>44600</v>
      </c>
      <c r="C150" s="210" t="s">
        <v>353</v>
      </c>
      <c r="D150" s="208" t="s">
        <v>1863</v>
      </c>
      <c r="E150" s="211" t="s">
        <v>396</v>
      </c>
      <c r="F150" s="208" t="s">
        <v>1584</v>
      </c>
      <c r="G150" s="209">
        <v>1020</v>
      </c>
    </row>
    <row r="151" spans="1:7" x14ac:dyDescent="0.45">
      <c r="A151" s="208" t="s">
        <v>1606</v>
      </c>
      <c r="B151" s="209">
        <v>25300</v>
      </c>
      <c r="C151" s="210" t="s">
        <v>1576</v>
      </c>
      <c r="D151" s="208" t="s">
        <v>1864</v>
      </c>
      <c r="E151" s="211" t="s">
        <v>396</v>
      </c>
      <c r="F151" s="208" t="s">
        <v>1596</v>
      </c>
      <c r="G151" s="209">
        <v>1310</v>
      </c>
    </row>
    <row r="152" spans="1:7" x14ac:dyDescent="0.45">
      <c r="A152" s="208" t="s">
        <v>1865</v>
      </c>
      <c r="B152" s="209">
        <v>28100</v>
      </c>
      <c r="C152" s="210" t="s">
        <v>353</v>
      </c>
      <c r="D152" s="208" t="s">
        <v>1866</v>
      </c>
      <c r="E152" s="211" t="s">
        <v>396</v>
      </c>
      <c r="F152" s="208" t="s">
        <v>1584</v>
      </c>
      <c r="G152" s="209">
        <v>1950</v>
      </c>
    </row>
    <row r="153" spans="1:7" x14ac:dyDescent="0.45">
      <c r="A153" s="208" t="s">
        <v>1867</v>
      </c>
      <c r="B153" s="209">
        <v>33600</v>
      </c>
      <c r="C153" s="210" t="s">
        <v>353</v>
      </c>
      <c r="D153" s="208" t="s">
        <v>1868</v>
      </c>
      <c r="E153" s="211" t="s">
        <v>396</v>
      </c>
      <c r="F153" s="208" t="s">
        <v>1584</v>
      </c>
      <c r="G153" s="209">
        <v>1380</v>
      </c>
    </row>
    <row r="154" spans="1:7" x14ac:dyDescent="0.45">
      <c r="A154" s="208" t="s">
        <v>1869</v>
      </c>
      <c r="B154" s="209">
        <v>69900</v>
      </c>
      <c r="C154" s="210" t="s">
        <v>353</v>
      </c>
      <c r="D154" s="208" t="s">
        <v>1870</v>
      </c>
      <c r="E154" s="211" t="s">
        <v>396</v>
      </c>
      <c r="F154" s="208" t="s">
        <v>1474</v>
      </c>
      <c r="G154" s="209">
        <v>1450</v>
      </c>
    </row>
    <row r="155" spans="1:7" x14ac:dyDescent="0.45">
      <c r="A155" s="208" t="s">
        <v>1871</v>
      </c>
      <c r="B155" s="209">
        <v>79700</v>
      </c>
      <c r="C155" s="210" t="s">
        <v>1576</v>
      </c>
      <c r="D155" s="208" t="s">
        <v>1872</v>
      </c>
      <c r="E155" s="211" t="s">
        <v>396</v>
      </c>
      <c r="F155" s="208" t="s">
        <v>1603</v>
      </c>
      <c r="G155" s="209">
        <v>1080</v>
      </c>
    </row>
    <row r="156" spans="1:7" x14ac:dyDescent="0.45">
      <c r="A156" s="208" t="s">
        <v>1873</v>
      </c>
      <c r="B156" s="209">
        <v>36700</v>
      </c>
      <c r="C156" s="210" t="s">
        <v>353</v>
      </c>
      <c r="D156" s="208" t="s">
        <v>1874</v>
      </c>
      <c r="E156" s="211" t="s">
        <v>1559</v>
      </c>
      <c r="F156" s="208" t="s">
        <v>1634</v>
      </c>
      <c r="G156" s="209">
        <v>1700</v>
      </c>
    </row>
    <row r="157" spans="1:7" x14ac:dyDescent="0.45">
      <c r="A157" s="208" t="s">
        <v>1875</v>
      </c>
      <c r="B157" s="209">
        <v>42900</v>
      </c>
      <c r="C157" s="210" t="s">
        <v>353</v>
      </c>
      <c r="D157" s="208" t="s">
        <v>1876</v>
      </c>
      <c r="E157" s="211" t="s">
        <v>1559</v>
      </c>
      <c r="F157" s="208" t="s">
        <v>1584</v>
      </c>
      <c r="G157" s="209">
        <v>1150</v>
      </c>
    </row>
    <row r="158" spans="1:7" x14ac:dyDescent="0.45">
      <c r="A158" s="208" t="s">
        <v>1877</v>
      </c>
      <c r="B158" s="209">
        <v>28800</v>
      </c>
      <c r="C158" s="210" t="s">
        <v>353</v>
      </c>
      <c r="D158" s="208" t="s">
        <v>1878</v>
      </c>
      <c r="E158" s="211" t="s">
        <v>1559</v>
      </c>
      <c r="F158" s="208" t="s">
        <v>1596</v>
      </c>
      <c r="G158" s="209">
        <v>1610</v>
      </c>
    </row>
    <row r="159" spans="1:7" x14ac:dyDescent="0.45">
      <c r="A159" s="208" t="s">
        <v>1879</v>
      </c>
      <c r="B159" s="209">
        <v>37000</v>
      </c>
      <c r="C159" s="210" t="s">
        <v>353</v>
      </c>
      <c r="D159" s="208" t="s">
        <v>1880</v>
      </c>
      <c r="E159" s="211" t="s">
        <v>1559</v>
      </c>
      <c r="F159" s="208" t="s">
        <v>1603</v>
      </c>
      <c r="G159" s="209">
        <v>1790</v>
      </c>
    </row>
    <row r="160" spans="1:7" x14ac:dyDescent="0.45">
      <c r="A160" s="208" t="s">
        <v>1881</v>
      </c>
      <c r="B160" s="209">
        <v>52800</v>
      </c>
      <c r="C160" s="210" t="s">
        <v>1576</v>
      </c>
      <c r="D160" s="208" t="s">
        <v>1882</v>
      </c>
      <c r="E160" s="211" t="s">
        <v>1559</v>
      </c>
      <c r="F160" s="208" t="s">
        <v>1578</v>
      </c>
      <c r="G160" s="209">
        <v>1640</v>
      </c>
    </row>
    <row r="161" spans="1:7" x14ac:dyDescent="0.45">
      <c r="A161" s="208" t="s">
        <v>1883</v>
      </c>
      <c r="B161" s="209">
        <v>68800</v>
      </c>
      <c r="C161" s="210" t="s">
        <v>1576</v>
      </c>
      <c r="D161" s="208" t="s">
        <v>1884</v>
      </c>
      <c r="E161" s="211" t="s">
        <v>1559</v>
      </c>
      <c r="F161" s="208" t="s">
        <v>1634</v>
      </c>
      <c r="G161" s="209">
        <v>1760</v>
      </c>
    </row>
    <row r="162" spans="1:7" x14ac:dyDescent="0.45">
      <c r="A162" s="208" t="s">
        <v>1751</v>
      </c>
      <c r="B162" s="209">
        <v>98300</v>
      </c>
      <c r="C162" s="210" t="s">
        <v>353</v>
      </c>
      <c r="D162" s="208" t="s">
        <v>1885</v>
      </c>
      <c r="E162" s="211" t="s">
        <v>1559</v>
      </c>
      <c r="F162" s="208" t="s">
        <v>1474</v>
      </c>
      <c r="G162" s="209">
        <v>1560</v>
      </c>
    </row>
    <row r="163" spans="1:7" x14ac:dyDescent="0.45">
      <c r="A163" s="208" t="s">
        <v>1886</v>
      </c>
      <c r="B163" s="209">
        <v>93900</v>
      </c>
      <c r="C163" s="210" t="s">
        <v>1576</v>
      </c>
      <c r="D163" s="208" t="s">
        <v>1887</v>
      </c>
      <c r="E163" s="211" t="s">
        <v>1559</v>
      </c>
      <c r="F163" s="208" t="s">
        <v>1591</v>
      </c>
      <c r="G163" s="209">
        <v>1830</v>
      </c>
    </row>
    <row r="164" spans="1:7" x14ac:dyDescent="0.45">
      <c r="A164" s="208" t="s">
        <v>1888</v>
      </c>
      <c r="B164" s="209">
        <v>30600</v>
      </c>
      <c r="C164" s="210" t="s">
        <v>353</v>
      </c>
      <c r="D164" s="208" t="s">
        <v>1889</v>
      </c>
      <c r="E164" s="211" t="s">
        <v>1559</v>
      </c>
      <c r="F164" s="208" t="s">
        <v>1596</v>
      </c>
      <c r="G164" s="209">
        <v>890</v>
      </c>
    </row>
    <row r="165" spans="1:7" x14ac:dyDescent="0.45">
      <c r="A165" s="208" t="s">
        <v>1890</v>
      </c>
      <c r="B165" s="209">
        <v>40900</v>
      </c>
      <c r="C165" s="210" t="s">
        <v>1576</v>
      </c>
      <c r="D165" s="208" t="s">
        <v>1891</v>
      </c>
      <c r="E165" s="211" t="s">
        <v>1559</v>
      </c>
      <c r="F165" s="208" t="s">
        <v>1614</v>
      </c>
      <c r="G165" s="209">
        <v>1620</v>
      </c>
    </row>
    <row r="166" spans="1:7" x14ac:dyDescent="0.45">
      <c r="A166" s="208" t="s">
        <v>1892</v>
      </c>
      <c r="B166" s="209">
        <v>95200</v>
      </c>
      <c r="C166" s="210" t="s">
        <v>1576</v>
      </c>
      <c r="D166" s="208" t="s">
        <v>1893</v>
      </c>
      <c r="E166" s="211" t="s">
        <v>1559</v>
      </c>
      <c r="F166" s="208" t="s">
        <v>1578</v>
      </c>
      <c r="G166" s="209">
        <v>1530</v>
      </c>
    </row>
    <row r="167" spans="1:7" x14ac:dyDescent="0.45">
      <c r="A167" s="208" t="s">
        <v>1869</v>
      </c>
      <c r="B167" s="209">
        <v>74000</v>
      </c>
      <c r="C167" s="210" t="s">
        <v>1576</v>
      </c>
      <c r="D167" s="208" t="s">
        <v>1894</v>
      </c>
      <c r="E167" s="211" t="s">
        <v>1559</v>
      </c>
      <c r="F167" s="208" t="s">
        <v>1591</v>
      </c>
      <c r="G167" s="209">
        <v>1470</v>
      </c>
    </row>
    <row r="168" spans="1:7" x14ac:dyDescent="0.45">
      <c r="A168" s="208" t="s">
        <v>1684</v>
      </c>
      <c r="B168" s="209">
        <v>45100</v>
      </c>
      <c r="C168" s="210" t="s">
        <v>1576</v>
      </c>
      <c r="D168" s="208" t="s">
        <v>1895</v>
      </c>
      <c r="E168" s="211" t="s">
        <v>1559</v>
      </c>
      <c r="F168" s="208" t="s">
        <v>1614</v>
      </c>
      <c r="G168" s="209">
        <v>1250</v>
      </c>
    </row>
    <row r="169" spans="1:7" x14ac:dyDescent="0.45">
      <c r="A169" s="208" t="s">
        <v>1896</v>
      </c>
      <c r="B169" s="209">
        <v>33600</v>
      </c>
      <c r="C169" s="210" t="s">
        <v>353</v>
      </c>
      <c r="D169" s="208" t="s">
        <v>1897</v>
      </c>
      <c r="E169" s="211" t="s">
        <v>1559</v>
      </c>
      <c r="F169" s="208" t="s">
        <v>1596</v>
      </c>
      <c r="G169" s="209">
        <v>1170</v>
      </c>
    </row>
    <row r="170" spans="1:7" x14ac:dyDescent="0.45">
      <c r="A170" s="208" t="s">
        <v>1898</v>
      </c>
      <c r="B170" s="209">
        <v>73600</v>
      </c>
      <c r="C170" s="210" t="s">
        <v>353</v>
      </c>
      <c r="D170" s="208" t="s">
        <v>1899</v>
      </c>
      <c r="E170" s="211" t="s">
        <v>1557</v>
      </c>
      <c r="F170" s="208" t="s">
        <v>1578</v>
      </c>
      <c r="G170" s="209">
        <v>1560</v>
      </c>
    </row>
    <row r="171" spans="1:7" x14ac:dyDescent="0.45">
      <c r="A171" s="208" t="s">
        <v>1900</v>
      </c>
      <c r="B171" s="209">
        <v>55000</v>
      </c>
      <c r="C171" s="210" t="s">
        <v>353</v>
      </c>
      <c r="D171" s="208" t="s">
        <v>1901</v>
      </c>
      <c r="E171" s="211" t="s">
        <v>1557</v>
      </c>
      <c r="F171" s="208" t="s">
        <v>1634</v>
      </c>
      <c r="G171" s="209">
        <v>1680</v>
      </c>
    </row>
    <row r="172" spans="1:7" x14ac:dyDescent="0.45">
      <c r="A172" s="208" t="s">
        <v>1902</v>
      </c>
      <c r="B172" s="209">
        <v>58800</v>
      </c>
      <c r="C172" s="210" t="s">
        <v>353</v>
      </c>
      <c r="D172" s="208" t="s">
        <v>1903</v>
      </c>
      <c r="E172" s="211" t="s">
        <v>1557</v>
      </c>
      <c r="F172" s="208" t="s">
        <v>1578</v>
      </c>
      <c r="G172" s="209">
        <v>630</v>
      </c>
    </row>
    <row r="173" spans="1:7" x14ac:dyDescent="0.45">
      <c r="A173" s="208" t="s">
        <v>1904</v>
      </c>
      <c r="B173" s="209">
        <v>54700</v>
      </c>
      <c r="C173" s="210" t="s">
        <v>1576</v>
      </c>
      <c r="D173" s="208" t="s">
        <v>1905</v>
      </c>
      <c r="E173" s="211" t="s">
        <v>1557</v>
      </c>
      <c r="F173" s="208" t="s">
        <v>1634</v>
      </c>
      <c r="G173" s="209">
        <v>1140</v>
      </c>
    </row>
    <row r="174" spans="1:7" x14ac:dyDescent="0.45">
      <c r="A174" s="208" t="s">
        <v>196</v>
      </c>
      <c r="B174" s="209">
        <v>35800</v>
      </c>
      <c r="C174" s="210" t="s">
        <v>353</v>
      </c>
      <c r="D174" s="208" t="s">
        <v>1906</v>
      </c>
      <c r="E174" s="211" t="s">
        <v>1557</v>
      </c>
      <c r="F174" s="208" t="s">
        <v>1596</v>
      </c>
      <c r="G174" s="209">
        <v>920</v>
      </c>
    </row>
    <row r="175" spans="1:7" x14ac:dyDescent="0.45">
      <c r="A175" s="208" t="s">
        <v>1907</v>
      </c>
      <c r="B175" s="209">
        <v>39100</v>
      </c>
      <c r="C175" s="210" t="s">
        <v>353</v>
      </c>
      <c r="D175" s="208" t="s">
        <v>1908</v>
      </c>
      <c r="E175" s="211" t="s">
        <v>1557</v>
      </c>
      <c r="F175" s="208" t="s">
        <v>1584</v>
      </c>
      <c r="G175" s="209">
        <v>1930</v>
      </c>
    </row>
    <row r="176" spans="1:7" x14ac:dyDescent="0.45">
      <c r="A176" s="208" t="s">
        <v>1909</v>
      </c>
      <c r="B176" s="209">
        <v>36700</v>
      </c>
      <c r="C176" s="210" t="s">
        <v>1576</v>
      </c>
      <c r="D176" s="208" t="s">
        <v>1910</v>
      </c>
      <c r="E176" s="211" t="s">
        <v>1557</v>
      </c>
      <c r="F176" s="208" t="s">
        <v>1596</v>
      </c>
      <c r="G176" s="209">
        <v>530</v>
      </c>
    </row>
    <row r="177" spans="1:7" x14ac:dyDescent="0.45">
      <c r="A177" s="208" t="s">
        <v>1911</v>
      </c>
      <c r="B177" s="209">
        <v>90200</v>
      </c>
      <c r="C177" s="210" t="s">
        <v>1576</v>
      </c>
      <c r="D177" s="208" t="s">
        <v>1912</v>
      </c>
      <c r="E177" s="211" t="s">
        <v>1557</v>
      </c>
      <c r="F177" s="208" t="s">
        <v>1591</v>
      </c>
      <c r="G177" s="209">
        <v>550</v>
      </c>
    </row>
    <row r="178" spans="1:7" x14ac:dyDescent="0.45">
      <c r="A178" s="208" t="s">
        <v>1913</v>
      </c>
      <c r="B178" s="209">
        <v>76900</v>
      </c>
      <c r="C178" s="210" t="s">
        <v>1576</v>
      </c>
      <c r="D178" s="208" t="s">
        <v>1914</v>
      </c>
      <c r="E178" s="211" t="s">
        <v>1557</v>
      </c>
      <c r="F178" s="208" t="s">
        <v>1591</v>
      </c>
      <c r="G178" s="209">
        <v>1070</v>
      </c>
    </row>
    <row r="179" spans="1:7" x14ac:dyDescent="0.45">
      <c r="A179" s="208" t="s">
        <v>1915</v>
      </c>
      <c r="B179" s="209">
        <v>26400</v>
      </c>
      <c r="C179" s="210" t="s">
        <v>1576</v>
      </c>
      <c r="D179" s="208" t="s">
        <v>1916</v>
      </c>
      <c r="E179" s="211" t="s">
        <v>1557</v>
      </c>
      <c r="F179" s="208" t="s">
        <v>1584</v>
      </c>
      <c r="G179" s="209">
        <v>1580</v>
      </c>
    </row>
    <row r="180" spans="1:7" x14ac:dyDescent="0.45">
      <c r="A180" s="208" t="s">
        <v>1917</v>
      </c>
      <c r="B180" s="209">
        <v>32300</v>
      </c>
      <c r="C180" s="210" t="s">
        <v>353</v>
      </c>
      <c r="D180" s="208" t="s">
        <v>1918</v>
      </c>
      <c r="E180" s="211" t="s">
        <v>1557</v>
      </c>
      <c r="F180" s="208" t="s">
        <v>1584</v>
      </c>
      <c r="G180" s="209">
        <v>1230</v>
      </c>
    </row>
    <row r="181" spans="1:7" x14ac:dyDescent="0.45">
      <c r="A181" s="208" t="s">
        <v>1919</v>
      </c>
      <c r="B181" s="209">
        <v>46500</v>
      </c>
      <c r="C181" s="210" t="s">
        <v>353</v>
      </c>
      <c r="D181" s="208" t="s">
        <v>1920</v>
      </c>
      <c r="E181" s="211" t="s">
        <v>1557</v>
      </c>
      <c r="F181" s="208" t="s">
        <v>1634</v>
      </c>
      <c r="G181" s="209">
        <v>740</v>
      </c>
    </row>
    <row r="182" spans="1:7" x14ac:dyDescent="0.45">
      <c r="A182" s="208" t="s">
        <v>1921</v>
      </c>
      <c r="B182" s="209">
        <v>57400</v>
      </c>
      <c r="C182" s="210" t="s">
        <v>353</v>
      </c>
      <c r="D182" s="208" t="s">
        <v>1922</v>
      </c>
      <c r="E182" s="211" t="s">
        <v>1557</v>
      </c>
      <c r="F182" s="208" t="s">
        <v>1591</v>
      </c>
      <c r="G182" s="209">
        <v>1390</v>
      </c>
    </row>
    <row r="183" spans="1:7" x14ac:dyDescent="0.45">
      <c r="A183" s="208" t="s">
        <v>1923</v>
      </c>
      <c r="B183" s="209">
        <v>73500</v>
      </c>
      <c r="C183" s="210" t="s">
        <v>1576</v>
      </c>
      <c r="D183" s="208" t="s">
        <v>1924</v>
      </c>
      <c r="E183" s="211" t="s">
        <v>1557</v>
      </c>
      <c r="F183" s="208" t="s">
        <v>1474</v>
      </c>
      <c r="G183" s="209">
        <v>1410</v>
      </c>
    </row>
    <row r="184" spans="1:7" x14ac:dyDescent="0.45">
      <c r="A184" s="208" t="s">
        <v>1925</v>
      </c>
      <c r="B184" s="209">
        <v>33900</v>
      </c>
      <c r="C184" s="210" t="s">
        <v>1576</v>
      </c>
      <c r="D184" s="208" t="s">
        <v>1926</v>
      </c>
      <c r="E184" s="211" t="s">
        <v>1557</v>
      </c>
      <c r="F184" s="208" t="s">
        <v>1584</v>
      </c>
      <c r="G184" s="209">
        <v>1460</v>
      </c>
    </row>
    <row r="185" spans="1:7" x14ac:dyDescent="0.45">
      <c r="A185" s="208" t="s">
        <v>1927</v>
      </c>
      <c r="B185" s="209">
        <v>50300</v>
      </c>
      <c r="C185" s="210" t="s">
        <v>1576</v>
      </c>
      <c r="D185" s="208" t="s">
        <v>1928</v>
      </c>
      <c r="E185" s="211" t="s">
        <v>1565</v>
      </c>
      <c r="F185" s="208" t="s">
        <v>1474</v>
      </c>
      <c r="G185" s="209">
        <v>1110</v>
      </c>
    </row>
    <row r="186" spans="1:7" x14ac:dyDescent="0.45">
      <c r="A186" s="208" t="s">
        <v>1929</v>
      </c>
      <c r="B186" s="209">
        <v>72100</v>
      </c>
      <c r="C186" s="210" t="s">
        <v>353</v>
      </c>
      <c r="D186" s="208" t="s">
        <v>1930</v>
      </c>
      <c r="E186" s="211" t="s">
        <v>1565</v>
      </c>
      <c r="F186" s="208" t="s">
        <v>1474</v>
      </c>
      <c r="G186" s="209">
        <v>520</v>
      </c>
    </row>
    <row r="187" spans="1:7" x14ac:dyDescent="0.45">
      <c r="A187" s="208" t="s">
        <v>1931</v>
      </c>
      <c r="B187" s="209">
        <v>65100</v>
      </c>
      <c r="C187" s="210" t="s">
        <v>1576</v>
      </c>
      <c r="D187" s="208" t="s">
        <v>1932</v>
      </c>
      <c r="E187" s="211" t="s">
        <v>1565</v>
      </c>
      <c r="F187" s="208" t="s">
        <v>1603</v>
      </c>
      <c r="G187" s="209">
        <v>950</v>
      </c>
    </row>
    <row r="188" spans="1:7" x14ac:dyDescent="0.45">
      <c r="A188" s="208" t="s">
        <v>1933</v>
      </c>
      <c r="B188" s="209">
        <v>36700</v>
      </c>
      <c r="C188" s="210" t="s">
        <v>1576</v>
      </c>
      <c r="D188" s="208" t="s">
        <v>1934</v>
      </c>
      <c r="E188" s="211" t="s">
        <v>1565</v>
      </c>
      <c r="F188" s="208" t="s">
        <v>1596</v>
      </c>
      <c r="G188" s="209">
        <v>1870</v>
      </c>
    </row>
    <row r="189" spans="1:7" x14ac:dyDescent="0.45">
      <c r="A189" s="208" t="s">
        <v>1935</v>
      </c>
      <c r="B189" s="209">
        <v>91200</v>
      </c>
      <c r="C189" s="210" t="s">
        <v>1576</v>
      </c>
      <c r="D189" s="208" t="s">
        <v>1936</v>
      </c>
      <c r="E189" s="211" t="s">
        <v>1565</v>
      </c>
      <c r="F189" s="208" t="s">
        <v>1474</v>
      </c>
      <c r="G189" s="209">
        <v>1710</v>
      </c>
    </row>
    <row r="190" spans="1:7" x14ac:dyDescent="0.45">
      <c r="A190" s="208" t="s">
        <v>1937</v>
      </c>
      <c r="B190" s="209">
        <v>46100</v>
      </c>
      <c r="C190" s="210" t="s">
        <v>1576</v>
      </c>
      <c r="D190" s="208" t="s">
        <v>1938</v>
      </c>
      <c r="E190" s="211" t="s">
        <v>1565</v>
      </c>
      <c r="F190" s="208" t="s">
        <v>1634</v>
      </c>
      <c r="G190" s="209">
        <v>750</v>
      </c>
    </row>
    <row r="191" spans="1:7" x14ac:dyDescent="0.45">
      <c r="A191" s="208" t="s">
        <v>1939</v>
      </c>
      <c r="B191" s="209">
        <v>38800</v>
      </c>
      <c r="C191" s="210" t="s">
        <v>1576</v>
      </c>
      <c r="D191" s="208" t="s">
        <v>1940</v>
      </c>
      <c r="E191" s="211" t="s">
        <v>1565</v>
      </c>
      <c r="F191" s="208" t="s">
        <v>1634</v>
      </c>
      <c r="G191" s="209">
        <v>670</v>
      </c>
    </row>
    <row r="192" spans="1:7" x14ac:dyDescent="0.45">
      <c r="A192" s="208" t="s">
        <v>1941</v>
      </c>
      <c r="B192" s="209">
        <v>96000</v>
      </c>
      <c r="C192" s="210" t="s">
        <v>353</v>
      </c>
      <c r="D192" s="208" t="s">
        <v>1942</v>
      </c>
      <c r="E192" s="211" t="s">
        <v>1565</v>
      </c>
      <c r="F192" s="208" t="s">
        <v>1474</v>
      </c>
      <c r="G192" s="209">
        <v>1390</v>
      </c>
    </row>
    <row r="193" spans="1:7" x14ac:dyDescent="0.45">
      <c r="A193" s="208" t="s">
        <v>1943</v>
      </c>
      <c r="B193" s="209">
        <v>97900</v>
      </c>
      <c r="C193" s="210" t="s">
        <v>353</v>
      </c>
      <c r="D193" s="208" t="s">
        <v>1944</v>
      </c>
      <c r="E193" s="211" t="s">
        <v>1565</v>
      </c>
      <c r="F193" s="208" t="s">
        <v>1591</v>
      </c>
      <c r="G193" s="209">
        <v>650</v>
      </c>
    </row>
    <row r="194" spans="1:7" x14ac:dyDescent="0.45">
      <c r="A194" s="208" t="s">
        <v>1945</v>
      </c>
      <c r="B194" s="209">
        <v>77100</v>
      </c>
      <c r="C194" s="210" t="s">
        <v>353</v>
      </c>
      <c r="D194" s="208" t="s">
        <v>1946</v>
      </c>
      <c r="E194" s="211" t="s">
        <v>1565</v>
      </c>
      <c r="F194" s="208" t="s">
        <v>1634</v>
      </c>
      <c r="G194" s="209">
        <v>1890</v>
      </c>
    </row>
    <row r="195" spans="1:7" x14ac:dyDescent="0.45">
      <c r="A195" s="208" t="s">
        <v>1947</v>
      </c>
      <c r="B195" s="209">
        <v>75000</v>
      </c>
      <c r="C195" s="210" t="s">
        <v>1576</v>
      </c>
      <c r="D195" s="208" t="s">
        <v>1948</v>
      </c>
      <c r="E195" s="211" t="s">
        <v>1565</v>
      </c>
      <c r="F195" s="208" t="s">
        <v>1474</v>
      </c>
      <c r="G195" s="209">
        <v>1190</v>
      </c>
    </row>
    <row r="196" spans="1:7" x14ac:dyDescent="0.45">
      <c r="A196" s="208" t="s">
        <v>1949</v>
      </c>
      <c r="B196" s="209">
        <v>37000</v>
      </c>
      <c r="C196" s="210" t="s">
        <v>353</v>
      </c>
      <c r="D196" s="208" t="s">
        <v>1950</v>
      </c>
      <c r="E196" s="211" t="s">
        <v>1565</v>
      </c>
      <c r="F196" s="208" t="s">
        <v>1634</v>
      </c>
      <c r="G196" s="209">
        <v>1010</v>
      </c>
    </row>
    <row r="197" spans="1:7" x14ac:dyDescent="0.45">
      <c r="A197" s="208" t="s">
        <v>1951</v>
      </c>
      <c r="B197" s="209">
        <v>62100</v>
      </c>
      <c r="C197" s="210" t="s">
        <v>353</v>
      </c>
      <c r="D197" s="208" t="s">
        <v>1952</v>
      </c>
      <c r="E197" s="211" t="s">
        <v>1565</v>
      </c>
      <c r="F197" s="208" t="s">
        <v>1578</v>
      </c>
      <c r="G197" s="209">
        <v>1550</v>
      </c>
    </row>
    <row r="198" spans="1:7" x14ac:dyDescent="0.45">
      <c r="A198" s="208" t="s">
        <v>1953</v>
      </c>
      <c r="B198" s="209">
        <v>55600</v>
      </c>
      <c r="C198" s="210" t="s">
        <v>1576</v>
      </c>
      <c r="D198" s="208" t="s">
        <v>1954</v>
      </c>
      <c r="E198" s="211" t="s">
        <v>1565</v>
      </c>
      <c r="F198" s="208" t="s">
        <v>1474</v>
      </c>
      <c r="G198" s="209">
        <v>1630</v>
      </c>
    </row>
    <row r="199" spans="1:7" x14ac:dyDescent="0.45">
      <c r="A199" s="208" t="s">
        <v>1955</v>
      </c>
      <c r="B199" s="209">
        <v>58500</v>
      </c>
      <c r="C199" s="210" t="s">
        <v>1576</v>
      </c>
      <c r="D199" s="208" t="s">
        <v>1956</v>
      </c>
      <c r="E199" s="211" t="s">
        <v>1565</v>
      </c>
      <c r="F199" s="208" t="s">
        <v>1614</v>
      </c>
      <c r="G199" s="209">
        <v>1520</v>
      </c>
    </row>
    <row r="200" spans="1:7" x14ac:dyDescent="0.45">
      <c r="A200" s="208" t="s">
        <v>1957</v>
      </c>
      <c r="B200" s="209">
        <v>64700</v>
      </c>
      <c r="C200" s="210" t="s">
        <v>1576</v>
      </c>
      <c r="D200" s="208" t="s">
        <v>1958</v>
      </c>
      <c r="E200" s="211" t="s">
        <v>1565</v>
      </c>
      <c r="F200" s="208" t="s">
        <v>1474</v>
      </c>
      <c r="G200" s="209">
        <v>1630</v>
      </c>
    </row>
    <row r="201" spans="1:7" x14ac:dyDescent="0.45">
      <c r="A201" s="208" t="s">
        <v>1959</v>
      </c>
      <c r="B201" s="209">
        <v>47300</v>
      </c>
      <c r="C201" s="210" t="s">
        <v>353</v>
      </c>
      <c r="D201" s="208" t="s">
        <v>1960</v>
      </c>
      <c r="E201" s="211" t="s">
        <v>1565</v>
      </c>
      <c r="F201" s="208" t="s">
        <v>1634</v>
      </c>
      <c r="G201" s="209">
        <v>510</v>
      </c>
    </row>
    <row r="202" spans="1:7" x14ac:dyDescent="0.45">
      <c r="A202" s="208" t="s">
        <v>1961</v>
      </c>
      <c r="B202" s="209">
        <v>42800</v>
      </c>
      <c r="C202" s="210" t="s">
        <v>353</v>
      </c>
      <c r="D202" s="208" t="s">
        <v>1962</v>
      </c>
      <c r="E202" s="211" t="s">
        <v>1565</v>
      </c>
      <c r="F202" s="208" t="s">
        <v>1578</v>
      </c>
      <c r="G202" s="209">
        <v>1160</v>
      </c>
    </row>
    <row r="203" spans="1:7" x14ac:dyDescent="0.45">
      <c r="A203" s="208" t="s">
        <v>1963</v>
      </c>
      <c r="B203" s="209">
        <v>26600</v>
      </c>
      <c r="C203" s="210" t="s">
        <v>1576</v>
      </c>
      <c r="D203" s="208" t="s">
        <v>1964</v>
      </c>
      <c r="E203" s="211" t="s">
        <v>1565</v>
      </c>
      <c r="F203" s="208" t="s">
        <v>1584</v>
      </c>
      <c r="G203" s="209">
        <v>1590</v>
      </c>
    </row>
    <row r="204" spans="1:7" x14ac:dyDescent="0.45">
      <c r="A204" s="208" t="s">
        <v>1965</v>
      </c>
      <c r="B204" s="209">
        <v>34800</v>
      </c>
      <c r="C204" s="210" t="s">
        <v>1576</v>
      </c>
      <c r="D204" s="208" t="s">
        <v>1966</v>
      </c>
      <c r="E204" s="211" t="s">
        <v>1565</v>
      </c>
      <c r="F204" s="208" t="s">
        <v>1603</v>
      </c>
      <c r="G204" s="209">
        <v>1000</v>
      </c>
    </row>
    <row r="205" spans="1:7" x14ac:dyDescent="0.45">
      <c r="A205" s="208" t="s">
        <v>1967</v>
      </c>
      <c r="B205" s="209">
        <v>78100</v>
      </c>
      <c r="C205" s="210" t="s">
        <v>353</v>
      </c>
      <c r="D205" s="208" t="s">
        <v>1968</v>
      </c>
      <c r="E205" s="211" t="s">
        <v>1565</v>
      </c>
      <c r="F205" s="208" t="s">
        <v>1634</v>
      </c>
      <c r="G205" s="209">
        <v>1000</v>
      </c>
    </row>
    <row r="206" spans="1:7" x14ac:dyDescent="0.45">
      <c r="A206" s="208" t="s">
        <v>1969</v>
      </c>
      <c r="B206" s="209">
        <v>36800</v>
      </c>
      <c r="C206" s="210" t="s">
        <v>353</v>
      </c>
      <c r="D206" s="208" t="s">
        <v>1970</v>
      </c>
      <c r="E206" s="211" t="s">
        <v>1565</v>
      </c>
      <c r="F206" s="208" t="s">
        <v>1603</v>
      </c>
      <c r="G206" s="209">
        <v>1450</v>
      </c>
    </row>
    <row r="207" spans="1:7" x14ac:dyDescent="0.45">
      <c r="A207" s="208" t="s">
        <v>1971</v>
      </c>
      <c r="B207" s="209">
        <v>94300</v>
      </c>
      <c r="C207" s="210" t="s">
        <v>353</v>
      </c>
      <c r="D207" s="208" t="s">
        <v>1972</v>
      </c>
      <c r="E207" s="211" t="s">
        <v>1565</v>
      </c>
      <c r="F207" s="208" t="s">
        <v>1578</v>
      </c>
      <c r="G207" s="209">
        <v>590</v>
      </c>
    </row>
    <row r="208" spans="1:7" x14ac:dyDescent="0.45">
      <c r="A208" s="208" t="s">
        <v>1973</v>
      </c>
      <c r="B208" s="209">
        <v>60200</v>
      </c>
      <c r="C208" s="210" t="s">
        <v>1576</v>
      </c>
      <c r="D208" s="208" t="s">
        <v>1974</v>
      </c>
      <c r="E208" s="211" t="s">
        <v>1554</v>
      </c>
      <c r="F208" s="208" t="s">
        <v>1578</v>
      </c>
      <c r="G208" s="209">
        <v>1790</v>
      </c>
    </row>
    <row r="209" spans="1:7" x14ac:dyDescent="0.45">
      <c r="A209" s="208" t="s">
        <v>1975</v>
      </c>
      <c r="B209" s="209">
        <v>62700</v>
      </c>
      <c r="C209" s="210" t="s">
        <v>1576</v>
      </c>
      <c r="D209" s="208" t="s">
        <v>1976</v>
      </c>
      <c r="E209" s="211" t="s">
        <v>1554</v>
      </c>
      <c r="F209" s="208" t="s">
        <v>1578</v>
      </c>
      <c r="G209" s="209">
        <v>1770</v>
      </c>
    </row>
    <row r="210" spans="1:7" x14ac:dyDescent="0.45">
      <c r="A210" s="208" t="s">
        <v>1977</v>
      </c>
      <c r="B210" s="209">
        <v>61700</v>
      </c>
      <c r="C210" s="210" t="s">
        <v>353</v>
      </c>
      <c r="D210" s="208" t="s">
        <v>1978</v>
      </c>
      <c r="E210" s="211" t="s">
        <v>1554</v>
      </c>
      <c r="F210" s="208" t="s">
        <v>1603</v>
      </c>
      <c r="G210" s="209">
        <v>1020</v>
      </c>
    </row>
    <row r="211" spans="1:7" x14ac:dyDescent="0.45">
      <c r="A211" s="208" t="s">
        <v>1979</v>
      </c>
      <c r="B211" s="209">
        <v>41900</v>
      </c>
      <c r="C211" s="210" t="s">
        <v>1576</v>
      </c>
      <c r="D211" s="208" t="s">
        <v>1980</v>
      </c>
      <c r="E211" s="211" t="s">
        <v>1554</v>
      </c>
      <c r="F211" s="208" t="s">
        <v>1474</v>
      </c>
      <c r="G211" s="209">
        <v>1810</v>
      </c>
    </row>
    <row r="212" spans="1:7" x14ac:dyDescent="0.45">
      <c r="A212" s="208" t="s">
        <v>1981</v>
      </c>
      <c r="B212" s="209">
        <v>43500</v>
      </c>
      <c r="C212" s="210" t="s">
        <v>353</v>
      </c>
      <c r="D212" s="208" t="s">
        <v>1982</v>
      </c>
      <c r="E212" s="211" t="s">
        <v>1554</v>
      </c>
      <c r="F212" s="208" t="s">
        <v>1584</v>
      </c>
      <c r="G212" s="209">
        <v>1200</v>
      </c>
    </row>
    <row r="213" spans="1:7" x14ac:dyDescent="0.45">
      <c r="A213" s="208" t="s">
        <v>1983</v>
      </c>
      <c r="B213" s="209">
        <v>43600</v>
      </c>
      <c r="C213" s="210" t="s">
        <v>1576</v>
      </c>
      <c r="D213" s="208" t="s">
        <v>1984</v>
      </c>
      <c r="E213" s="211" t="s">
        <v>1554</v>
      </c>
      <c r="F213" s="208" t="s">
        <v>1603</v>
      </c>
      <c r="G213" s="209">
        <v>920</v>
      </c>
    </row>
    <row r="214" spans="1:7" x14ac:dyDescent="0.45">
      <c r="A214" s="208" t="s">
        <v>1985</v>
      </c>
      <c r="B214" s="209">
        <v>51600</v>
      </c>
      <c r="C214" s="210" t="s">
        <v>1576</v>
      </c>
      <c r="D214" s="208" t="s">
        <v>1986</v>
      </c>
      <c r="E214" s="211" t="s">
        <v>1554</v>
      </c>
      <c r="F214" s="208" t="s">
        <v>1614</v>
      </c>
      <c r="G214" s="209">
        <v>2000</v>
      </c>
    </row>
    <row r="215" spans="1:7" x14ac:dyDescent="0.45">
      <c r="A215" s="208" t="s">
        <v>1987</v>
      </c>
      <c r="B215" s="209">
        <v>99600</v>
      </c>
      <c r="C215" s="210" t="s">
        <v>353</v>
      </c>
      <c r="D215" s="208" t="s">
        <v>1988</v>
      </c>
      <c r="E215" s="211" t="s">
        <v>1554</v>
      </c>
      <c r="F215" s="208" t="s">
        <v>1474</v>
      </c>
      <c r="G215" s="209">
        <v>1290</v>
      </c>
    </row>
    <row r="216" spans="1:7" x14ac:dyDescent="0.45">
      <c r="A216" s="208" t="s">
        <v>1989</v>
      </c>
      <c r="B216" s="209">
        <v>46500</v>
      </c>
      <c r="C216" s="210" t="s">
        <v>353</v>
      </c>
      <c r="D216" s="208" t="s">
        <v>1990</v>
      </c>
      <c r="E216" s="211" t="s">
        <v>1554</v>
      </c>
      <c r="F216" s="208" t="s">
        <v>1634</v>
      </c>
      <c r="G216" s="209">
        <v>570</v>
      </c>
    </row>
    <row r="217" spans="1:7" x14ac:dyDescent="0.45">
      <c r="A217" s="208" t="s">
        <v>1991</v>
      </c>
      <c r="B217" s="209">
        <v>54700</v>
      </c>
      <c r="C217" s="210" t="s">
        <v>353</v>
      </c>
      <c r="D217" s="208" t="s">
        <v>1992</v>
      </c>
      <c r="E217" s="211" t="s">
        <v>1562</v>
      </c>
      <c r="F217" s="208" t="s">
        <v>1474</v>
      </c>
      <c r="G217" s="209">
        <v>780</v>
      </c>
    </row>
    <row r="218" spans="1:7" x14ac:dyDescent="0.45">
      <c r="A218" s="208" t="s">
        <v>1993</v>
      </c>
      <c r="B218" s="209">
        <v>20000</v>
      </c>
      <c r="C218" s="210" t="s">
        <v>353</v>
      </c>
      <c r="D218" s="208" t="s">
        <v>1994</v>
      </c>
      <c r="E218" s="211" t="s">
        <v>1562</v>
      </c>
      <c r="F218" s="208" t="s">
        <v>1596</v>
      </c>
      <c r="G218" s="209">
        <v>1720</v>
      </c>
    </row>
    <row r="219" spans="1:7" x14ac:dyDescent="0.45">
      <c r="A219" s="208" t="s">
        <v>1995</v>
      </c>
      <c r="B219" s="209">
        <v>73100</v>
      </c>
      <c r="C219" s="210" t="s">
        <v>1576</v>
      </c>
      <c r="D219" s="208" t="s">
        <v>1996</v>
      </c>
      <c r="E219" s="211" t="s">
        <v>1562</v>
      </c>
      <c r="F219" s="208" t="s">
        <v>1634</v>
      </c>
      <c r="G219" s="209">
        <v>740</v>
      </c>
    </row>
    <row r="220" spans="1:7" x14ac:dyDescent="0.45">
      <c r="A220" s="208" t="s">
        <v>1997</v>
      </c>
      <c r="B220" s="209">
        <v>30600</v>
      </c>
      <c r="C220" s="210" t="s">
        <v>353</v>
      </c>
      <c r="D220" s="208" t="s">
        <v>1998</v>
      </c>
      <c r="E220" s="211" t="s">
        <v>1562</v>
      </c>
      <c r="F220" s="208" t="s">
        <v>1596</v>
      </c>
      <c r="G220" s="209">
        <v>1990</v>
      </c>
    </row>
    <row r="221" spans="1:7" x14ac:dyDescent="0.45">
      <c r="A221" s="208" t="s">
        <v>1999</v>
      </c>
      <c r="B221" s="209">
        <v>51600</v>
      </c>
      <c r="C221" s="210" t="s">
        <v>1576</v>
      </c>
      <c r="D221" s="208" t="s">
        <v>2000</v>
      </c>
      <c r="E221" s="211" t="s">
        <v>1562</v>
      </c>
      <c r="F221" s="208" t="s">
        <v>1634</v>
      </c>
      <c r="G221" s="209">
        <v>1240</v>
      </c>
    </row>
    <row r="222" spans="1:7" x14ac:dyDescent="0.45">
      <c r="A222" s="208" t="s">
        <v>2001</v>
      </c>
      <c r="B222" s="209">
        <v>97900</v>
      </c>
      <c r="C222" s="210" t="s">
        <v>353</v>
      </c>
      <c r="D222" s="208" t="s">
        <v>2002</v>
      </c>
      <c r="E222" s="211" t="s">
        <v>1562</v>
      </c>
      <c r="F222" s="208" t="s">
        <v>1591</v>
      </c>
      <c r="G222" s="209">
        <v>610</v>
      </c>
    </row>
    <row r="223" spans="1:7" x14ac:dyDescent="0.45">
      <c r="A223" s="208" t="s">
        <v>2003</v>
      </c>
      <c r="B223" s="209">
        <v>73900</v>
      </c>
      <c r="C223" s="210" t="s">
        <v>1576</v>
      </c>
      <c r="D223" s="208" t="s">
        <v>2004</v>
      </c>
      <c r="E223" s="211" t="s">
        <v>1562</v>
      </c>
      <c r="F223" s="208" t="s">
        <v>1578</v>
      </c>
      <c r="G223" s="209">
        <v>1990</v>
      </c>
    </row>
    <row r="224" spans="1:7" x14ac:dyDescent="0.45">
      <c r="A224" s="208" t="s">
        <v>2005</v>
      </c>
      <c r="B224" s="209">
        <v>60000</v>
      </c>
      <c r="C224" s="210" t="s">
        <v>353</v>
      </c>
      <c r="D224" s="208" t="s">
        <v>2006</v>
      </c>
      <c r="E224" s="211" t="s">
        <v>1562</v>
      </c>
      <c r="F224" s="208" t="s">
        <v>1614</v>
      </c>
      <c r="G224" s="209">
        <v>1750</v>
      </c>
    </row>
    <row r="225" spans="1:7" x14ac:dyDescent="0.45">
      <c r="A225" s="208" t="s">
        <v>1792</v>
      </c>
      <c r="B225" s="209">
        <v>49000</v>
      </c>
      <c r="C225" s="210" t="s">
        <v>1576</v>
      </c>
      <c r="D225" s="208" t="s">
        <v>2007</v>
      </c>
      <c r="E225" s="211" t="s">
        <v>1562</v>
      </c>
      <c r="F225" s="208" t="s">
        <v>1474</v>
      </c>
      <c r="G225" s="209">
        <v>1380</v>
      </c>
    </row>
    <row r="226" spans="1:7" x14ac:dyDescent="0.45">
      <c r="A226" s="208" t="s">
        <v>2008</v>
      </c>
      <c r="B226" s="209">
        <v>49900</v>
      </c>
      <c r="C226" s="210" t="s">
        <v>353</v>
      </c>
      <c r="D226" s="208" t="s">
        <v>2009</v>
      </c>
      <c r="E226" s="211" t="s">
        <v>1562</v>
      </c>
      <c r="F226" s="208" t="s">
        <v>1578</v>
      </c>
      <c r="G226" s="209">
        <v>680</v>
      </c>
    </row>
    <row r="227" spans="1:7" x14ac:dyDescent="0.45">
      <c r="A227" s="208" t="s">
        <v>2010</v>
      </c>
      <c r="B227" s="209">
        <v>72900</v>
      </c>
      <c r="C227" s="210" t="s">
        <v>353</v>
      </c>
      <c r="D227" s="208" t="s">
        <v>2011</v>
      </c>
      <c r="E227" s="211" t="s">
        <v>1562</v>
      </c>
      <c r="F227" s="208" t="s">
        <v>1603</v>
      </c>
      <c r="G227" s="209">
        <v>1370</v>
      </c>
    </row>
    <row r="228" spans="1:7" x14ac:dyDescent="0.45">
      <c r="A228" s="208" t="s">
        <v>2012</v>
      </c>
      <c r="B228" s="209">
        <v>19600</v>
      </c>
      <c r="C228" s="210" t="s">
        <v>353</v>
      </c>
      <c r="D228" s="208" t="s">
        <v>2013</v>
      </c>
      <c r="E228" s="211" t="s">
        <v>1562</v>
      </c>
      <c r="F228" s="208" t="s">
        <v>1596</v>
      </c>
      <c r="G228" s="209">
        <v>1970</v>
      </c>
    </row>
    <row r="229" spans="1:7" x14ac:dyDescent="0.45">
      <c r="A229" s="208" t="s">
        <v>2014</v>
      </c>
      <c r="B229" s="209">
        <v>33100</v>
      </c>
      <c r="C229" s="210" t="s">
        <v>1576</v>
      </c>
      <c r="D229" s="208" t="s">
        <v>2015</v>
      </c>
      <c r="E229" s="211" t="s">
        <v>1562</v>
      </c>
      <c r="F229" s="208" t="s">
        <v>1634</v>
      </c>
      <c r="G229" s="209">
        <v>1190</v>
      </c>
    </row>
    <row r="230" spans="1:7" x14ac:dyDescent="0.45">
      <c r="A230" s="208" t="s">
        <v>2016</v>
      </c>
      <c r="B230" s="209">
        <v>44600</v>
      </c>
      <c r="C230" s="210" t="s">
        <v>1576</v>
      </c>
      <c r="D230" s="208" t="s">
        <v>2017</v>
      </c>
      <c r="E230" s="211" t="s">
        <v>1562</v>
      </c>
      <c r="F230" s="208" t="s">
        <v>1614</v>
      </c>
      <c r="G230" s="209">
        <v>860</v>
      </c>
    </row>
    <row r="231" spans="1:7" x14ac:dyDescent="0.45">
      <c r="A231" s="208" t="s">
        <v>2018</v>
      </c>
      <c r="B231" s="209">
        <v>77200</v>
      </c>
      <c r="C231" s="210" t="s">
        <v>1576</v>
      </c>
      <c r="D231" s="208" t="s">
        <v>2019</v>
      </c>
      <c r="E231" s="211" t="s">
        <v>1562</v>
      </c>
      <c r="F231" s="208" t="s">
        <v>1634</v>
      </c>
      <c r="G231" s="209">
        <v>1350</v>
      </c>
    </row>
    <row r="232" spans="1:7" x14ac:dyDescent="0.45">
      <c r="A232" s="208" t="s">
        <v>2020</v>
      </c>
      <c r="B232" s="209">
        <v>69800</v>
      </c>
      <c r="C232" s="210" t="s">
        <v>1576</v>
      </c>
      <c r="D232" s="208" t="s">
        <v>2021</v>
      </c>
      <c r="E232" s="211" t="s">
        <v>1562</v>
      </c>
      <c r="F232" s="208" t="s">
        <v>1603</v>
      </c>
      <c r="G232" s="209">
        <v>990</v>
      </c>
    </row>
    <row r="233" spans="1:7" x14ac:dyDescent="0.45">
      <c r="A233" s="208" t="s">
        <v>1647</v>
      </c>
      <c r="B233" s="209">
        <v>51600</v>
      </c>
      <c r="C233" s="210" t="s">
        <v>353</v>
      </c>
      <c r="D233" s="208" t="s">
        <v>2022</v>
      </c>
      <c r="E233" s="211" t="s">
        <v>1562</v>
      </c>
      <c r="F233" s="208" t="s">
        <v>1634</v>
      </c>
      <c r="G233" s="209">
        <v>1180</v>
      </c>
    </row>
    <row r="234" spans="1:7" x14ac:dyDescent="0.45">
      <c r="A234" s="208" t="s">
        <v>2023</v>
      </c>
      <c r="B234" s="209">
        <v>67400</v>
      </c>
      <c r="C234" s="210" t="s">
        <v>1576</v>
      </c>
      <c r="D234" s="208" t="s">
        <v>2024</v>
      </c>
      <c r="E234" s="211" t="s">
        <v>1562</v>
      </c>
      <c r="F234" s="208" t="s">
        <v>1474</v>
      </c>
      <c r="G234" s="209">
        <v>1410</v>
      </c>
    </row>
    <row r="235" spans="1:7" x14ac:dyDescent="0.45">
      <c r="A235" s="208" t="s">
        <v>2025</v>
      </c>
      <c r="B235" s="209">
        <v>38300</v>
      </c>
      <c r="C235" s="210" t="s">
        <v>1576</v>
      </c>
      <c r="D235" s="208" t="s">
        <v>2026</v>
      </c>
      <c r="E235" s="211" t="s">
        <v>1562</v>
      </c>
      <c r="F235" s="208" t="s">
        <v>1596</v>
      </c>
      <c r="G235" s="209">
        <v>1630</v>
      </c>
    </row>
    <row r="236" spans="1:7" x14ac:dyDescent="0.45">
      <c r="A236" s="208" t="s">
        <v>2027</v>
      </c>
      <c r="B236" s="209">
        <v>31200</v>
      </c>
      <c r="C236" s="210" t="s">
        <v>353</v>
      </c>
      <c r="D236" s="208" t="s">
        <v>2028</v>
      </c>
      <c r="E236" s="211" t="s">
        <v>1562</v>
      </c>
      <c r="F236" s="208" t="s">
        <v>1614</v>
      </c>
      <c r="G236" s="209">
        <v>1700</v>
      </c>
    </row>
    <row r="237" spans="1:7" x14ac:dyDescent="0.45">
      <c r="A237" s="208" t="s">
        <v>2029</v>
      </c>
      <c r="B237" s="209">
        <v>67500</v>
      </c>
      <c r="C237" s="210" t="s">
        <v>1576</v>
      </c>
      <c r="D237" s="208" t="s">
        <v>2030</v>
      </c>
      <c r="E237" s="211" t="s">
        <v>1562</v>
      </c>
      <c r="F237" s="208" t="s">
        <v>1591</v>
      </c>
      <c r="G237" s="209">
        <v>990</v>
      </c>
    </row>
    <row r="238" spans="1:7" x14ac:dyDescent="0.45">
      <c r="A238" s="208" t="s">
        <v>2031</v>
      </c>
      <c r="B238" s="209">
        <v>45300</v>
      </c>
      <c r="C238" s="210" t="s">
        <v>353</v>
      </c>
      <c r="D238" s="208" t="s">
        <v>2032</v>
      </c>
      <c r="E238" s="211" t="s">
        <v>1562</v>
      </c>
      <c r="F238" s="208" t="s">
        <v>1603</v>
      </c>
      <c r="G238" s="209">
        <v>1510</v>
      </c>
    </row>
    <row r="239" spans="1:7" x14ac:dyDescent="0.45">
      <c r="A239" s="208" t="s">
        <v>2033</v>
      </c>
      <c r="B239" s="209">
        <v>50200</v>
      </c>
      <c r="C239" s="210" t="s">
        <v>353</v>
      </c>
      <c r="D239" s="208" t="s">
        <v>2034</v>
      </c>
      <c r="E239" s="211" t="s">
        <v>1560</v>
      </c>
      <c r="F239" s="208" t="s">
        <v>1591</v>
      </c>
      <c r="G239" s="209">
        <v>1680</v>
      </c>
    </row>
    <row r="240" spans="1:7" x14ac:dyDescent="0.45">
      <c r="A240" s="208" t="s">
        <v>2035</v>
      </c>
      <c r="B240" s="209">
        <v>51700</v>
      </c>
      <c r="C240" s="210" t="s">
        <v>353</v>
      </c>
      <c r="D240" s="208" t="s">
        <v>2036</v>
      </c>
      <c r="E240" s="211" t="s">
        <v>1560</v>
      </c>
      <c r="F240" s="208" t="s">
        <v>1603</v>
      </c>
      <c r="G240" s="209">
        <v>1280</v>
      </c>
    </row>
    <row r="241" spans="1:7" x14ac:dyDescent="0.45">
      <c r="A241" s="208" t="s">
        <v>2037</v>
      </c>
      <c r="B241" s="209">
        <v>43900</v>
      </c>
      <c r="C241" s="210" t="s">
        <v>353</v>
      </c>
      <c r="D241" s="208" t="s">
        <v>2038</v>
      </c>
      <c r="E241" s="211" t="s">
        <v>1560</v>
      </c>
      <c r="F241" s="208" t="s">
        <v>1474</v>
      </c>
      <c r="G241" s="209">
        <v>1290</v>
      </c>
    </row>
    <row r="242" spans="1:7" x14ac:dyDescent="0.45">
      <c r="A242" s="208" t="s">
        <v>2039</v>
      </c>
      <c r="B242" s="209">
        <v>49800</v>
      </c>
      <c r="C242" s="210" t="s">
        <v>353</v>
      </c>
      <c r="D242" s="208" t="s">
        <v>2040</v>
      </c>
      <c r="E242" s="211" t="s">
        <v>1560</v>
      </c>
      <c r="F242" s="208" t="s">
        <v>1603</v>
      </c>
      <c r="G242" s="209">
        <v>1730</v>
      </c>
    </row>
    <row r="243" spans="1:7" x14ac:dyDescent="0.45">
      <c r="A243" s="208" t="s">
        <v>2041</v>
      </c>
      <c r="B243" s="209">
        <v>63500</v>
      </c>
      <c r="C243" s="210" t="s">
        <v>1576</v>
      </c>
      <c r="D243" s="208" t="s">
        <v>2042</v>
      </c>
      <c r="E243" s="211" t="s">
        <v>1560</v>
      </c>
      <c r="F243" s="208" t="s">
        <v>1474</v>
      </c>
      <c r="G243" s="209">
        <v>1830</v>
      </c>
    </row>
    <row r="244" spans="1:7" x14ac:dyDescent="0.45">
      <c r="A244" s="208" t="s">
        <v>1692</v>
      </c>
      <c r="B244" s="209">
        <v>37200</v>
      </c>
      <c r="C244" s="210" t="s">
        <v>1576</v>
      </c>
      <c r="D244" s="208" t="s">
        <v>2043</v>
      </c>
      <c r="E244" s="211" t="s">
        <v>1560</v>
      </c>
      <c r="F244" s="208" t="s">
        <v>1634</v>
      </c>
      <c r="G244" s="209">
        <v>820</v>
      </c>
    </row>
    <row r="245" spans="1:7" x14ac:dyDescent="0.45">
      <c r="A245" s="208" t="s">
        <v>2044</v>
      </c>
      <c r="B245" s="209">
        <v>68700</v>
      </c>
      <c r="C245" s="210" t="s">
        <v>353</v>
      </c>
      <c r="D245" s="208" t="s">
        <v>2045</v>
      </c>
      <c r="E245" s="211" t="s">
        <v>1560</v>
      </c>
      <c r="F245" s="208" t="s">
        <v>1634</v>
      </c>
      <c r="G245" s="209">
        <v>1010</v>
      </c>
    </row>
    <row r="246" spans="1:7" x14ac:dyDescent="0.45">
      <c r="A246" s="208" t="s">
        <v>2046</v>
      </c>
      <c r="B246" s="209">
        <v>63700</v>
      </c>
      <c r="C246" s="210" t="s">
        <v>1576</v>
      </c>
      <c r="D246" s="208" t="s">
        <v>2047</v>
      </c>
      <c r="E246" s="211" t="s">
        <v>1560</v>
      </c>
      <c r="F246" s="208" t="s">
        <v>1634</v>
      </c>
      <c r="G246" s="209">
        <v>870</v>
      </c>
    </row>
    <row r="247" spans="1:7" x14ac:dyDescent="0.45">
      <c r="A247" s="208" t="s">
        <v>2048</v>
      </c>
      <c r="B247" s="209">
        <v>39200</v>
      </c>
      <c r="C247" s="210" t="s">
        <v>1576</v>
      </c>
      <c r="D247" s="208" t="s">
        <v>2049</v>
      </c>
      <c r="E247" s="211" t="s">
        <v>1560</v>
      </c>
      <c r="F247" s="208" t="s">
        <v>1603</v>
      </c>
      <c r="G247" s="209">
        <v>1170</v>
      </c>
    </row>
    <row r="248" spans="1:7" x14ac:dyDescent="0.45">
      <c r="A248" s="208" t="s">
        <v>2050</v>
      </c>
      <c r="B248" s="209">
        <v>81800</v>
      </c>
      <c r="C248" s="210" t="s">
        <v>1576</v>
      </c>
      <c r="D248" s="208" t="s">
        <v>2051</v>
      </c>
      <c r="E248" s="211" t="s">
        <v>1560</v>
      </c>
      <c r="F248" s="208" t="s">
        <v>1591</v>
      </c>
      <c r="G248" s="209">
        <v>860</v>
      </c>
    </row>
    <row r="249" spans="1:7" x14ac:dyDescent="0.45">
      <c r="A249" s="208" t="s">
        <v>2052</v>
      </c>
      <c r="B249" s="209">
        <v>50500</v>
      </c>
      <c r="C249" s="210" t="s">
        <v>353</v>
      </c>
      <c r="D249" s="208" t="s">
        <v>2053</v>
      </c>
      <c r="E249" s="211" t="s">
        <v>1560</v>
      </c>
      <c r="F249" s="208" t="s">
        <v>1584</v>
      </c>
      <c r="G249" s="209">
        <v>1690</v>
      </c>
    </row>
    <row r="250" spans="1:7" x14ac:dyDescent="0.45">
      <c r="A250" s="208" t="s">
        <v>2054</v>
      </c>
      <c r="B250" s="209">
        <v>55500</v>
      </c>
      <c r="C250" s="210" t="s">
        <v>353</v>
      </c>
      <c r="D250" s="208" t="s">
        <v>2055</v>
      </c>
      <c r="E250" s="211" t="s">
        <v>1560</v>
      </c>
      <c r="F250" s="208" t="s">
        <v>1578</v>
      </c>
      <c r="G250" s="209">
        <v>1160</v>
      </c>
    </row>
    <row r="251" spans="1:7" x14ac:dyDescent="0.45">
      <c r="A251" s="208" t="s">
        <v>2056</v>
      </c>
      <c r="B251" s="209">
        <v>30500</v>
      </c>
      <c r="C251" s="210" t="s">
        <v>353</v>
      </c>
      <c r="D251" s="208" t="s">
        <v>2057</v>
      </c>
      <c r="E251" s="211" t="s">
        <v>1560</v>
      </c>
      <c r="F251" s="208" t="s">
        <v>1596</v>
      </c>
      <c r="G251" s="209">
        <v>1350</v>
      </c>
    </row>
    <row r="252" spans="1:7" x14ac:dyDescent="0.45">
      <c r="A252" s="208" t="s">
        <v>2058</v>
      </c>
      <c r="B252" s="209">
        <v>84700</v>
      </c>
      <c r="C252" s="210" t="s">
        <v>1576</v>
      </c>
      <c r="D252" s="208" t="s">
        <v>2059</v>
      </c>
      <c r="E252" s="211" t="s">
        <v>1560</v>
      </c>
      <c r="F252" s="208" t="s">
        <v>1474</v>
      </c>
      <c r="G252" s="209">
        <v>1510</v>
      </c>
    </row>
    <row r="253" spans="1:7" x14ac:dyDescent="0.45">
      <c r="A253" s="208" t="s">
        <v>1961</v>
      </c>
      <c r="B253" s="209">
        <v>87800</v>
      </c>
      <c r="C253" s="210" t="s">
        <v>353</v>
      </c>
      <c r="D253" s="208" t="s">
        <v>2060</v>
      </c>
      <c r="E253" s="211" t="s">
        <v>1556</v>
      </c>
      <c r="F253" s="208" t="s">
        <v>1591</v>
      </c>
      <c r="G253" s="209">
        <v>1020</v>
      </c>
    </row>
    <row r="254" spans="1:7" x14ac:dyDescent="0.45">
      <c r="A254" s="208" t="s">
        <v>2061</v>
      </c>
      <c r="B254" s="209">
        <v>48800</v>
      </c>
      <c r="C254" s="210" t="s">
        <v>353</v>
      </c>
      <c r="D254" s="208" t="s">
        <v>2062</v>
      </c>
      <c r="E254" s="211" t="s">
        <v>1556</v>
      </c>
      <c r="F254" s="208" t="s">
        <v>1634</v>
      </c>
      <c r="G254" s="209">
        <v>1300</v>
      </c>
    </row>
    <row r="255" spans="1:7" x14ac:dyDescent="0.45">
      <c r="A255" s="208" t="s">
        <v>2063</v>
      </c>
      <c r="B255" s="209">
        <v>76500</v>
      </c>
      <c r="C255" s="210" t="s">
        <v>1576</v>
      </c>
      <c r="D255" s="208" t="s">
        <v>2064</v>
      </c>
      <c r="E255" s="211" t="s">
        <v>1556</v>
      </c>
      <c r="F255" s="208" t="s">
        <v>1634</v>
      </c>
      <c r="G255" s="209">
        <v>1060</v>
      </c>
    </row>
    <row r="256" spans="1:7" x14ac:dyDescent="0.45">
      <c r="A256" s="208" t="s">
        <v>2065</v>
      </c>
      <c r="B256" s="209">
        <v>23200</v>
      </c>
      <c r="C256" s="210" t="s">
        <v>1576</v>
      </c>
      <c r="D256" s="208" t="s">
        <v>2066</v>
      </c>
      <c r="E256" s="211" t="s">
        <v>1556</v>
      </c>
      <c r="F256" s="208" t="s">
        <v>1614</v>
      </c>
      <c r="G256" s="209">
        <v>1770</v>
      </c>
    </row>
    <row r="257" spans="1:7" x14ac:dyDescent="0.45">
      <c r="A257" s="208" t="s">
        <v>2067</v>
      </c>
      <c r="B257" s="209">
        <v>97300</v>
      </c>
      <c r="C257" s="210" t="s">
        <v>1576</v>
      </c>
      <c r="D257" s="208" t="s">
        <v>2068</v>
      </c>
      <c r="E257" s="211" t="s">
        <v>1556</v>
      </c>
      <c r="F257" s="208" t="s">
        <v>1474</v>
      </c>
      <c r="G257" s="209">
        <v>950</v>
      </c>
    </row>
    <row r="258" spans="1:7" x14ac:dyDescent="0.45">
      <c r="A258" s="208" t="s">
        <v>2069</v>
      </c>
      <c r="B258" s="209">
        <v>39500</v>
      </c>
      <c r="C258" s="210" t="s">
        <v>353</v>
      </c>
      <c r="D258" s="208" t="s">
        <v>2070</v>
      </c>
      <c r="E258" s="211" t="s">
        <v>1556</v>
      </c>
      <c r="F258" s="208" t="s">
        <v>1603</v>
      </c>
      <c r="G258" s="209">
        <v>990</v>
      </c>
    </row>
    <row r="259" spans="1:7" x14ac:dyDescent="0.45">
      <c r="A259" s="208" t="s">
        <v>2071</v>
      </c>
      <c r="B259" s="209">
        <v>42700</v>
      </c>
      <c r="C259" s="210" t="s">
        <v>353</v>
      </c>
      <c r="D259" s="208" t="s">
        <v>2072</v>
      </c>
      <c r="E259" s="211" t="s">
        <v>1556</v>
      </c>
      <c r="F259" s="208" t="s">
        <v>1584</v>
      </c>
      <c r="G259" s="209">
        <v>1350</v>
      </c>
    </row>
    <row r="260" spans="1:7" x14ac:dyDescent="0.45">
      <c r="A260" s="208" t="s">
        <v>2073</v>
      </c>
      <c r="B260" s="209">
        <v>60200</v>
      </c>
      <c r="C260" s="210" t="s">
        <v>353</v>
      </c>
      <c r="D260" s="208" t="s">
        <v>2074</v>
      </c>
      <c r="E260" s="211" t="s">
        <v>1556</v>
      </c>
      <c r="F260" s="208" t="s">
        <v>1603</v>
      </c>
      <c r="G260" s="209">
        <v>940</v>
      </c>
    </row>
    <row r="261" spans="1:7" x14ac:dyDescent="0.45">
      <c r="A261" s="208" t="s">
        <v>2075</v>
      </c>
      <c r="B261" s="209">
        <v>27700</v>
      </c>
      <c r="C261" s="210" t="s">
        <v>1576</v>
      </c>
      <c r="D261" s="208" t="s">
        <v>2076</v>
      </c>
      <c r="E261" s="211" t="s">
        <v>1556</v>
      </c>
      <c r="F261" s="208" t="s">
        <v>1596</v>
      </c>
      <c r="G261" s="209">
        <v>1040</v>
      </c>
    </row>
    <row r="262" spans="1:7" x14ac:dyDescent="0.45">
      <c r="A262" s="208" t="s">
        <v>2077</v>
      </c>
      <c r="B262" s="209">
        <v>35700</v>
      </c>
      <c r="C262" s="210" t="s">
        <v>353</v>
      </c>
      <c r="D262" s="208" t="s">
        <v>2078</v>
      </c>
      <c r="E262" s="211" t="s">
        <v>1556</v>
      </c>
      <c r="F262" s="208" t="s">
        <v>1634</v>
      </c>
      <c r="G262" s="209">
        <v>1420</v>
      </c>
    </row>
    <row r="263" spans="1:7" x14ac:dyDescent="0.45">
      <c r="A263" s="208" t="s">
        <v>2079</v>
      </c>
      <c r="B263" s="209">
        <v>54900</v>
      </c>
      <c r="C263" s="210" t="s">
        <v>1576</v>
      </c>
      <c r="D263" s="208" t="s">
        <v>2080</v>
      </c>
      <c r="E263" s="211" t="s">
        <v>1556</v>
      </c>
      <c r="F263" s="208" t="s">
        <v>1474</v>
      </c>
      <c r="G263" s="209">
        <v>1160</v>
      </c>
    </row>
    <row r="264" spans="1:7" x14ac:dyDescent="0.45">
      <c r="A264" s="208" t="s">
        <v>2081</v>
      </c>
      <c r="B264" s="209">
        <v>70800</v>
      </c>
      <c r="C264" s="210" t="s">
        <v>1576</v>
      </c>
      <c r="D264" s="208" t="s">
        <v>2082</v>
      </c>
      <c r="E264" s="211" t="s">
        <v>1556</v>
      </c>
      <c r="F264" s="208" t="s">
        <v>1578</v>
      </c>
      <c r="G264" s="209">
        <v>1030</v>
      </c>
    </row>
    <row r="265" spans="1:7" x14ac:dyDescent="0.45">
      <c r="A265" s="208" t="s">
        <v>2083</v>
      </c>
      <c r="B265" s="209">
        <v>32600</v>
      </c>
      <c r="C265" s="210" t="s">
        <v>1576</v>
      </c>
      <c r="D265" s="208" t="s">
        <v>2084</v>
      </c>
      <c r="E265" s="211" t="s">
        <v>1556</v>
      </c>
      <c r="F265" s="208" t="s">
        <v>1584</v>
      </c>
      <c r="G265" s="209">
        <v>1910</v>
      </c>
    </row>
    <row r="266" spans="1:7" x14ac:dyDescent="0.45">
      <c r="A266" s="208" t="s">
        <v>2085</v>
      </c>
      <c r="B266" s="209">
        <v>64500</v>
      </c>
      <c r="C266" s="210" t="s">
        <v>1576</v>
      </c>
      <c r="D266" s="208" t="s">
        <v>2086</v>
      </c>
      <c r="E266" s="211" t="s">
        <v>1556</v>
      </c>
      <c r="F266" s="208" t="s">
        <v>1578</v>
      </c>
      <c r="G266" s="209">
        <v>1640</v>
      </c>
    </row>
    <row r="267" spans="1:7" x14ac:dyDescent="0.45">
      <c r="A267" s="208" t="s">
        <v>2087</v>
      </c>
      <c r="B267" s="209">
        <v>51400</v>
      </c>
      <c r="C267" s="210" t="s">
        <v>353</v>
      </c>
      <c r="D267" s="208" t="s">
        <v>2088</v>
      </c>
      <c r="E267" s="211" t="s">
        <v>1556</v>
      </c>
      <c r="F267" s="208" t="s">
        <v>1578</v>
      </c>
      <c r="G267" s="209">
        <v>1110</v>
      </c>
    </row>
    <row r="268" spans="1:7" x14ac:dyDescent="0.45">
      <c r="A268" s="208" t="s">
        <v>2089</v>
      </c>
      <c r="B268" s="209">
        <v>24500</v>
      </c>
      <c r="C268" s="210" t="s">
        <v>353</v>
      </c>
      <c r="D268" s="208" t="s">
        <v>2090</v>
      </c>
      <c r="E268" s="211" t="s">
        <v>1556</v>
      </c>
      <c r="F268" s="208" t="s">
        <v>1584</v>
      </c>
      <c r="G268" s="209">
        <v>1630</v>
      </c>
    </row>
    <row r="269" spans="1:7" x14ac:dyDescent="0.45">
      <c r="A269" s="208" t="s">
        <v>2091</v>
      </c>
      <c r="B269" s="209">
        <v>23800</v>
      </c>
      <c r="C269" s="210" t="s">
        <v>353</v>
      </c>
      <c r="D269" s="208" t="s">
        <v>2092</v>
      </c>
      <c r="E269" s="211" t="s">
        <v>1556</v>
      </c>
      <c r="F269" s="208" t="s">
        <v>1596</v>
      </c>
      <c r="G269" s="209">
        <v>1920</v>
      </c>
    </row>
    <row r="270" spans="1:7" x14ac:dyDescent="0.45">
      <c r="A270" s="208" t="s">
        <v>2093</v>
      </c>
      <c r="B270" s="209">
        <v>64900</v>
      </c>
      <c r="C270" s="210" t="s">
        <v>353</v>
      </c>
      <c r="D270" s="208" t="s">
        <v>2094</v>
      </c>
      <c r="E270" s="211" t="s">
        <v>1556</v>
      </c>
      <c r="F270" s="208" t="s">
        <v>1591</v>
      </c>
      <c r="G270" s="209">
        <v>1860</v>
      </c>
    </row>
    <row r="271" spans="1:7" x14ac:dyDescent="0.45">
      <c r="A271" s="208" t="s">
        <v>2095</v>
      </c>
      <c r="B271" s="209">
        <v>87600</v>
      </c>
      <c r="C271" s="210" t="s">
        <v>353</v>
      </c>
      <c r="D271" s="208" t="s">
        <v>2096</v>
      </c>
      <c r="E271" s="211" t="s">
        <v>1556</v>
      </c>
      <c r="F271" s="208" t="s">
        <v>1591</v>
      </c>
      <c r="G271" s="209">
        <v>740</v>
      </c>
    </row>
    <row r="272" spans="1:7" x14ac:dyDescent="0.45">
      <c r="A272" s="208" t="s">
        <v>2097</v>
      </c>
      <c r="B272" s="209">
        <v>50200</v>
      </c>
      <c r="C272" s="210" t="s">
        <v>1576</v>
      </c>
      <c r="D272" s="208" t="s">
        <v>2098</v>
      </c>
      <c r="E272" s="211" t="s">
        <v>1556</v>
      </c>
      <c r="F272" s="208" t="s">
        <v>1584</v>
      </c>
      <c r="G272" s="209">
        <v>1190</v>
      </c>
    </row>
    <row r="273" spans="1:7" x14ac:dyDescent="0.45">
      <c r="A273" s="208" t="s">
        <v>266</v>
      </c>
      <c r="B273" s="209">
        <v>33400</v>
      </c>
      <c r="C273" s="210" t="s">
        <v>1576</v>
      </c>
      <c r="D273" s="208" t="s">
        <v>2099</v>
      </c>
      <c r="E273" s="211" t="s">
        <v>1556</v>
      </c>
      <c r="F273" s="208" t="s">
        <v>1584</v>
      </c>
      <c r="G273" s="209">
        <v>1690</v>
      </c>
    </row>
    <row r="274" spans="1:7" x14ac:dyDescent="0.45">
      <c r="A274" s="208" t="s">
        <v>2100</v>
      </c>
      <c r="B274" s="209">
        <v>53500</v>
      </c>
      <c r="C274" s="210" t="s">
        <v>353</v>
      </c>
      <c r="D274" s="208" t="s">
        <v>2101</v>
      </c>
      <c r="E274" s="211" t="s">
        <v>1556</v>
      </c>
      <c r="F274" s="208" t="s">
        <v>1578</v>
      </c>
      <c r="G274" s="209">
        <v>1810</v>
      </c>
    </row>
    <row r="275" spans="1:7" x14ac:dyDescent="0.45">
      <c r="A275" s="208" t="s">
        <v>2102</v>
      </c>
      <c r="B275" s="209">
        <v>46000</v>
      </c>
      <c r="C275" s="210" t="s">
        <v>1576</v>
      </c>
      <c r="D275" s="208" t="s">
        <v>2103</v>
      </c>
      <c r="E275" s="211" t="s">
        <v>1556</v>
      </c>
      <c r="F275" s="208" t="s">
        <v>1603</v>
      </c>
      <c r="G275" s="209">
        <v>740</v>
      </c>
    </row>
    <row r="276" spans="1:7" x14ac:dyDescent="0.45">
      <c r="A276" s="208" t="s">
        <v>2104</v>
      </c>
      <c r="B276" s="209">
        <v>56600</v>
      </c>
      <c r="C276" s="210" t="s">
        <v>353</v>
      </c>
      <c r="D276" s="208" t="s">
        <v>2105</v>
      </c>
      <c r="E276" s="211" t="s">
        <v>1556</v>
      </c>
      <c r="F276" s="208" t="s">
        <v>1614</v>
      </c>
      <c r="G276" s="209">
        <v>860</v>
      </c>
    </row>
    <row r="277" spans="1:7" x14ac:dyDescent="0.45">
      <c r="A277" s="208" t="s">
        <v>2012</v>
      </c>
      <c r="B277" s="209">
        <v>38800</v>
      </c>
      <c r="C277" s="210" t="s">
        <v>1576</v>
      </c>
      <c r="D277" s="208" t="s">
        <v>2106</v>
      </c>
      <c r="E277" s="211" t="s">
        <v>1563</v>
      </c>
      <c r="F277" s="208" t="s">
        <v>1596</v>
      </c>
      <c r="G277" s="209">
        <v>800</v>
      </c>
    </row>
    <row r="278" spans="1:7" x14ac:dyDescent="0.45">
      <c r="A278" s="208" t="s">
        <v>2107</v>
      </c>
      <c r="B278" s="209">
        <v>73300</v>
      </c>
      <c r="C278" s="210" t="s">
        <v>1576</v>
      </c>
      <c r="D278" s="208" t="s">
        <v>2108</v>
      </c>
      <c r="E278" s="211" t="s">
        <v>1563</v>
      </c>
      <c r="F278" s="208" t="s">
        <v>1474</v>
      </c>
      <c r="G278" s="209">
        <v>1590</v>
      </c>
    </row>
    <row r="279" spans="1:7" x14ac:dyDescent="0.45">
      <c r="A279" s="208" t="s">
        <v>2109</v>
      </c>
      <c r="B279" s="209">
        <v>74400</v>
      </c>
      <c r="C279" s="210" t="s">
        <v>353</v>
      </c>
      <c r="D279" s="208" t="s">
        <v>2110</v>
      </c>
      <c r="E279" s="211" t="s">
        <v>1563</v>
      </c>
      <c r="F279" s="208" t="s">
        <v>1634</v>
      </c>
      <c r="G279" s="209">
        <v>600</v>
      </c>
    </row>
    <row r="280" spans="1:7" x14ac:dyDescent="0.45">
      <c r="A280" s="208"/>
      <c r="B280" s="209"/>
      <c r="C280" s="210"/>
      <c r="D280" s="208"/>
      <c r="E280" s="211"/>
      <c r="F280" s="208"/>
      <c r="G280" s="209"/>
    </row>
    <row r="281" spans="1:7" x14ac:dyDescent="0.45">
      <c r="A281" s="208" t="s">
        <v>2111</v>
      </c>
      <c r="B281" s="209">
        <v>75100</v>
      </c>
      <c r="C281" s="210" t="s">
        <v>353</v>
      </c>
      <c r="D281" s="208" t="s">
        <v>2112</v>
      </c>
      <c r="E281" s="211" t="s">
        <v>1563</v>
      </c>
      <c r="F281" s="208" t="s">
        <v>1634</v>
      </c>
      <c r="G281" s="209">
        <v>1420</v>
      </c>
    </row>
    <row r="282" spans="1:7" x14ac:dyDescent="0.45">
      <c r="A282" s="208" t="s">
        <v>2113</v>
      </c>
      <c r="B282" s="209">
        <v>41200</v>
      </c>
      <c r="C282" s="210" t="s">
        <v>353</v>
      </c>
      <c r="D282" s="208" t="s">
        <v>1843</v>
      </c>
      <c r="E282" s="211" t="s">
        <v>1563</v>
      </c>
      <c r="F282" s="208" t="s">
        <v>1584</v>
      </c>
      <c r="G282" s="209">
        <v>860</v>
      </c>
    </row>
    <row r="283" spans="1:7" x14ac:dyDescent="0.45">
      <c r="A283" s="208" t="s">
        <v>2114</v>
      </c>
      <c r="B283" s="209">
        <v>43500</v>
      </c>
      <c r="C283" s="210" t="s">
        <v>1576</v>
      </c>
      <c r="D283" s="208" t="s">
        <v>2115</v>
      </c>
      <c r="E283" s="211" t="s">
        <v>1563</v>
      </c>
      <c r="F283" s="208" t="s">
        <v>1474</v>
      </c>
      <c r="G283" s="209">
        <v>910</v>
      </c>
    </row>
    <row r="284" spans="1:7" x14ac:dyDescent="0.45">
      <c r="A284" s="208" t="s">
        <v>2116</v>
      </c>
      <c r="B284" s="209">
        <v>67600</v>
      </c>
      <c r="C284" s="210" t="s">
        <v>1576</v>
      </c>
      <c r="D284" s="208" t="s">
        <v>2117</v>
      </c>
      <c r="E284" s="211" t="s">
        <v>1563</v>
      </c>
      <c r="F284" s="208" t="s">
        <v>1578</v>
      </c>
      <c r="G284" s="209">
        <v>1110</v>
      </c>
    </row>
    <row r="285" spans="1:7" x14ac:dyDescent="0.45">
      <c r="A285" s="212" t="s">
        <v>101</v>
      </c>
      <c r="B285" s="213">
        <v>1000</v>
      </c>
      <c r="C285" s="214" t="s">
        <v>353</v>
      </c>
      <c r="D285" s="212" t="s">
        <v>2118</v>
      </c>
      <c r="E285" s="215" t="s">
        <v>1561</v>
      </c>
      <c r="F285" s="212" t="s">
        <v>2119</v>
      </c>
      <c r="G285" s="213">
        <v>10111</v>
      </c>
    </row>
    <row r="286" spans="1:7" x14ac:dyDescent="0.45">
      <c r="A286" s="212"/>
      <c r="B286" s="213"/>
      <c r="C286" s="214"/>
      <c r="D286" s="212"/>
      <c r="E286" s="215"/>
      <c r="F286" s="212"/>
      <c r="G286" s="213"/>
    </row>
    <row r="287" spans="1:7" x14ac:dyDescent="0.45">
      <c r="A287" s="212" t="s">
        <v>2120</v>
      </c>
      <c r="B287" s="213"/>
      <c r="C287" s="214"/>
      <c r="D287" s="212"/>
      <c r="E287" s="215"/>
      <c r="F287" s="212"/>
      <c r="G287" s="213"/>
    </row>
    <row r="288" spans="1:7" x14ac:dyDescent="0.45">
      <c r="A288" s="212" t="s">
        <v>2121</v>
      </c>
      <c r="B288" s="213">
        <v>1000</v>
      </c>
      <c r="C288" s="214"/>
      <c r="D288" s="212"/>
      <c r="E288" s="215"/>
      <c r="F288" s="212" t="s">
        <v>2122</v>
      </c>
      <c r="G288" s="213"/>
    </row>
    <row r="289" spans="1:7" x14ac:dyDescent="0.45">
      <c r="A289" s="212"/>
      <c r="B289" s="213"/>
      <c r="C289" s="214"/>
      <c r="D289" s="212"/>
      <c r="E289" s="215"/>
      <c r="F289" s="212"/>
      <c r="G289" s="213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22567-A4A3-4606-9504-594D2DEA65BC}">
  <dimension ref="A1:O37"/>
  <sheetViews>
    <sheetView showGridLines="0" zoomScaleNormal="100" zoomScaleSheetLayoutView="80" workbookViewId="0">
      <selection activeCell="H1" sqref="H1"/>
    </sheetView>
  </sheetViews>
  <sheetFormatPr defaultColWidth="9.1328125" defaultRowHeight="11.65" x14ac:dyDescent="0.45"/>
  <cols>
    <col min="1" max="1" width="18.1328125" style="707" customWidth="1"/>
    <col min="2" max="2" width="10.53125" style="707" customWidth="1"/>
    <col min="3" max="3" width="18.33203125" style="707" customWidth="1"/>
    <col min="4" max="4" width="10.53125" style="707" customWidth="1"/>
    <col min="5" max="5" width="18.1328125" style="707" customWidth="1"/>
    <col min="6" max="6" width="10.86328125" style="707" customWidth="1"/>
    <col min="7" max="7" width="21.53125" style="707" customWidth="1"/>
    <col min="8" max="8" width="18.33203125" style="707" customWidth="1"/>
    <col min="9" max="9" width="7.46484375" style="707" bestFit="1" customWidth="1"/>
    <col min="10" max="16384" width="9.1328125" style="707"/>
  </cols>
  <sheetData>
    <row r="1" spans="1:15" customFormat="1" ht="50.25" customHeight="1" thickBot="1" x14ac:dyDescent="1.1000000000000001">
      <c r="A1" s="849" t="s">
        <v>64</v>
      </c>
      <c r="B1" s="849"/>
      <c r="C1" s="849"/>
      <c r="D1" s="849"/>
      <c r="E1" s="849"/>
      <c r="F1" s="849"/>
      <c r="G1" s="849"/>
      <c r="H1" s="696"/>
      <c r="I1" s="697"/>
      <c r="K1" s="697"/>
      <c r="L1" s="697"/>
      <c r="M1" s="697"/>
      <c r="N1" s="697"/>
      <c r="O1" s="697"/>
    </row>
    <row r="2" spans="1:15" customFormat="1" ht="30" customHeight="1" thickTop="1" x14ac:dyDescent="1.05">
      <c r="A2" s="850" t="s">
        <v>2706</v>
      </c>
      <c r="B2" s="850"/>
      <c r="C2" s="850"/>
      <c r="D2" s="850"/>
      <c r="E2" s="850"/>
      <c r="F2" s="850"/>
      <c r="G2" s="850"/>
      <c r="H2" s="698"/>
      <c r="I2" s="699"/>
    </row>
    <row r="3" spans="1:15" customFormat="1" ht="19.5" customHeight="1" x14ac:dyDescent="0.5">
      <c r="A3" s="700" t="s">
        <v>2707</v>
      </c>
      <c r="B3" s="701"/>
      <c r="C3" s="701"/>
      <c r="D3" s="701"/>
      <c r="E3" s="701"/>
      <c r="F3" s="701"/>
      <c r="G3" s="701"/>
    </row>
    <row r="4" spans="1:15" s="704" customFormat="1" ht="25.5" x14ac:dyDescent="0.75">
      <c r="A4" s="702" t="s">
        <v>2708</v>
      </c>
      <c r="B4" s="703"/>
      <c r="C4" s="702" t="s">
        <v>2709</v>
      </c>
      <c r="D4" s="703"/>
      <c r="E4" s="702" t="s">
        <v>2710</v>
      </c>
      <c r="F4" s="703"/>
      <c r="G4" s="702" t="s">
        <v>2711</v>
      </c>
      <c r="H4" s="703"/>
      <c r="I4" s="703"/>
      <c r="K4" s="705"/>
    </row>
    <row r="5" spans="1:15" ht="40.5" customHeight="1" thickBot="1" x14ac:dyDescent="0.5">
      <c r="A5" s="706" t="s">
        <v>2712</v>
      </c>
      <c r="C5" s="708" t="s">
        <v>2713</v>
      </c>
      <c r="E5" s="709" t="s">
        <v>2714</v>
      </c>
      <c r="G5" s="710" t="s">
        <v>2715</v>
      </c>
    </row>
    <row r="6" spans="1:15" ht="12" thickBot="1" x14ac:dyDescent="0.5">
      <c r="A6" s="711">
        <v>8</v>
      </c>
      <c r="C6" s="712" t="s">
        <v>2716</v>
      </c>
      <c r="E6" s="713" t="s">
        <v>61</v>
      </c>
      <c r="G6" s="714" t="s">
        <v>2717</v>
      </c>
    </row>
    <row r="7" spans="1:15" ht="15" customHeight="1" x14ac:dyDescent="0.45">
      <c r="A7" s="715"/>
    </row>
    <row r="8" spans="1:15" ht="15" customHeight="1" x14ac:dyDescent="0.45">
      <c r="A8" s="716"/>
    </row>
    <row r="9" spans="1:15" s="718" customFormat="1" ht="15" customHeight="1" x14ac:dyDescent="0.45">
      <c r="A9" s="717" t="s">
        <v>2718</v>
      </c>
      <c r="I9" s="707" t="s">
        <v>2716</v>
      </c>
    </row>
    <row r="10" spans="1:15" ht="15" customHeight="1" x14ac:dyDescent="0.45">
      <c r="A10" s="719" t="s">
        <v>2719</v>
      </c>
      <c r="I10" s="707" t="s">
        <v>2720</v>
      </c>
    </row>
    <row r="11" spans="1:15" ht="15" customHeight="1" x14ac:dyDescent="0.45">
      <c r="A11" s="719" t="s">
        <v>2721</v>
      </c>
      <c r="I11" s="707" t="s">
        <v>2722</v>
      </c>
    </row>
    <row r="12" spans="1:15" ht="15" customHeight="1" x14ac:dyDescent="0.45">
      <c r="A12" s="719" t="s">
        <v>2723</v>
      </c>
      <c r="I12" s="707" t="s">
        <v>2724</v>
      </c>
    </row>
    <row r="13" spans="1:15" ht="15" customHeight="1" x14ac:dyDescent="0.45">
      <c r="A13" s="719"/>
      <c r="I13" s="707" t="s">
        <v>2725</v>
      </c>
    </row>
    <row r="14" spans="1:15" s="718" customFormat="1" ht="15" customHeight="1" x14ac:dyDescent="0.45">
      <c r="A14" s="717" t="s">
        <v>2726</v>
      </c>
      <c r="I14" s="707" t="s">
        <v>2727</v>
      </c>
    </row>
    <row r="15" spans="1:15" s="718" customFormat="1" ht="15" customHeight="1" x14ac:dyDescent="0.45">
      <c r="A15" s="719" t="s">
        <v>2728</v>
      </c>
      <c r="I15" s="707" t="s">
        <v>2729</v>
      </c>
    </row>
    <row r="16" spans="1:15" s="719" customFormat="1" ht="15" customHeight="1" x14ac:dyDescent="0.45">
      <c r="A16" s="719" t="s">
        <v>2730</v>
      </c>
      <c r="I16" s="720" t="s">
        <v>2731</v>
      </c>
    </row>
    <row r="17" spans="1:11" s="719" customFormat="1" ht="15" customHeight="1" x14ac:dyDescent="0.45">
      <c r="A17" s="721" t="s">
        <v>2732</v>
      </c>
      <c r="I17" s="720" t="s">
        <v>2733</v>
      </c>
    </row>
    <row r="18" spans="1:11" s="719" customFormat="1" ht="15" customHeight="1" x14ac:dyDescent="0.45">
      <c r="A18" s="721"/>
      <c r="I18" s="720" t="s">
        <v>2734</v>
      </c>
    </row>
    <row r="19" spans="1:11" s="719" customFormat="1" ht="15" customHeight="1" x14ac:dyDescent="0.45">
      <c r="A19" s="717" t="s">
        <v>2735</v>
      </c>
    </row>
    <row r="20" spans="1:11" s="719" customFormat="1" ht="15" customHeight="1" x14ac:dyDescent="0.45">
      <c r="A20" s="719" t="s">
        <v>2736</v>
      </c>
      <c r="I20" s="720"/>
    </row>
    <row r="21" spans="1:11" s="719" customFormat="1" ht="15" customHeight="1" x14ac:dyDescent="0.45">
      <c r="A21" s="719" t="s">
        <v>2737</v>
      </c>
    </row>
    <row r="22" spans="1:11" s="719" customFormat="1" ht="15" customHeight="1" x14ac:dyDescent="0.45">
      <c r="A22" s="719" t="s">
        <v>2738</v>
      </c>
    </row>
    <row r="23" spans="1:11" s="719" customFormat="1" ht="15" customHeight="1" x14ac:dyDescent="0.45">
      <c r="I23" s="720"/>
    </row>
    <row r="24" spans="1:11" s="719" customFormat="1" ht="15" customHeight="1" x14ac:dyDescent="0.45">
      <c r="A24" s="717" t="s">
        <v>2739</v>
      </c>
      <c r="I24" s="707"/>
    </row>
    <row r="25" spans="1:11" s="719" customFormat="1" ht="15" customHeight="1" x14ac:dyDescent="0.45">
      <c r="A25" s="719" t="s">
        <v>2804</v>
      </c>
      <c r="I25" s="707"/>
    </row>
    <row r="26" spans="1:11" s="719" customFormat="1" ht="15" customHeight="1" x14ac:dyDescent="0.45">
      <c r="A26" s="719" t="s">
        <v>2737</v>
      </c>
      <c r="I26" s="707"/>
    </row>
    <row r="27" spans="1:11" s="715" customFormat="1" ht="15" customHeight="1" x14ac:dyDescent="0.45">
      <c r="A27" s="719" t="s">
        <v>2740</v>
      </c>
    </row>
    <row r="28" spans="1:11" s="715" customFormat="1" ht="15" customHeight="1" x14ac:dyDescent="0.45">
      <c r="A28" s="719"/>
    </row>
    <row r="29" spans="1:11" s="715" customFormat="1" ht="15" customHeight="1" x14ac:dyDescent="0.45">
      <c r="A29" s="719"/>
    </row>
    <row r="30" spans="1:11" s="715" customFormat="1" ht="15" customHeight="1" x14ac:dyDescent="0.45">
      <c r="A30" s="719"/>
    </row>
    <row r="31" spans="1:11" s="715" customFormat="1" ht="15" customHeight="1" x14ac:dyDescent="0.45">
      <c r="A31" s="719"/>
    </row>
    <row r="32" spans="1:11" s="704" customFormat="1" ht="25.5" x14ac:dyDescent="0.75">
      <c r="A32" s="702" t="s">
        <v>2708</v>
      </c>
      <c r="B32" s="703"/>
      <c r="C32" s="702" t="s">
        <v>2709</v>
      </c>
      <c r="D32" s="703"/>
      <c r="E32" s="702" t="s">
        <v>2710</v>
      </c>
      <c r="F32" s="703"/>
      <c r="G32" s="702" t="s">
        <v>2711</v>
      </c>
      <c r="H32" s="703"/>
      <c r="J32" s="705"/>
      <c r="K32" s="705"/>
    </row>
    <row r="33" spans="1:7" s="720" customFormat="1" ht="12" thickBot="1" x14ac:dyDescent="0.5">
      <c r="A33" s="722" t="s">
        <v>65</v>
      </c>
      <c r="C33" s="723" t="s">
        <v>2741</v>
      </c>
      <c r="E33" s="724" t="s">
        <v>2742</v>
      </c>
      <c r="G33" s="710" t="s">
        <v>2743</v>
      </c>
    </row>
    <row r="34" spans="1:7" ht="12" thickBot="1" x14ac:dyDescent="0.5">
      <c r="A34" s="711"/>
      <c r="C34" s="712"/>
      <c r="E34" s="713"/>
      <c r="G34" s="714"/>
    </row>
    <row r="36" spans="1:7" ht="13.15" x14ac:dyDescent="0.45">
      <c r="A36" s="725" t="s">
        <v>2744</v>
      </c>
    </row>
    <row r="37" spans="1:7" ht="13.15" x14ac:dyDescent="0.45">
      <c r="A37" s="725" t="s">
        <v>2745</v>
      </c>
      <c r="F37" s="726" t="s">
        <v>2746</v>
      </c>
    </row>
  </sheetData>
  <dataConsolidate/>
  <mergeCells count="2">
    <mergeCell ref="A1:G1"/>
    <mergeCell ref="A2:G2"/>
  </mergeCells>
  <dataValidations count="3">
    <dataValidation type="list" allowBlank="1" showInputMessage="1" showErrorMessage="1" sqref="C6" xr:uid="{688CE2CD-70AA-4F36-8408-8E72B37C585E}">
      <formula1>$I$9:$I$18</formula1>
    </dataValidation>
    <dataValidation type="list" allowBlank="1" showInputMessage="1" showErrorMessage="1" errorTitle="Onjuiste afdeling!" error="U mag alleen een afdeling uit de lijst kiezen! en wel deze:Inkoop;Verkoop;Magazijn;Onderhoud;Administratie" promptTitle="Bestaande afdelingen" prompt="Hier mag alleen een afdeling uit de lijst worden gebruikt." sqref="E6" xr:uid="{32D6205C-57B6-4309-B8F7-F994700C3275}">
      <formula1>"Inkoop,Verkoop,Magazijn,Onderhoud,Administratie,zelf typen"</formula1>
    </dataValidation>
    <dataValidation type="whole" allowBlank="1" showInputMessage="1" showErrorMessage="1" error="Alleen getallen onder de 10" prompt="Alleen getallen" sqref="A6" xr:uid="{76BBD835-D3D7-4844-B91D-04225DB174D6}">
      <formula1>1</formula1>
      <formula2>10</formula2>
    </dataValidation>
  </dataValidations>
  <pageMargins left="0.75" right="0.75" top="1" bottom="1" header="0.5" footer="0.5"/>
  <pageSetup paperSize="9" scale="79" orientation="portrait" r:id="rId1"/>
  <headerFooter alignWithMargins="0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C526D67-C304-419F-BBD3-08734B7C1266}">
          <x14:formula1>
            <xm:f>'Validatie-gereedschap'!$B$2:$B$20</xm:f>
          </x14:formula1>
          <xm:sqref>G6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F7DF-1930-405F-8341-207FB283D08C}">
  <dimension ref="B2:B8"/>
  <sheetViews>
    <sheetView workbookViewId="0">
      <selection activeCell="B9" sqref="B9"/>
    </sheetView>
  </sheetViews>
  <sheetFormatPr defaultRowHeight="14.25" x14ac:dyDescent="0.45"/>
  <sheetData>
    <row r="2" spans="2:2" x14ac:dyDescent="0.45">
      <c r="B2" t="s">
        <v>2797</v>
      </c>
    </row>
    <row r="3" spans="2:2" x14ac:dyDescent="0.45">
      <c r="B3" t="s">
        <v>2798</v>
      </c>
    </row>
    <row r="4" spans="2:2" x14ac:dyDescent="0.45">
      <c r="B4" t="s">
        <v>2799</v>
      </c>
    </row>
    <row r="5" spans="2:2" x14ac:dyDescent="0.45">
      <c r="B5" t="s">
        <v>2800</v>
      </c>
    </row>
    <row r="6" spans="2:2" x14ac:dyDescent="0.45">
      <c r="B6" t="s">
        <v>2801</v>
      </c>
    </row>
    <row r="7" spans="2:2" x14ac:dyDescent="0.45">
      <c r="B7" t="s">
        <v>2802</v>
      </c>
    </row>
    <row r="8" spans="2:2" x14ac:dyDescent="0.45">
      <c r="B8" t="s">
        <v>2803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K30"/>
  <sheetViews>
    <sheetView showGridLines="0" zoomScaleNormal="100" zoomScaleSheetLayoutView="100" workbookViewId="0">
      <selection activeCell="L1" sqref="L1"/>
    </sheetView>
  </sheetViews>
  <sheetFormatPr defaultColWidth="9.19921875" defaultRowHeight="14.25" x14ac:dyDescent="0.45"/>
  <cols>
    <col min="1" max="1" width="12.86328125" style="192" customWidth="1"/>
    <col min="2" max="7" width="4.53125" style="88" customWidth="1"/>
    <col min="8" max="8" width="21.19921875" style="88" customWidth="1"/>
    <col min="9" max="9" width="9.53125" style="88" customWidth="1"/>
    <col min="10" max="10" width="9.6640625" style="88" customWidth="1"/>
    <col min="11" max="11" width="17.796875" style="88" customWidth="1"/>
    <col min="12" max="16384" width="9.19921875" style="88"/>
  </cols>
  <sheetData>
    <row r="1" spans="1:11" s="7" customFormat="1" ht="50.25" customHeight="1" thickBot="1" x14ac:dyDescent="0.5">
      <c r="A1" s="847" t="s">
        <v>24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</row>
    <row r="2" spans="1:11" s="188" customFormat="1" ht="30" customHeight="1" thickTop="1" x14ac:dyDescent="0.45">
      <c r="A2" s="853" t="s">
        <v>2551</v>
      </c>
      <c r="B2" s="853"/>
      <c r="C2" s="853"/>
      <c r="D2" s="853"/>
      <c r="E2" s="853"/>
      <c r="F2" s="853"/>
      <c r="G2" s="853"/>
      <c r="H2" s="853"/>
      <c r="I2" s="853"/>
      <c r="J2" s="853"/>
      <c r="K2" s="853"/>
    </row>
    <row r="3" spans="1:11" s="189" customFormat="1" ht="20.25" customHeight="1" x14ac:dyDescent="0.55000000000000004">
      <c r="A3" s="854" t="s">
        <v>2599</v>
      </c>
      <c r="B3" s="854"/>
      <c r="C3" s="854"/>
      <c r="D3" s="854"/>
      <c r="E3" s="854"/>
      <c r="F3" s="854"/>
      <c r="G3" s="854"/>
      <c r="H3" s="854"/>
      <c r="I3" s="854"/>
      <c r="J3" s="854"/>
      <c r="K3" s="854"/>
    </row>
    <row r="4" spans="1:11" s="87" customFormat="1" ht="15.75" x14ac:dyDescent="0.5">
      <c r="A4" s="190"/>
      <c r="B4" s="191" t="s">
        <v>2552</v>
      </c>
    </row>
    <row r="5" spans="1:11" s="87" customFormat="1" ht="15.75" x14ac:dyDescent="0.5">
      <c r="A5" s="190" t="s">
        <v>2527</v>
      </c>
      <c r="B5" s="87" t="s">
        <v>1497</v>
      </c>
    </row>
    <row r="6" spans="1:11" s="87" customFormat="1" ht="15.75" x14ac:dyDescent="0.5">
      <c r="A6" s="190" t="s">
        <v>2528</v>
      </c>
      <c r="B6" s="87" t="s">
        <v>1498</v>
      </c>
      <c r="H6" s="87" t="s">
        <v>2359</v>
      </c>
    </row>
    <row r="7" spans="1:11" s="87" customFormat="1" ht="15.75" x14ac:dyDescent="0.5">
      <c r="A7" s="190" t="s">
        <v>2529</v>
      </c>
      <c r="B7" s="87" t="s">
        <v>2360</v>
      </c>
    </row>
    <row r="8" spans="1:11" s="87" customFormat="1" ht="15.75" x14ac:dyDescent="0.5">
      <c r="A8" s="190" t="s">
        <v>2530</v>
      </c>
      <c r="B8" s="87" t="s">
        <v>1499</v>
      </c>
    </row>
    <row r="9" spans="1:11" s="87" customFormat="1" ht="15.75" x14ac:dyDescent="0.5">
      <c r="A9" s="190" t="s">
        <v>2531</v>
      </c>
      <c r="B9" s="87" t="s">
        <v>1500</v>
      </c>
    </row>
    <row r="10" spans="1:11" s="87" customFormat="1" ht="15.75" x14ac:dyDescent="0.5">
      <c r="A10" s="190" t="s">
        <v>2544</v>
      </c>
      <c r="B10" s="87" t="s">
        <v>1501</v>
      </c>
    </row>
    <row r="11" spans="1:11" s="87" customFormat="1" ht="15.75" x14ac:dyDescent="0.5">
      <c r="A11" s="190"/>
    </row>
    <row r="12" spans="1:11" s="87" customFormat="1" ht="15.75" x14ac:dyDescent="0.5">
      <c r="A12" s="190"/>
    </row>
    <row r="13" spans="1:11" ht="15.75" x14ac:dyDescent="0.5">
      <c r="A13" s="307"/>
      <c r="B13" s="855" t="s">
        <v>60</v>
      </c>
      <c r="C13" s="855"/>
      <c r="D13" s="855"/>
      <c r="E13" s="855"/>
      <c r="F13" s="855"/>
      <c r="G13" s="855"/>
      <c r="H13" s="855"/>
      <c r="I13" s="855"/>
      <c r="J13" s="855"/>
    </row>
    <row r="14" spans="1:11" ht="15.75" x14ac:dyDescent="0.5">
      <c r="A14" s="307" t="s">
        <v>66</v>
      </c>
      <c r="B14" s="851" t="s">
        <v>67</v>
      </c>
      <c r="C14" s="851"/>
      <c r="D14" s="851"/>
      <c r="E14" s="851"/>
      <c r="F14" s="851"/>
      <c r="G14" s="851"/>
      <c r="H14" s="308" t="s">
        <v>68</v>
      </c>
      <c r="I14" s="87" t="s">
        <v>69</v>
      </c>
      <c r="J14" s="87"/>
    </row>
    <row r="15" spans="1:11" ht="15.75" x14ac:dyDescent="0.5">
      <c r="A15" s="309" t="s">
        <v>70</v>
      </c>
      <c r="B15" s="10">
        <v>4</v>
      </c>
      <c r="C15" s="10">
        <v>9</v>
      </c>
      <c r="D15" s="10">
        <v>5</v>
      </c>
      <c r="E15" s="10">
        <v>44</v>
      </c>
      <c r="F15" s="87">
        <v>45</v>
      </c>
      <c r="G15" s="87">
        <v>22</v>
      </c>
      <c r="H15" s="310" t="s">
        <v>71</v>
      </c>
      <c r="I15" s="308">
        <v>10</v>
      </c>
      <c r="J15" s="311"/>
    </row>
    <row r="16" spans="1:11" ht="15.75" x14ac:dyDescent="0.5">
      <c r="A16" s="309" t="s">
        <v>72</v>
      </c>
      <c r="B16" s="10">
        <v>19</v>
      </c>
      <c r="C16" s="10">
        <v>23</v>
      </c>
      <c r="D16" s="10">
        <v>28</v>
      </c>
      <c r="E16" s="10">
        <v>34</v>
      </c>
      <c r="F16" s="87">
        <v>2</v>
      </c>
      <c r="G16" s="87">
        <v>13</v>
      </c>
      <c r="H16" s="310" t="s">
        <v>73</v>
      </c>
      <c r="I16" s="308">
        <v>20</v>
      </c>
      <c r="J16" s="311"/>
    </row>
    <row r="17" spans="1:11" ht="15.75" x14ac:dyDescent="0.5">
      <c r="A17" s="309" t="s">
        <v>74</v>
      </c>
      <c r="B17" s="10">
        <v>39</v>
      </c>
      <c r="C17" s="10">
        <v>22</v>
      </c>
      <c r="D17" s="10">
        <v>36</v>
      </c>
      <c r="E17" s="10">
        <v>23</v>
      </c>
      <c r="F17" s="87">
        <v>5</v>
      </c>
      <c r="G17" s="87">
        <v>21</v>
      </c>
      <c r="H17" s="310" t="s">
        <v>75</v>
      </c>
      <c r="I17" s="308">
        <v>30</v>
      </c>
      <c r="J17" s="311"/>
    </row>
    <row r="18" spans="1:11" ht="15.75" x14ac:dyDescent="0.5">
      <c r="A18" s="309" t="s">
        <v>76</v>
      </c>
      <c r="B18" s="10">
        <v>26</v>
      </c>
      <c r="C18" s="10">
        <v>31</v>
      </c>
      <c r="D18" s="10">
        <v>12</v>
      </c>
      <c r="E18" s="10">
        <v>9</v>
      </c>
      <c r="F18" s="87">
        <v>27</v>
      </c>
      <c r="G18" s="87">
        <v>9</v>
      </c>
      <c r="H18" s="310" t="s">
        <v>77</v>
      </c>
      <c r="I18" s="308">
        <v>40</v>
      </c>
      <c r="J18" s="311"/>
    </row>
    <row r="19" spans="1:11" ht="15.75" x14ac:dyDescent="0.5">
      <c r="A19" s="309" t="s">
        <v>78</v>
      </c>
      <c r="B19" s="10">
        <v>16</v>
      </c>
      <c r="C19" s="10">
        <v>2</v>
      </c>
      <c r="D19" s="10">
        <v>19</v>
      </c>
      <c r="E19" s="10">
        <v>17</v>
      </c>
      <c r="F19" s="87">
        <v>41</v>
      </c>
      <c r="G19" s="87">
        <v>49</v>
      </c>
      <c r="H19" s="310" t="s">
        <v>79</v>
      </c>
      <c r="I19" s="308">
        <v>50</v>
      </c>
      <c r="J19" s="311"/>
    </row>
    <row r="20" spans="1:11" ht="15.75" x14ac:dyDescent="0.5">
      <c r="A20" s="309" t="s">
        <v>80</v>
      </c>
      <c r="B20" s="10">
        <v>15</v>
      </c>
      <c r="C20" s="10">
        <v>33</v>
      </c>
      <c r="D20" s="10">
        <v>24</v>
      </c>
      <c r="E20" s="10">
        <v>33</v>
      </c>
      <c r="F20" s="87">
        <v>39</v>
      </c>
      <c r="G20" s="87">
        <v>11</v>
      </c>
      <c r="H20" s="87"/>
      <c r="I20" s="308"/>
      <c r="J20" s="87"/>
    </row>
    <row r="21" spans="1:11" ht="15.75" x14ac:dyDescent="0.5">
      <c r="A21" s="87"/>
      <c r="B21" s="87"/>
      <c r="C21" s="87"/>
      <c r="D21" s="87"/>
      <c r="E21" s="87"/>
      <c r="F21" s="87"/>
      <c r="G21" s="87"/>
      <c r="H21" s="190"/>
      <c r="I21" s="308"/>
      <c r="J21" s="87"/>
    </row>
    <row r="22" spans="1:11" s="87" customFormat="1" ht="15.75" x14ac:dyDescent="0.5">
      <c r="A22" s="190"/>
      <c r="B22" s="856" t="s">
        <v>63</v>
      </c>
      <c r="C22" s="856"/>
      <c r="D22" s="856"/>
      <c r="E22" s="856"/>
      <c r="F22" s="856"/>
      <c r="G22" s="856"/>
      <c r="H22" s="856"/>
      <c r="I22" s="856"/>
      <c r="J22" s="856"/>
    </row>
    <row r="23" spans="1:11" ht="15.75" x14ac:dyDescent="0.5">
      <c r="A23" s="307" t="s">
        <v>66</v>
      </c>
      <c r="B23" s="851" t="s">
        <v>67</v>
      </c>
      <c r="C23" s="851"/>
      <c r="D23" s="851"/>
      <c r="E23" s="851"/>
      <c r="F23" s="851"/>
      <c r="G23" s="851"/>
      <c r="H23" s="190" t="s">
        <v>68</v>
      </c>
      <c r="I23" s="87"/>
      <c r="J23" s="190" t="s">
        <v>81</v>
      </c>
    </row>
    <row r="24" spans="1:11" ht="15.75" x14ac:dyDescent="0.5">
      <c r="A24" s="309" t="s">
        <v>70</v>
      </c>
      <c r="B24" s="10">
        <v>4</v>
      </c>
      <c r="C24" s="10">
        <v>9</v>
      </c>
      <c r="D24" s="10">
        <v>5</v>
      </c>
      <c r="E24" s="10">
        <v>44</v>
      </c>
      <c r="F24" s="87">
        <v>45</v>
      </c>
      <c r="G24" s="87">
        <v>22</v>
      </c>
      <c r="H24" s="310" t="s">
        <v>71</v>
      </c>
      <c r="I24" s="308">
        <v>10</v>
      </c>
      <c r="J24" s="312">
        <f t="array" ref="J24:J28">FREQUENCY(B24:G29,I24:I28)</f>
        <v>8</v>
      </c>
      <c r="K24" s="852" t="s">
        <v>82</v>
      </c>
    </row>
    <row r="25" spans="1:11" ht="15.75" x14ac:dyDescent="0.5">
      <c r="A25" s="309" t="s">
        <v>72</v>
      </c>
      <c r="B25" s="10">
        <v>19</v>
      </c>
      <c r="C25" s="10">
        <v>23</v>
      </c>
      <c r="D25" s="10">
        <v>28</v>
      </c>
      <c r="E25" s="10">
        <v>34</v>
      </c>
      <c r="F25" s="87">
        <v>2</v>
      </c>
      <c r="G25" s="87">
        <v>13</v>
      </c>
      <c r="H25" s="310" t="s">
        <v>73</v>
      </c>
      <c r="I25" s="308">
        <v>20</v>
      </c>
      <c r="J25" s="312">
        <v>8</v>
      </c>
      <c r="K25" s="852"/>
    </row>
    <row r="26" spans="1:11" ht="15.75" x14ac:dyDescent="0.5">
      <c r="A26" s="309" t="s">
        <v>74</v>
      </c>
      <c r="B26" s="10">
        <v>39</v>
      </c>
      <c r="C26" s="10">
        <v>22</v>
      </c>
      <c r="D26" s="10">
        <v>36</v>
      </c>
      <c r="E26" s="10">
        <v>23</v>
      </c>
      <c r="F26" s="87">
        <v>5</v>
      </c>
      <c r="G26" s="87">
        <v>21</v>
      </c>
      <c r="H26" s="310" t="s">
        <v>75</v>
      </c>
      <c r="I26" s="308">
        <v>30</v>
      </c>
      <c r="J26" s="312">
        <v>9</v>
      </c>
      <c r="K26" s="852"/>
    </row>
    <row r="27" spans="1:11" ht="15.75" x14ac:dyDescent="0.5">
      <c r="A27" s="309" t="s">
        <v>76</v>
      </c>
      <c r="B27" s="10">
        <v>26</v>
      </c>
      <c r="C27" s="10">
        <v>31</v>
      </c>
      <c r="D27" s="10">
        <v>12</v>
      </c>
      <c r="E27" s="10">
        <v>9</v>
      </c>
      <c r="F27" s="87">
        <v>27</v>
      </c>
      <c r="G27" s="87">
        <v>9</v>
      </c>
      <c r="H27" s="310" t="s">
        <v>77</v>
      </c>
      <c r="I27" s="308">
        <v>40</v>
      </c>
      <c r="J27" s="312">
        <v>7</v>
      </c>
      <c r="K27" s="852"/>
    </row>
    <row r="28" spans="1:11" ht="15.75" x14ac:dyDescent="0.5">
      <c r="A28" s="309" t="s">
        <v>78</v>
      </c>
      <c r="B28" s="10">
        <v>16</v>
      </c>
      <c r="C28" s="10">
        <v>2</v>
      </c>
      <c r="D28" s="10">
        <v>19</v>
      </c>
      <c r="E28" s="10">
        <v>17</v>
      </c>
      <c r="F28" s="87">
        <v>41</v>
      </c>
      <c r="G28" s="87">
        <v>49</v>
      </c>
      <c r="H28" s="310" t="s">
        <v>79</v>
      </c>
      <c r="I28" s="308">
        <v>45</v>
      </c>
      <c r="J28" s="312">
        <v>3</v>
      </c>
      <c r="K28" s="852"/>
    </row>
    <row r="29" spans="1:11" ht="15.75" x14ac:dyDescent="0.5">
      <c r="A29" s="309" t="s">
        <v>80</v>
      </c>
      <c r="B29" s="10">
        <v>15</v>
      </c>
      <c r="C29" s="10">
        <v>33</v>
      </c>
      <c r="D29" s="10">
        <v>24</v>
      </c>
      <c r="E29" s="10">
        <v>33</v>
      </c>
      <c r="F29" s="87">
        <v>39</v>
      </c>
      <c r="G29" s="87">
        <v>11</v>
      </c>
      <c r="H29" s="310"/>
      <c r="I29" s="313"/>
      <c r="J29" s="87"/>
      <c r="K29" s="852"/>
    </row>
    <row r="30" spans="1:11" ht="7.05" customHeight="1" x14ac:dyDescent="0.45"/>
  </sheetData>
  <mergeCells count="8">
    <mergeCell ref="B23:G23"/>
    <mergeCell ref="K24:K29"/>
    <mergeCell ref="A1:K1"/>
    <mergeCell ref="A2:K2"/>
    <mergeCell ref="A3:K3"/>
    <mergeCell ref="B13:J13"/>
    <mergeCell ref="B14:G14"/>
    <mergeCell ref="B22:J22"/>
  </mergeCells>
  <printOptions horizontalCentered="1"/>
  <pageMargins left="0.19685039370078741" right="0.19685039370078741" top="0.98425196850393704" bottom="0.19685039370078741" header="0.51181102362204722" footer="0.51181102362204722"/>
  <pageSetup paperSize="9" scale="99" orientation="portrait" blackAndWhite="1" horizontalDpi="4294967293" verticalDpi="4294967293" r:id="rId1"/>
  <headerFooter scaleWithDoc="0">
    <oddHeader>&amp;C&amp;20Formules &amp; Functies gevorderd&amp;R&amp;G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I24"/>
  <sheetViews>
    <sheetView showGridLines="0" zoomScaleNormal="100" zoomScaleSheetLayoutView="100" workbookViewId="0">
      <selection activeCell="J1" sqref="J1"/>
    </sheetView>
  </sheetViews>
  <sheetFormatPr defaultColWidth="9.19921875" defaultRowHeight="14.25" x14ac:dyDescent="0.45"/>
  <cols>
    <col min="1" max="1" width="4" style="33" customWidth="1"/>
    <col min="2" max="2" width="13.19921875" style="27" customWidth="1"/>
    <col min="3" max="5" width="11.19921875" style="27" customWidth="1"/>
    <col min="6" max="6" width="11.46484375" style="27" customWidth="1"/>
    <col min="7" max="7" width="10.19921875" style="27" customWidth="1"/>
    <col min="8" max="8" width="11.19921875" style="27" customWidth="1"/>
    <col min="9" max="9" width="9.53125" style="27" customWidth="1"/>
    <col min="10" max="16384" width="9.19921875" style="27"/>
  </cols>
  <sheetData>
    <row r="1" spans="1:9" s="11" customFormat="1" ht="50.25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 s="857"/>
      <c r="I1" s="857"/>
    </row>
    <row r="2" spans="1:9" s="30" customFormat="1" ht="30" customHeight="1" thickTop="1" x14ac:dyDescent="0.45">
      <c r="A2" s="858" t="s">
        <v>2555</v>
      </c>
      <c r="B2" s="858"/>
      <c r="C2" s="858"/>
      <c r="D2" s="858"/>
      <c r="E2" s="858"/>
      <c r="F2" s="858"/>
      <c r="G2" s="858"/>
      <c r="H2" s="858"/>
      <c r="I2" s="858"/>
    </row>
    <row r="3" spans="1:9" s="31" customFormat="1" ht="21" customHeight="1" x14ac:dyDescent="0.55000000000000004">
      <c r="A3" s="859" t="s">
        <v>83</v>
      </c>
      <c r="B3" s="859"/>
      <c r="C3" s="859"/>
      <c r="D3" s="859"/>
      <c r="E3" s="859"/>
      <c r="F3" s="859"/>
      <c r="G3" s="859"/>
      <c r="H3" s="859"/>
      <c r="I3" s="859"/>
    </row>
    <row r="4" spans="1:9" s="16" customFormat="1" ht="15.75" x14ac:dyDescent="0.5">
      <c r="A4" s="19"/>
      <c r="B4" s="17" t="s">
        <v>84</v>
      </c>
    </row>
    <row r="5" spans="1:9" s="16" customFormat="1" ht="15.75" x14ac:dyDescent="0.5">
      <c r="A5" s="19" t="s">
        <v>2527</v>
      </c>
      <c r="B5" s="32" t="s">
        <v>85</v>
      </c>
    </row>
    <row r="6" spans="1:9" s="16" customFormat="1" ht="15.75" x14ac:dyDescent="0.5">
      <c r="A6" s="19" t="s">
        <v>2528</v>
      </c>
      <c r="B6" s="16" t="s">
        <v>2553</v>
      </c>
    </row>
    <row r="7" spans="1:9" s="16" customFormat="1" ht="15.75" x14ac:dyDescent="0.5">
      <c r="A7" s="19" t="s">
        <v>2529</v>
      </c>
      <c r="B7" s="16" t="s">
        <v>86</v>
      </c>
    </row>
    <row r="8" spans="1:9" s="16" customFormat="1" ht="15.75" x14ac:dyDescent="0.5">
      <c r="A8" s="19" t="s">
        <v>2530</v>
      </c>
      <c r="B8" s="16" t="s">
        <v>87</v>
      </c>
    </row>
    <row r="9" spans="1:9" s="16" customFormat="1" ht="15.75" x14ac:dyDescent="0.5">
      <c r="A9" s="19" t="s">
        <v>2531</v>
      </c>
      <c r="B9" s="16" t="s">
        <v>88</v>
      </c>
    </row>
    <row r="10" spans="1:9" s="16" customFormat="1" ht="15.75" x14ac:dyDescent="0.5">
      <c r="A10" s="19" t="s">
        <v>2544</v>
      </c>
      <c r="B10" s="16" t="s">
        <v>2554</v>
      </c>
    </row>
    <row r="11" spans="1:9" s="16" customFormat="1" ht="15.75" x14ac:dyDescent="0.5">
      <c r="B11" s="17" t="s">
        <v>89</v>
      </c>
    </row>
    <row r="12" spans="1:9" x14ac:dyDescent="0.45">
      <c r="A12" s="314" t="s">
        <v>2545</v>
      </c>
      <c r="B12" s="27" t="s">
        <v>90</v>
      </c>
    </row>
    <row r="13" spans="1:9" x14ac:dyDescent="0.45">
      <c r="A13" s="27"/>
    </row>
    <row r="14" spans="1:9" s="35" customFormat="1" ht="27" customHeight="1" x14ac:dyDescent="0.5">
      <c r="A14" s="33"/>
      <c r="B14" s="860" t="s">
        <v>60</v>
      </c>
      <c r="C14" s="861"/>
      <c r="D14" s="862"/>
      <c r="E14" s="16"/>
      <c r="F14" s="863" t="s">
        <v>63</v>
      </c>
      <c r="G14" s="864"/>
      <c r="H14" s="865"/>
    </row>
    <row r="15" spans="1:9" ht="15.75" x14ac:dyDescent="0.5">
      <c r="B15" s="315" t="s">
        <v>91</v>
      </c>
      <c r="C15" s="316" t="s">
        <v>92</v>
      </c>
      <c r="D15" s="317" t="s">
        <v>93</v>
      </c>
      <c r="E15" s="16"/>
      <c r="F15" s="318" t="s">
        <v>91</v>
      </c>
      <c r="G15" s="319" t="s">
        <v>92</v>
      </c>
      <c r="H15" s="320" t="s">
        <v>93</v>
      </c>
    </row>
    <row r="16" spans="1:9" ht="15.75" x14ac:dyDescent="0.5">
      <c r="B16" s="321" t="s">
        <v>94</v>
      </c>
      <c r="C16" s="322">
        <v>15</v>
      </c>
      <c r="D16" s="323"/>
      <c r="E16" s="16"/>
      <c r="F16" s="324" t="s">
        <v>94</v>
      </c>
      <c r="G16" s="322">
        <v>15</v>
      </c>
      <c r="H16" s="325">
        <f>RANK(G16,$G$16:$G$24,0)</f>
        <v>7</v>
      </c>
    </row>
    <row r="17" spans="2:8" ht="15.75" x14ac:dyDescent="0.5">
      <c r="B17" s="321" t="s">
        <v>95</v>
      </c>
      <c r="C17" s="322">
        <v>1</v>
      </c>
      <c r="D17" s="323"/>
      <c r="E17" s="16"/>
      <c r="F17" s="324" t="s">
        <v>95</v>
      </c>
      <c r="G17" s="322">
        <v>1</v>
      </c>
      <c r="H17" s="325">
        <f t="shared" ref="H17:H24" si="0">RANK(G17,$G$16:$G$24,0)</f>
        <v>9</v>
      </c>
    </row>
    <row r="18" spans="2:8" ht="15.75" x14ac:dyDescent="0.5">
      <c r="B18" s="321" t="s">
        <v>96</v>
      </c>
      <c r="C18" s="322">
        <v>54</v>
      </c>
      <c r="D18" s="323"/>
      <c r="E18" s="16"/>
      <c r="F18" s="324" t="s">
        <v>96</v>
      </c>
      <c r="G18" s="322">
        <v>54</v>
      </c>
      <c r="H18" s="325">
        <f t="shared" si="0"/>
        <v>3</v>
      </c>
    </row>
    <row r="19" spans="2:8" ht="15.75" x14ac:dyDescent="0.5">
      <c r="B19" s="321" t="s">
        <v>97</v>
      </c>
      <c r="C19" s="322">
        <v>23</v>
      </c>
      <c r="D19" s="323"/>
      <c r="E19" s="16"/>
      <c r="F19" s="324" t="s">
        <v>97</v>
      </c>
      <c r="G19" s="322">
        <v>23</v>
      </c>
      <c r="H19" s="325">
        <f t="shared" si="0"/>
        <v>6</v>
      </c>
    </row>
    <row r="20" spans="2:8" ht="15.75" x14ac:dyDescent="0.5">
      <c r="B20" s="321" t="s">
        <v>98</v>
      </c>
      <c r="C20" s="322">
        <v>83</v>
      </c>
      <c r="D20" s="323"/>
      <c r="E20" s="16"/>
      <c r="F20" s="324" t="s">
        <v>98</v>
      </c>
      <c r="G20" s="322">
        <v>83</v>
      </c>
      <c r="H20" s="325">
        <f t="shared" si="0"/>
        <v>1</v>
      </c>
    </row>
    <row r="21" spans="2:8" ht="15.75" x14ac:dyDescent="0.5">
      <c r="B21" s="321" t="s">
        <v>99</v>
      </c>
      <c r="C21" s="322">
        <v>77</v>
      </c>
      <c r="D21" s="323"/>
      <c r="E21" s="16"/>
      <c r="F21" s="324" t="s">
        <v>99</v>
      </c>
      <c r="G21" s="322">
        <v>77</v>
      </c>
      <c r="H21" s="325">
        <f t="shared" si="0"/>
        <v>2</v>
      </c>
    </row>
    <row r="22" spans="2:8" ht="15.75" x14ac:dyDescent="0.5">
      <c r="B22" s="321" t="s">
        <v>100</v>
      </c>
      <c r="C22" s="322">
        <v>32</v>
      </c>
      <c r="D22" s="323"/>
      <c r="E22" s="16"/>
      <c r="F22" s="324" t="s">
        <v>100</v>
      </c>
      <c r="G22" s="322">
        <v>32</v>
      </c>
      <c r="H22" s="325">
        <f t="shared" si="0"/>
        <v>5</v>
      </c>
    </row>
    <row r="23" spans="2:8" ht="15.75" x14ac:dyDescent="0.5">
      <c r="B23" s="321" t="s">
        <v>101</v>
      </c>
      <c r="C23" s="322">
        <v>8</v>
      </c>
      <c r="D23" s="323"/>
      <c r="E23" s="16"/>
      <c r="F23" s="324" t="s">
        <v>101</v>
      </c>
      <c r="G23" s="322">
        <v>8</v>
      </c>
      <c r="H23" s="325">
        <f t="shared" si="0"/>
        <v>8</v>
      </c>
    </row>
    <row r="24" spans="2:8" ht="15.75" x14ac:dyDescent="0.5">
      <c r="B24" s="326" t="s">
        <v>102</v>
      </c>
      <c r="C24" s="327">
        <v>44</v>
      </c>
      <c r="D24" s="328"/>
      <c r="E24" s="16"/>
      <c r="F24" s="326" t="s">
        <v>102</v>
      </c>
      <c r="G24" s="327">
        <v>44</v>
      </c>
      <c r="H24" s="325">
        <f t="shared" si="0"/>
        <v>4</v>
      </c>
    </row>
  </sheetData>
  <mergeCells count="5">
    <mergeCell ref="A1:I1"/>
    <mergeCell ref="A2:I2"/>
    <mergeCell ref="A3:I3"/>
    <mergeCell ref="B14:D14"/>
    <mergeCell ref="F14:H14"/>
  </mergeCells>
  <conditionalFormatting sqref="H16:H24">
    <cfRule type="cellIs" dxfId="31" priority="1" operator="equal">
      <formula>3</formula>
    </cfRule>
    <cfRule type="cellIs" dxfId="30" priority="2" operator="equal">
      <formula>2</formula>
    </cfRule>
    <cfRule type="cellIs" dxfId="29" priority="3" operator="equal">
      <formula>1</formula>
    </cfRule>
  </conditionalFormatting>
  <printOptions horizontalCentered="1"/>
  <pageMargins left="0.19685039370078741" right="0.19685039370078741" top="0.98425196850393704" bottom="0.59055118110236227" header="0.51181102362204722" footer="0.51181102362204722"/>
  <pageSetup paperSize="9" scale="99" orientation="portrait" blackAndWhite="1" horizontalDpi="4294967293" verticalDpi="4294967293" r:id="rId1"/>
  <headerFooter scaleWithDoc="0">
    <firstHeader>&amp;L&amp;P&amp;C&amp;24Basiscursus Excel 2010</firstHeader>
    <firstFooter>&amp;L® computraining&amp;R&amp;D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P45"/>
  <sheetViews>
    <sheetView showGridLines="0" zoomScaleNormal="100" workbookViewId="0">
      <selection activeCell="K1" sqref="K1"/>
    </sheetView>
  </sheetViews>
  <sheetFormatPr defaultColWidth="9.19921875" defaultRowHeight="14.25" x14ac:dyDescent="0.45"/>
  <cols>
    <col min="1" max="1" width="11.19921875" style="9" customWidth="1"/>
    <col min="2" max="2" width="9.19921875" style="9"/>
    <col min="3" max="3" width="6.19921875" style="9" bestFit="1" customWidth="1"/>
    <col min="4" max="4" width="4.46484375" style="9" customWidth="1"/>
    <col min="5" max="5" width="11" style="9" bestFit="1" customWidth="1"/>
    <col min="6" max="6" width="9.19921875" style="9"/>
    <col min="7" max="7" width="10.796875" style="9" customWidth="1"/>
    <col min="8" max="9" width="9.19921875" style="9"/>
    <col min="10" max="10" width="38.19921875" style="9" customWidth="1"/>
    <col min="11" max="16384" width="9.19921875" style="9"/>
  </cols>
  <sheetData>
    <row r="1" spans="1:10" s="80" customFormat="1" ht="49.5" customHeight="1" thickBot="1" x14ac:dyDescent="0.5">
      <c r="A1" s="866" t="s">
        <v>24</v>
      </c>
      <c r="B1" s="866"/>
      <c r="C1" s="866"/>
      <c r="D1" s="866"/>
      <c r="E1" s="866"/>
      <c r="F1" s="866"/>
      <c r="G1" s="866"/>
      <c r="H1" s="866"/>
      <c r="I1" s="866"/>
      <c r="J1" s="866"/>
    </row>
    <row r="2" spans="1:10" ht="30.75" customHeight="1" thickTop="1" x14ac:dyDescent="0.45">
      <c r="A2" s="867" t="s">
        <v>103</v>
      </c>
      <c r="B2" s="867"/>
      <c r="C2" s="867"/>
      <c r="D2" s="867"/>
      <c r="E2" s="867"/>
      <c r="F2" s="867"/>
      <c r="G2" s="867"/>
      <c r="H2" s="867"/>
      <c r="I2" s="867"/>
      <c r="J2" s="867"/>
    </row>
    <row r="3" spans="1:10" ht="19.5" customHeight="1" x14ac:dyDescent="0.45">
      <c r="A3" s="566" t="s">
        <v>1495</v>
      </c>
      <c r="B3" s="567"/>
      <c r="C3" s="567"/>
      <c r="D3" s="567"/>
      <c r="E3" s="567"/>
      <c r="F3" s="567"/>
      <c r="G3" s="567"/>
      <c r="H3" s="567"/>
      <c r="I3" s="567"/>
      <c r="J3" s="567"/>
    </row>
    <row r="4" spans="1:10" ht="16.5" customHeight="1" x14ac:dyDescent="0.5">
      <c r="A4" s="766" t="s">
        <v>2565</v>
      </c>
      <c r="B4" s="10"/>
      <c r="C4" s="10"/>
      <c r="D4" s="10"/>
      <c r="E4" s="10"/>
      <c r="F4" s="10"/>
      <c r="G4" s="10"/>
    </row>
    <row r="5" spans="1:10" ht="16.5" customHeight="1" x14ac:dyDescent="0.5">
      <c r="A5" s="766" t="s">
        <v>2566</v>
      </c>
      <c r="B5" s="10"/>
      <c r="C5" s="10"/>
      <c r="D5" s="10"/>
      <c r="E5" s="10"/>
      <c r="F5" s="10"/>
      <c r="G5" s="10"/>
    </row>
    <row r="6" spans="1:10" ht="16.5" customHeight="1" x14ac:dyDescent="0.5">
      <c r="A6" s="766" t="s">
        <v>2837</v>
      </c>
      <c r="B6" s="10"/>
      <c r="C6" s="10"/>
      <c r="D6" s="10"/>
      <c r="E6" s="10"/>
      <c r="F6" s="10"/>
      <c r="G6" s="10"/>
    </row>
    <row r="7" spans="1:10" ht="7.5" customHeight="1" x14ac:dyDescent="0.45"/>
    <row r="8" spans="1:10" ht="16.5" customHeight="1" x14ac:dyDescent="0.5">
      <c r="A8" s="329" t="s">
        <v>2567</v>
      </c>
    </row>
    <row r="9" spans="1:10" ht="16.5" customHeight="1" x14ac:dyDescent="0.5">
      <c r="A9" s="329" t="s">
        <v>104</v>
      </c>
    </row>
    <row r="10" spans="1:10" ht="16.5" customHeight="1" x14ac:dyDescent="0.5">
      <c r="A10" s="329" t="s">
        <v>2556</v>
      </c>
    </row>
    <row r="11" spans="1:10" ht="14.25" customHeight="1" x14ac:dyDescent="0.45"/>
    <row r="12" spans="1:10" ht="15.75" x14ac:dyDescent="0.5">
      <c r="A12" s="10" t="s">
        <v>2557</v>
      </c>
    </row>
    <row r="13" spans="1:10" ht="15.75" x14ac:dyDescent="0.5">
      <c r="A13" s="10" t="s">
        <v>2559</v>
      </c>
    </row>
    <row r="14" spans="1:10" ht="15.75" x14ac:dyDescent="0.5">
      <c r="A14" s="10" t="s">
        <v>2562</v>
      </c>
    </row>
    <row r="15" spans="1:10" ht="15.75" x14ac:dyDescent="0.5">
      <c r="A15" s="10" t="s">
        <v>2558</v>
      </c>
    </row>
    <row r="16" spans="1:10" ht="18" x14ac:dyDescent="0.55000000000000004">
      <c r="A16" s="590" t="s">
        <v>63</v>
      </c>
      <c r="B16" s="350"/>
      <c r="C16" s="591"/>
      <c r="D16" s="592" t="s">
        <v>105</v>
      </c>
      <c r="E16" s="350"/>
      <c r="F16" s="350"/>
      <c r="G16" s="589" t="s">
        <v>60</v>
      </c>
    </row>
    <row r="17" spans="1:16" ht="15.75" x14ac:dyDescent="0.5">
      <c r="A17" s="868" t="s">
        <v>106</v>
      </c>
      <c r="B17" s="869"/>
      <c r="C17" s="869"/>
      <c r="D17" s="334"/>
      <c r="E17" s="869" t="s">
        <v>107</v>
      </c>
      <c r="F17" s="869"/>
      <c r="G17" s="870"/>
    </row>
    <row r="18" spans="1:16" ht="15.75" x14ac:dyDescent="0.5">
      <c r="A18" s="335" t="s">
        <v>91</v>
      </c>
      <c r="B18" s="336" t="s">
        <v>108</v>
      </c>
      <c r="C18" s="336" t="s">
        <v>109</v>
      </c>
      <c r="D18" s="334"/>
      <c r="E18" s="337" t="s">
        <v>91</v>
      </c>
      <c r="F18" s="338" t="s">
        <v>108</v>
      </c>
      <c r="G18" s="339" t="s">
        <v>109</v>
      </c>
    </row>
    <row r="19" spans="1:16" ht="15.75" x14ac:dyDescent="0.5">
      <c r="A19" s="340" t="s">
        <v>110</v>
      </c>
      <c r="B19" s="341">
        <v>4.7291666666666669E-2</v>
      </c>
      <c r="C19" s="342">
        <f>_xlfn.RANK.EQ(B19,$B$19:$B$27,1)</f>
        <v>4</v>
      </c>
      <c r="D19" s="343"/>
      <c r="E19" s="10" t="s">
        <v>110</v>
      </c>
      <c r="F19" s="341">
        <v>4.7291666666666669E-2</v>
      </c>
      <c r="G19" s="344"/>
    </row>
    <row r="20" spans="1:16" ht="15.75" x14ac:dyDescent="0.5">
      <c r="A20" s="340" t="s">
        <v>111</v>
      </c>
      <c r="B20" s="345">
        <v>4.6099537037037036E-2</v>
      </c>
      <c r="C20" s="322">
        <f t="shared" ref="C20:C26" si="0">_xlfn.RANK.EQ(B20,$B$19:$B$27,1)</f>
        <v>2</v>
      </c>
      <c r="D20" s="343"/>
      <c r="E20" s="10" t="s">
        <v>111</v>
      </c>
      <c r="F20" s="345">
        <v>4.6099537037037036E-2</v>
      </c>
      <c r="G20" s="344"/>
      <c r="P20" s="185"/>
    </row>
    <row r="21" spans="1:16" ht="15.75" x14ac:dyDescent="0.5">
      <c r="A21" s="340" t="s">
        <v>112</v>
      </c>
      <c r="B21" s="345">
        <v>4.8078703703703707E-2</v>
      </c>
      <c r="C21" s="322">
        <f t="shared" si="0"/>
        <v>7</v>
      </c>
      <c r="D21" s="343"/>
      <c r="E21" s="10" t="s">
        <v>112</v>
      </c>
      <c r="F21" s="345">
        <v>4.8078703703703707E-2</v>
      </c>
      <c r="G21" s="344"/>
    </row>
    <row r="22" spans="1:16" ht="15.75" x14ac:dyDescent="0.5">
      <c r="A22" s="340" t="s">
        <v>113</v>
      </c>
      <c r="B22" s="345">
        <v>4.4537037037037042E-2</v>
      </c>
      <c r="C22" s="322">
        <f t="shared" si="0"/>
        <v>1</v>
      </c>
      <c r="D22" s="343"/>
      <c r="E22" s="10" t="s">
        <v>113</v>
      </c>
      <c r="F22" s="345">
        <v>4.4537037037037042E-2</v>
      </c>
      <c r="G22" s="344"/>
    </row>
    <row r="23" spans="1:16" ht="15.75" x14ac:dyDescent="0.5">
      <c r="A23" s="340" t="s">
        <v>114</v>
      </c>
      <c r="B23" s="345">
        <v>4.8252314814814817E-2</v>
      </c>
      <c r="C23" s="322">
        <f t="shared" si="0"/>
        <v>8</v>
      </c>
      <c r="D23" s="343"/>
      <c r="E23" s="10" t="s">
        <v>114</v>
      </c>
      <c r="F23" s="345">
        <v>4.8252314814814817E-2</v>
      </c>
      <c r="G23" s="344"/>
    </row>
    <row r="24" spans="1:16" ht="15.75" x14ac:dyDescent="0.5">
      <c r="A24" s="340" t="s">
        <v>115</v>
      </c>
      <c r="B24" s="345">
        <v>4.7731481481481486E-2</v>
      </c>
      <c r="C24" s="322">
        <f t="shared" si="0"/>
        <v>6</v>
      </c>
      <c r="D24" s="343"/>
      <c r="E24" s="10" t="s">
        <v>115</v>
      </c>
      <c r="F24" s="345">
        <v>4.7731481481481486E-2</v>
      </c>
      <c r="G24" s="344"/>
    </row>
    <row r="25" spans="1:16" ht="15.75" x14ac:dyDescent="0.5">
      <c r="A25" s="340" t="s">
        <v>116</v>
      </c>
      <c r="B25" s="345">
        <v>4.8333333333333332E-2</v>
      </c>
      <c r="C25" s="322">
        <f t="shared" si="0"/>
        <v>9</v>
      </c>
      <c r="D25" s="343"/>
      <c r="E25" s="10" t="s">
        <v>116</v>
      </c>
      <c r="F25" s="345">
        <v>4.8333333333333332E-2</v>
      </c>
      <c r="G25" s="344"/>
    </row>
    <row r="26" spans="1:16" ht="15.75" x14ac:dyDescent="0.5">
      <c r="A26" s="340" t="s">
        <v>111</v>
      </c>
      <c r="B26" s="345">
        <v>4.6782407407407411E-2</v>
      </c>
      <c r="C26" s="322">
        <f t="shared" si="0"/>
        <v>3</v>
      </c>
      <c r="D26" s="343"/>
      <c r="E26" s="10" t="s">
        <v>111</v>
      </c>
      <c r="F26" s="345">
        <v>4.6782407407407411E-2</v>
      </c>
      <c r="G26" s="344"/>
      <c r="H26" s="9" t="s">
        <v>117</v>
      </c>
    </row>
    <row r="27" spans="1:16" ht="15.75" x14ac:dyDescent="0.5">
      <c r="A27" s="340" t="s">
        <v>118</v>
      </c>
      <c r="B27" s="345">
        <v>4.760416666666667E-2</v>
      </c>
      <c r="C27" s="322">
        <f>IFERROR(_xlfn.RANK.EQ(B27,$B$19:$B$27,1),"")</f>
        <v>5</v>
      </c>
      <c r="D27" s="10"/>
      <c r="E27" s="10" t="s">
        <v>118</v>
      </c>
      <c r="F27" s="345">
        <v>4.760416666666667E-2</v>
      </c>
      <c r="G27" s="344"/>
      <c r="H27" s="9" t="s">
        <v>1496</v>
      </c>
    </row>
    <row r="28" spans="1:16" ht="15.75" x14ac:dyDescent="0.5">
      <c r="A28" s="346"/>
      <c r="B28" s="347"/>
      <c r="C28" s="348" t="str">
        <f>IFERROR(_xlfn.RANK.EQ(B28,$B$19:$B$27,1),"")</f>
        <v/>
      </c>
      <c r="D28" s="349"/>
      <c r="E28" s="349"/>
      <c r="F28" s="347"/>
      <c r="G28" s="351"/>
    </row>
    <row r="29" spans="1:16" x14ac:dyDescent="0.45">
      <c r="B29" s="186"/>
      <c r="C29" s="184"/>
      <c r="F29" s="186"/>
      <c r="G29" s="184"/>
    </row>
    <row r="30" spans="1:16" ht="15.75" x14ac:dyDescent="0.5">
      <c r="A30" s="10" t="s">
        <v>2560</v>
      </c>
      <c r="B30" s="186"/>
      <c r="C30" s="184"/>
      <c r="F30" s="186"/>
      <c r="G30" s="184"/>
    </row>
    <row r="31" spans="1:16" ht="15.75" x14ac:dyDescent="0.5">
      <c r="A31" s="10" t="s">
        <v>2561</v>
      </c>
      <c r="B31" s="186"/>
      <c r="C31" s="184"/>
      <c r="F31" s="186"/>
      <c r="G31" s="184"/>
    </row>
    <row r="32" spans="1:16" ht="15.75" x14ac:dyDescent="0.5">
      <c r="A32" s="10" t="s">
        <v>2563</v>
      </c>
      <c r="B32" s="186"/>
      <c r="C32" s="184"/>
      <c r="F32" s="186"/>
      <c r="G32" s="184"/>
    </row>
    <row r="33" spans="1:7" ht="15.75" x14ac:dyDescent="0.5">
      <c r="A33" s="10" t="s">
        <v>2564</v>
      </c>
      <c r="B33" s="186"/>
      <c r="C33" s="184"/>
      <c r="F33" s="186"/>
      <c r="G33" s="184"/>
    </row>
    <row r="34" spans="1:7" ht="15.75" x14ac:dyDescent="0.5">
      <c r="A34" s="330" t="s">
        <v>63</v>
      </c>
      <c r="B34" s="331"/>
      <c r="C34" s="331"/>
      <c r="D34" s="332" t="s">
        <v>119</v>
      </c>
      <c r="E34" s="331"/>
      <c r="F34" s="331"/>
      <c r="G34" s="333" t="s">
        <v>60</v>
      </c>
    </row>
    <row r="35" spans="1:7" ht="15.75" x14ac:dyDescent="0.5">
      <c r="A35" s="868" t="s">
        <v>120</v>
      </c>
      <c r="B35" s="869"/>
      <c r="C35" s="869"/>
      <c r="D35" s="334"/>
      <c r="E35" s="869" t="s">
        <v>121</v>
      </c>
      <c r="F35" s="869"/>
      <c r="G35" s="870"/>
    </row>
    <row r="36" spans="1:7" ht="15.75" x14ac:dyDescent="0.5">
      <c r="A36" s="335" t="s">
        <v>122</v>
      </c>
      <c r="B36" s="336" t="s">
        <v>123</v>
      </c>
      <c r="C36" s="336" t="s">
        <v>109</v>
      </c>
      <c r="D36" s="334"/>
      <c r="E36" s="352" t="s">
        <v>122</v>
      </c>
      <c r="F36" s="353" t="s">
        <v>123</v>
      </c>
      <c r="G36" s="354" t="s">
        <v>109</v>
      </c>
    </row>
    <row r="37" spans="1:7" ht="15.75" x14ac:dyDescent="0.5">
      <c r="A37" s="341" t="s">
        <v>110</v>
      </c>
      <c r="B37" s="342">
        <v>7.8</v>
      </c>
      <c r="C37" s="342">
        <f>_xlfn.RANK.EQ(B37,$B$37:$B$44,0)</f>
        <v>3</v>
      </c>
      <c r="D37" s="343"/>
      <c r="E37" s="341" t="s">
        <v>110</v>
      </c>
      <c r="F37" s="342">
        <v>7.8</v>
      </c>
      <c r="G37" s="355"/>
    </row>
    <row r="38" spans="1:7" ht="15.75" x14ac:dyDescent="0.5">
      <c r="A38" s="345" t="s">
        <v>111</v>
      </c>
      <c r="B38" s="322">
        <v>4.3</v>
      </c>
      <c r="C38" s="322">
        <f>IFERROR(_xlfn.RANK.EQ(B38,$B$37:$B$44,0),"")</f>
        <v>8</v>
      </c>
      <c r="D38" s="343"/>
      <c r="E38" s="345" t="s">
        <v>111</v>
      </c>
      <c r="F38" s="322">
        <v>4.3</v>
      </c>
      <c r="G38" s="355"/>
    </row>
    <row r="39" spans="1:7" ht="15.75" x14ac:dyDescent="0.5">
      <c r="A39" s="345" t="s">
        <v>112</v>
      </c>
      <c r="B39" s="322">
        <v>7</v>
      </c>
      <c r="C39" s="322">
        <f t="shared" ref="C39:C44" si="1">IFERROR(_xlfn.RANK.EQ(B39,$B$37:$B$44,0),"")</f>
        <v>6</v>
      </c>
      <c r="D39" s="343"/>
      <c r="E39" s="345" t="s">
        <v>112</v>
      </c>
      <c r="F39" s="322">
        <v>7</v>
      </c>
      <c r="G39" s="355"/>
    </row>
    <row r="40" spans="1:7" ht="15.75" x14ac:dyDescent="0.5">
      <c r="A40" s="345" t="s">
        <v>113</v>
      </c>
      <c r="B40" s="322">
        <v>7.5</v>
      </c>
      <c r="C40" s="322">
        <f t="shared" si="1"/>
        <v>5</v>
      </c>
      <c r="D40" s="343"/>
      <c r="E40" s="345" t="s">
        <v>113</v>
      </c>
      <c r="F40" s="322">
        <v>7.5</v>
      </c>
      <c r="G40" s="355"/>
    </row>
    <row r="41" spans="1:7" ht="15.75" x14ac:dyDescent="0.5">
      <c r="A41" s="345" t="s">
        <v>114</v>
      </c>
      <c r="B41" s="322">
        <v>4.8</v>
      </c>
      <c r="C41" s="322">
        <f t="shared" si="1"/>
        <v>7</v>
      </c>
      <c r="D41" s="343"/>
      <c r="E41" s="345" t="s">
        <v>114</v>
      </c>
      <c r="F41" s="322">
        <v>4.8</v>
      </c>
      <c r="G41" s="355"/>
    </row>
    <row r="42" spans="1:7" ht="15.75" x14ac:dyDescent="0.5">
      <c r="A42" s="345" t="s">
        <v>115</v>
      </c>
      <c r="B42" s="322">
        <v>9.1</v>
      </c>
      <c r="C42" s="322">
        <f t="shared" si="1"/>
        <v>1</v>
      </c>
      <c r="D42" s="343"/>
      <c r="E42" s="345" t="s">
        <v>115</v>
      </c>
      <c r="F42" s="322">
        <v>9.1</v>
      </c>
      <c r="G42" s="355"/>
    </row>
    <row r="43" spans="1:7" ht="15.75" x14ac:dyDescent="0.5">
      <c r="A43" s="345" t="s">
        <v>116</v>
      </c>
      <c r="B43" s="322">
        <v>7.6</v>
      </c>
      <c r="C43" s="322">
        <f t="shared" si="1"/>
        <v>4</v>
      </c>
      <c r="D43" s="343"/>
      <c r="E43" s="345" t="s">
        <v>116</v>
      </c>
      <c r="F43" s="322">
        <v>7.6</v>
      </c>
      <c r="G43" s="355"/>
    </row>
    <row r="44" spans="1:7" ht="15.75" x14ac:dyDescent="0.5">
      <c r="A44" s="356" t="s">
        <v>111</v>
      </c>
      <c r="B44" s="327">
        <v>8.1999999999999993</v>
      </c>
      <c r="C44" s="327">
        <f t="shared" si="1"/>
        <v>2</v>
      </c>
      <c r="D44" s="348"/>
      <c r="E44" s="356" t="s">
        <v>111</v>
      </c>
      <c r="F44" s="327">
        <v>8.1999999999999993</v>
      </c>
      <c r="G44" s="351"/>
    </row>
    <row r="45" spans="1:7" x14ac:dyDescent="0.45">
      <c r="B45" s="186"/>
      <c r="C45" s="184"/>
      <c r="E45" s="186"/>
      <c r="F45" s="184"/>
      <c r="G45" s="184"/>
    </row>
  </sheetData>
  <mergeCells count="6">
    <mergeCell ref="A1:J1"/>
    <mergeCell ref="A2:J2"/>
    <mergeCell ref="A17:C17"/>
    <mergeCell ref="E17:G17"/>
    <mergeCell ref="A35:C35"/>
    <mergeCell ref="E35:G35"/>
  </mergeCells>
  <conditionalFormatting sqref="F37:F45">
    <cfRule type="cellIs" dxfId="28" priority="10" operator="equal">
      <formula>3</formula>
    </cfRule>
    <cfRule type="cellIs" dxfId="27" priority="11" operator="equal">
      <formula>2</formula>
    </cfRule>
    <cfRule type="cellIs" dxfId="26" priority="12" operator="equal">
      <formula>1</formula>
    </cfRule>
  </conditionalFormatting>
  <conditionalFormatting sqref="C37:C45">
    <cfRule type="cellIs" dxfId="25" priority="13" operator="equal">
      <formula>3</formula>
    </cfRule>
    <cfRule type="cellIs" dxfId="24" priority="14" operator="equal">
      <formula>2</formula>
    </cfRule>
    <cfRule type="cellIs" dxfId="23" priority="15" operator="equal">
      <formula>1</formula>
    </cfRule>
  </conditionalFormatting>
  <conditionalFormatting sqref="B37:B44">
    <cfRule type="cellIs" dxfId="22" priority="7" operator="equal">
      <formula>3</formula>
    </cfRule>
    <cfRule type="cellIs" dxfId="21" priority="8" operator="equal">
      <formula>2</formula>
    </cfRule>
    <cfRule type="cellIs" dxfId="20" priority="9" operator="equal">
      <formula>1</formula>
    </cfRule>
  </conditionalFormatting>
  <conditionalFormatting sqref="C19:C27">
    <cfRule type="cellIs" dxfId="19" priority="4" operator="equal">
      <formula>3</formula>
    </cfRule>
    <cfRule type="cellIs" dxfId="18" priority="5" operator="equal">
      <formula>2</formula>
    </cfRule>
    <cfRule type="cellIs" dxfId="17" priority="6" operator="equal">
      <formula>1</formula>
    </cfRule>
  </conditionalFormatting>
  <conditionalFormatting sqref="G37:G44">
    <cfRule type="cellIs" dxfId="16" priority="1" operator="equal">
      <formula>1</formula>
    </cfRule>
    <cfRule type="cellIs" dxfId="15" priority="2" operator="equal">
      <formula>2</formula>
    </cfRule>
    <cfRule type="cellIs" dxfId="14" priority="3" operator="equal">
      <formula>3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P36"/>
  <sheetViews>
    <sheetView showGridLines="0" zoomScaleNormal="100" zoomScaleSheetLayoutView="100" workbookViewId="0">
      <selection activeCell="M1" sqref="M1"/>
    </sheetView>
  </sheetViews>
  <sheetFormatPr defaultColWidth="9.19921875" defaultRowHeight="14.25" x14ac:dyDescent="0.45"/>
  <cols>
    <col min="1" max="1" width="8.53125" style="33" customWidth="1"/>
    <col min="2" max="10" width="9.53125" style="34" customWidth="1"/>
    <col min="11" max="11" width="9.53125" style="27" customWidth="1"/>
    <col min="12" max="12" width="16.796875" style="27" customWidth="1"/>
    <col min="13" max="16384" width="9.19921875" style="27"/>
  </cols>
  <sheetData>
    <row r="1" spans="1:16" s="11" customFormat="1" ht="50.25" customHeight="1" thickBot="1" x14ac:dyDescent="0.5">
      <c r="A1" s="857" t="s">
        <v>24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</row>
    <row r="2" spans="1:16" s="30" customFormat="1" ht="30.75" customHeight="1" thickTop="1" x14ac:dyDescent="0.45">
      <c r="A2" s="858" t="s">
        <v>124</v>
      </c>
      <c r="B2" s="858"/>
      <c r="C2" s="858"/>
      <c r="D2" s="858"/>
      <c r="E2" s="858"/>
      <c r="F2" s="858"/>
      <c r="G2" s="858"/>
      <c r="H2" s="858"/>
      <c r="I2" s="858"/>
      <c r="J2" s="858"/>
      <c r="K2" s="858"/>
      <c r="L2" s="858"/>
    </row>
    <row r="3" spans="1:16" s="31" customFormat="1" ht="18" x14ac:dyDescent="0.55000000000000004">
      <c r="A3" s="564" t="s">
        <v>125</v>
      </c>
      <c r="B3" s="568"/>
      <c r="C3" s="568"/>
      <c r="D3" s="568"/>
      <c r="E3" s="568"/>
      <c r="F3" s="568"/>
      <c r="G3" s="569"/>
      <c r="H3" s="569"/>
      <c r="I3" s="569"/>
      <c r="J3" s="569"/>
      <c r="K3" s="570"/>
      <c r="L3" s="570"/>
      <c r="N3"/>
      <c r="O3"/>
      <c r="P3"/>
    </row>
    <row r="4" spans="1:16" s="16" customFormat="1" ht="15.75" x14ac:dyDescent="0.5">
      <c r="A4" s="19"/>
      <c r="B4" s="38" t="s">
        <v>2568</v>
      </c>
      <c r="C4" s="15"/>
      <c r="D4" s="15"/>
      <c r="E4" s="15"/>
      <c r="F4" s="15"/>
      <c r="G4" s="15"/>
      <c r="H4" s="15"/>
      <c r="I4" s="15"/>
      <c r="J4" s="15"/>
      <c r="N4"/>
      <c r="O4"/>
      <c r="P4"/>
    </row>
    <row r="5" spans="1:16" s="16" customFormat="1" ht="15.75" x14ac:dyDescent="0.5">
      <c r="A5" s="19">
        <v>1</v>
      </c>
      <c r="B5" s="39" t="s">
        <v>126</v>
      </c>
      <c r="C5" s="15"/>
      <c r="D5" s="15"/>
      <c r="E5" s="15"/>
      <c r="F5" s="15"/>
      <c r="G5" s="15"/>
      <c r="H5" s="15"/>
      <c r="I5" s="15"/>
      <c r="J5" s="15"/>
      <c r="N5"/>
      <c r="O5"/>
      <c r="P5"/>
    </row>
    <row r="6" spans="1:16" s="16" customFormat="1" ht="15.75" x14ac:dyDescent="0.5">
      <c r="A6" s="19">
        <v>2</v>
      </c>
      <c r="B6" s="39" t="s">
        <v>127</v>
      </c>
      <c r="C6" s="15"/>
      <c r="D6" s="15"/>
      <c r="E6" s="15"/>
      <c r="F6" s="15"/>
      <c r="G6" s="15"/>
      <c r="H6" s="15"/>
      <c r="I6" s="15"/>
      <c r="J6" s="15"/>
      <c r="N6"/>
      <c r="O6"/>
      <c r="P6"/>
    </row>
    <row r="7" spans="1:16" s="16" customFormat="1" ht="15.75" x14ac:dyDescent="0.5">
      <c r="A7" s="19">
        <v>3</v>
      </c>
      <c r="B7" s="39" t="s">
        <v>128</v>
      </c>
      <c r="C7" s="15"/>
      <c r="D7" s="15"/>
      <c r="E7" s="15"/>
      <c r="F7" s="15"/>
      <c r="G7" s="15"/>
      <c r="H7" s="15"/>
      <c r="I7" s="15"/>
      <c r="J7" s="15"/>
    </row>
    <row r="8" spans="1:16" s="16" customFormat="1" ht="15.75" x14ac:dyDescent="0.5">
      <c r="A8" s="19">
        <v>4</v>
      </c>
      <c r="B8" s="39" t="s">
        <v>129</v>
      </c>
      <c r="C8" s="15"/>
      <c r="D8" s="15"/>
      <c r="E8" s="15"/>
      <c r="F8" s="15"/>
      <c r="G8" s="15"/>
      <c r="H8" s="15"/>
      <c r="I8" s="15"/>
      <c r="J8" s="15"/>
    </row>
    <row r="9" spans="1:16" s="16" customFormat="1" ht="15.75" x14ac:dyDescent="0.5">
      <c r="A9" s="19"/>
      <c r="B9" s="15"/>
      <c r="C9" s="15"/>
      <c r="D9" s="15"/>
      <c r="E9" s="15"/>
      <c r="F9" s="15"/>
      <c r="G9" s="15"/>
      <c r="H9" s="15"/>
      <c r="I9" s="357" t="s">
        <v>130</v>
      </c>
      <c r="J9" s="358">
        <f>MODE(B16:J36)</f>
        <v>7.2</v>
      </c>
      <c r="K9" s="359" t="s">
        <v>131</v>
      </c>
    </row>
    <row r="10" spans="1:16" ht="15.75" x14ac:dyDescent="0.5">
      <c r="A10" s="16"/>
      <c r="B10" s="15"/>
      <c r="C10" s="15"/>
      <c r="D10" s="15"/>
      <c r="E10" s="15"/>
      <c r="F10" s="15"/>
      <c r="G10" s="15"/>
      <c r="H10" s="15"/>
      <c r="I10" s="357" t="s">
        <v>132</v>
      </c>
      <c r="J10" s="360"/>
      <c r="K10" s="359" t="s">
        <v>131</v>
      </c>
      <c r="L10" s="16"/>
      <c r="M10" s="16"/>
    </row>
    <row r="12" spans="1:16" ht="23.25" x14ac:dyDescent="0.7">
      <c r="A12" s="40"/>
      <c r="B12" s="41" t="s">
        <v>2569</v>
      </c>
      <c r="C12" s="42"/>
      <c r="D12" s="42"/>
      <c r="E12" s="42"/>
      <c r="F12" s="42"/>
      <c r="G12" s="42"/>
      <c r="H12" s="43"/>
      <c r="I12" s="43"/>
      <c r="J12" s="43"/>
      <c r="K12" s="40"/>
      <c r="L12" s="40"/>
    </row>
    <row r="13" spans="1:16" x14ac:dyDescent="0.45">
      <c r="A13" s="40"/>
      <c r="B13" s="43"/>
      <c r="C13" s="43"/>
      <c r="D13" s="43"/>
      <c r="E13" s="43"/>
      <c r="F13" s="43"/>
      <c r="G13" s="43"/>
      <c r="H13" s="43"/>
      <c r="I13" s="43"/>
      <c r="J13" s="43"/>
      <c r="K13" s="40"/>
      <c r="L13" s="40"/>
    </row>
    <row r="14" spans="1:16" ht="15.75" x14ac:dyDescent="0.5">
      <c r="A14" s="374"/>
      <c r="B14" s="871" t="s">
        <v>133</v>
      </c>
      <c r="C14" s="872"/>
      <c r="D14" s="873"/>
      <c r="E14" s="871" t="s">
        <v>134</v>
      </c>
      <c r="F14" s="872"/>
      <c r="G14" s="873"/>
      <c r="H14" s="871" t="s">
        <v>135</v>
      </c>
      <c r="I14" s="872"/>
      <c r="J14" s="873"/>
      <c r="K14" s="370"/>
      <c r="L14" s="371"/>
    </row>
    <row r="15" spans="1:16" ht="16.149999999999999" thickBot="1" x14ac:dyDescent="0.55000000000000004">
      <c r="A15" s="375" t="s">
        <v>136</v>
      </c>
      <c r="B15" s="361" t="s">
        <v>137</v>
      </c>
      <c r="C15" s="362" t="s">
        <v>138</v>
      </c>
      <c r="D15" s="363" t="s">
        <v>139</v>
      </c>
      <c r="E15" s="361" t="s">
        <v>140</v>
      </c>
      <c r="F15" s="362" t="s">
        <v>141</v>
      </c>
      <c r="G15" s="363" t="s">
        <v>142</v>
      </c>
      <c r="H15" s="361" t="s">
        <v>143</v>
      </c>
      <c r="I15" s="362" t="s">
        <v>144</v>
      </c>
      <c r="J15" s="363" t="s">
        <v>145</v>
      </c>
      <c r="K15" s="372" t="s">
        <v>39</v>
      </c>
      <c r="L15" s="373" t="s">
        <v>146</v>
      </c>
    </row>
    <row r="16" spans="1:16" ht="15.75" x14ac:dyDescent="0.5">
      <c r="A16" s="376" t="s">
        <v>147</v>
      </c>
      <c r="B16" s="364">
        <v>9.8000000000000007</v>
      </c>
      <c r="C16" s="365">
        <v>8.6</v>
      </c>
      <c r="D16" s="366">
        <v>7.2</v>
      </c>
      <c r="E16" s="364">
        <v>8.8000000000000007</v>
      </c>
      <c r="F16" s="365">
        <v>9.4</v>
      </c>
      <c r="G16" s="366">
        <v>9.3000000000000007</v>
      </c>
      <c r="H16" s="364">
        <v>8.6999999999999993</v>
      </c>
      <c r="I16" s="365">
        <v>9.6</v>
      </c>
      <c r="J16" s="366">
        <v>7.2</v>
      </c>
      <c r="K16" s="364">
        <f t="shared" ref="K16:K36" si="0">SUM(B16:J16)</f>
        <v>78.599999999999994</v>
      </c>
      <c r="L16" s="366">
        <f t="shared" ref="L16:L36" si="1">AVERAGE(B16:J16)</f>
        <v>8.7333333333333325</v>
      </c>
    </row>
    <row r="17" spans="1:12" ht="15.75" x14ac:dyDescent="0.5">
      <c r="A17" s="376" t="s">
        <v>148</v>
      </c>
      <c r="B17" s="364">
        <v>8.1</v>
      </c>
      <c r="C17" s="365">
        <v>8.9</v>
      </c>
      <c r="D17" s="366">
        <v>8.1999999999999993</v>
      </c>
      <c r="E17" s="364">
        <v>9.6</v>
      </c>
      <c r="F17" s="365">
        <v>8.8000000000000007</v>
      </c>
      <c r="G17" s="366">
        <v>8</v>
      </c>
      <c r="H17" s="364">
        <v>8.4</v>
      </c>
      <c r="I17" s="365">
        <v>9.1999999999999993</v>
      </c>
      <c r="J17" s="366">
        <v>9.3000000000000007</v>
      </c>
      <c r="K17" s="364">
        <f t="shared" si="0"/>
        <v>78.499999999999986</v>
      </c>
      <c r="L17" s="366">
        <f t="shared" si="1"/>
        <v>8.7222222222222214</v>
      </c>
    </row>
    <row r="18" spans="1:12" ht="15.75" x14ac:dyDescent="0.5">
      <c r="A18" s="376" t="s">
        <v>149</v>
      </c>
      <c r="B18" s="364">
        <v>7.1</v>
      </c>
      <c r="C18" s="365">
        <v>8.3000000000000007</v>
      </c>
      <c r="D18" s="366">
        <v>8.3000000000000007</v>
      </c>
      <c r="E18" s="364">
        <v>8.1</v>
      </c>
      <c r="F18" s="365">
        <v>8.9</v>
      </c>
      <c r="G18" s="366">
        <v>9.3000000000000007</v>
      </c>
      <c r="H18" s="364">
        <v>9.4</v>
      </c>
      <c r="I18" s="365">
        <v>10</v>
      </c>
      <c r="J18" s="366">
        <v>7.1</v>
      </c>
      <c r="K18" s="364">
        <f t="shared" si="0"/>
        <v>76.5</v>
      </c>
      <c r="L18" s="366">
        <f t="shared" si="1"/>
        <v>8.5</v>
      </c>
    </row>
    <row r="19" spans="1:12" ht="15.75" x14ac:dyDescent="0.5">
      <c r="A19" s="376" t="s">
        <v>150</v>
      </c>
      <c r="B19" s="364">
        <v>9.6999999999999993</v>
      </c>
      <c r="C19" s="365">
        <v>9.4</v>
      </c>
      <c r="D19" s="366">
        <v>3.2</v>
      </c>
      <c r="E19" s="364">
        <v>6.9</v>
      </c>
      <c r="F19" s="365">
        <v>9.9</v>
      </c>
      <c r="G19" s="366">
        <v>8.6</v>
      </c>
      <c r="H19" s="364">
        <v>5.7</v>
      </c>
      <c r="I19" s="365">
        <v>8.8000000000000007</v>
      </c>
      <c r="J19" s="366">
        <v>6.2</v>
      </c>
      <c r="K19" s="364">
        <f t="shared" si="0"/>
        <v>68.400000000000006</v>
      </c>
      <c r="L19" s="366">
        <f t="shared" si="1"/>
        <v>7.6000000000000005</v>
      </c>
    </row>
    <row r="20" spans="1:12" ht="15.75" x14ac:dyDescent="0.5">
      <c r="A20" s="376" t="s">
        <v>151</v>
      </c>
      <c r="B20" s="364">
        <v>8.6</v>
      </c>
      <c r="C20" s="365">
        <v>9.4</v>
      </c>
      <c r="D20" s="366">
        <v>7.7</v>
      </c>
      <c r="E20" s="364">
        <v>7.2</v>
      </c>
      <c r="F20" s="365">
        <v>7.3</v>
      </c>
      <c r="G20" s="366">
        <v>5.2</v>
      </c>
      <c r="H20" s="364">
        <v>6.7</v>
      </c>
      <c r="I20" s="365">
        <v>7.2</v>
      </c>
      <c r="J20" s="366">
        <v>6.9</v>
      </c>
      <c r="K20" s="364">
        <f t="shared" si="0"/>
        <v>66.2</v>
      </c>
      <c r="L20" s="366">
        <f t="shared" si="1"/>
        <v>7.3555555555555561</v>
      </c>
    </row>
    <row r="21" spans="1:12" ht="15.75" x14ac:dyDescent="0.5">
      <c r="A21" s="376" t="s">
        <v>152</v>
      </c>
      <c r="B21" s="364">
        <v>5.6</v>
      </c>
      <c r="C21" s="365">
        <v>7.2</v>
      </c>
      <c r="D21" s="366">
        <v>6.4</v>
      </c>
      <c r="E21" s="364">
        <v>9.8000000000000007</v>
      </c>
      <c r="F21" s="365">
        <v>9.6999999999999993</v>
      </c>
      <c r="G21" s="366">
        <v>5</v>
      </c>
      <c r="H21" s="364">
        <v>4</v>
      </c>
      <c r="I21" s="365">
        <v>8.1</v>
      </c>
      <c r="J21" s="366">
        <v>8.9</v>
      </c>
      <c r="K21" s="364">
        <f t="shared" si="0"/>
        <v>64.7</v>
      </c>
      <c r="L21" s="366">
        <f t="shared" si="1"/>
        <v>7.1888888888888891</v>
      </c>
    </row>
    <row r="22" spans="1:12" ht="15.75" x14ac:dyDescent="0.5">
      <c r="A22" s="376" t="s">
        <v>153</v>
      </c>
      <c r="B22" s="364">
        <v>9.6999999999999993</v>
      </c>
      <c r="C22" s="365">
        <v>4.0999999999999996</v>
      </c>
      <c r="D22" s="366">
        <v>9.6</v>
      </c>
      <c r="E22" s="364">
        <v>9.6999999999999993</v>
      </c>
      <c r="F22" s="365">
        <v>9.6999999999999993</v>
      </c>
      <c r="G22" s="366">
        <v>7.9</v>
      </c>
      <c r="H22" s="364">
        <v>7.5</v>
      </c>
      <c r="I22" s="365">
        <v>4.5</v>
      </c>
      <c r="J22" s="366">
        <v>5.6</v>
      </c>
      <c r="K22" s="364">
        <f t="shared" si="0"/>
        <v>68.3</v>
      </c>
      <c r="L22" s="366">
        <f t="shared" si="1"/>
        <v>7.5888888888888886</v>
      </c>
    </row>
    <row r="23" spans="1:12" ht="15.75" x14ac:dyDescent="0.5">
      <c r="A23" s="376" t="s">
        <v>154</v>
      </c>
      <c r="B23" s="364">
        <v>5.3</v>
      </c>
      <c r="C23" s="365">
        <v>9.9</v>
      </c>
      <c r="D23" s="366">
        <v>4.5999999999999996</v>
      </c>
      <c r="E23" s="364">
        <v>2.7</v>
      </c>
      <c r="F23" s="365">
        <v>7.5</v>
      </c>
      <c r="G23" s="366">
        <v>7.5</v>
      </c>
      <c r="H23" s="364">
        <v>9.9</v>
      </c>
      <c r="I23" s="365">
        <v>9.1999999999999993</v>
      </c>
      <c r="J23" s="366">
        <v>7.7</v>
      </c>
      <c r="K23" s="364">
        <f t="shared" si="0"/>
        <v>64.3</v>
      </c>
      <c r="L23" s="366">
        <f t="shared" si="1"/>
        <v>7.1444444444444439</v>
      </c>
    </row>
    <row r="24" spans="1:12" ht="15.75" x14ac:dyDescent="0.5">
      <c r="A24" s="376" t="s">
        <v>155</v>
      </c>
      <c r="B24" s="364">
        <v>6.6</v>
      </c>
      <c r="C24" s="365">
        <v>5.5</v>
      </c>
      <c r="D24" s="366">
        <v>7.2</v>
      </c>
      <c r="E24" s="364">
        <v>5.8</v>
      </c>
      <c r="F24" s="365">
        <v>4.0999999999999996</v>
      </c>
      <c r="G24" s="366">
        <v>7.2</v>
      </c>
      <c r="H24" s="364">
        <v>9.1999999999999993</v>
      </c>
      <c r="I24" s="365">
        <v>9.9</v>
      </c>
      <c r="J24" s="366">
        <v>5.9</v>
      </c>
      <c r="K24" s="364">
        <f t="shared" si="0"/>
        <v>61.400000000000006</v>
      </c>
      <c r="L24" s="366">
        <f t="shared" si="1"/>
        <v>6.8222222222222229</v>
      </c>
    </row>
    <row r="25" spans="1:12" ht="15.75" x14ac:dyDescent="0.5">
      <c r="A25" s="376" t="s">
        <v>156</v>
      </c>
      <c r="B25" s="364">
        <v>7.5</v>
      </c>
      <c r="C25" s="365">
        <v>5.8</v>
      </c>
      <c r="D25" s="366">
        <v>9.3000000000000007</v>
      </c>
      <c r="E25" s="364">
        <v>2.9</v>
      </c>
      <c r="F25" s="365">
        <v>9.6</v>
      </c>
      <c r="G25" s="366">
        <v>9</v>
      </c>
      <c r="H25" s="364">
        <v>9.3000000000000007</v>
      </c>
      <c r="I25" s="365">
        <v>9.5</v>
      </c>
      <c r="J25" s="366">
        <v>4.5</v>
      </c>
      <c r="K25" s="364">
        <f t="shared" si="0"/>
        <v>67.400000000000006</v>
      </c>
      <c r="L25" s="366">
        <f t="shared" si="1"/>
        <v>7.4888888888888898</v>
      </c>
    </row>
    <row r="26" spans="1:12" ht="15.75" x14ac:dyDescent="0.5">
      <c r="A26" s="376" t="s">
        <v>157</v>
      </c>
      <c r="B26" s="364">
        <v>9.6</v>
      </c>
      <c r="C26" s="365">
        <v>7</v>
      </c>
      <c r="D26" s="366">
        <v>2.9</v>
      </c>
      <c r="E26" s="364">
        <v>9.1999999999999993</v>
      </c>
      <c r="F26" s="365">
        <v>5.4</v>
      </c>
      <c r="G26" s="366">
        <v>9.8000000000000007</v>
      </c>
      <c r="H26" s="364">
        <v>7.7</v>
      </c>
      <c r="I26" s="365">
        <v>5.3</v>
      </c>
      <c r="J26" s="366">
        <v>8.1999999999999993</v>
      </c>
      <c r="K26" s="364">
        <f t="shared" si="0"/>
        <v>65.100000000000009</v>
      </c>
      <c r="L26" s="366">
        <f t="shared" si="1"/>
        <v>7.2333333333333343</v>
      </c>
    </row>
    <row r="27" spans="1:12" ht="15.75" x14ac:dyDescent="0.5">
      <c r="A27" s="376" t="s">
        <v>158</v>
      </c>
      <c r="B27" s="364">
        <v>3.1</v>
      </c>
      <c r="C27" s="365">
        <v>2.8</v>
      </c>
      <c r="D27" s="366">
        <v>3.5</v>
      </c>
      <c r="E27" s="364">
        <v>8.4</v>
      </c>
      <c r="F27" s="365">
        <v>9.5</v>
      </c>
      <c r="G27" s="366">
        <v>6.1</v>
      </c>
      <c r="H27" s="364">
        <v>8.6</v>
      </c>
      <c r="I27" s="365">
        <v>7.4</v>
      </c>
      <c r="J27" s="366">
        <v>7.2</v>
      </c>
      <c r="K27" s="364">
        <f t="shared" si="0"/>
        <v>56.6</v>
      </c>
      <c r="L27" s="366">
        <f t="shared" si="1"/>
        <v>6.2888888888888888</v>
      </c>
    </row>
    <row r="28" spans="1:12" ht="15.75" x14ac:dyDescent="0.5">
      <c r="A28" s="376" t="s">
        <v>159</v>
      </c>
      <c r="B28" s="364">
        <v>3.2</v>
      </c>
      <c r="C28" s="365">
        <v>4.4000000000000004</v>
      </c>
      <c r="D28" s="366">
        <v>10</v>
      </c>
      <c r="E28" s="364">
        <v>5.6</v>
      </c>
      <c r="F28" s="365">
        <v>6.8</v>
      </c>
      <c r="G28" s="366">
        <v>9.6</v>
      </c>
      <c r="H28" s="364">
        <v>8.1</v>
      </c>
      <c r="I28" s="365">
        <v>7.2</v>
      </c>
      <c r="J28" s="366">
        <v>3.5</v>
      </c>
      <c r="K28" s="364">
        <f t="shared" si="0"/>
        <v>58.400000000000006</v>
      </c>
      <c r="L28" s="366">
        <f t="shared" si="1"/>
        <v>6.4888888888888898</v>
      </c>
    </row>
    <row r="29" spans="1:12" ht="15.75" x14ac:dyDescent="0.5">
      <c r="A29" s="376" t="s">
        <v>160</v>
      </c>
      <c r="B29" s="364">
        <v>9.6</v>
      </c>
      <c r="C29" s="365">
        <v>4.4000000000000004</v>
      </c>
      <c r="D29" s="366">
        <v>8.3000000000000007</v>
      </c>
      <c r="E29" s="364">
        <v>7.2</v>
      </c>
      <c r="F29" s="365">
        <v>9.6</v>
      </c>
      <c r="G29" s="366">
        <v>5.5</v>
      </c>
      <c r="H29" s="364">
        <v>3.6</v>
      </c>
      <c r="I29" s="365">
        <v>8.6999999999999993</v>
      </c>
      <c r="J29" s="366">
        <v>6</v>
      </c>
      <c r="K29" s="364">
        <f t="shared" si="0"/>
        <v>62.900000000000006</v>
      </c>
      <c r="L29" s="366">
        <f t="shared" si="1"/>
        <v>6.9888888888888898</v>
      </c>
    </row>
    <row r="30" spans="1:12" ht="15.75" x14ac:dyDescent="0.5">
      <c r="A30" s="376" t="s">
        <v>161</v>
      </c>
      <c r="B30" s="364">
        <v>2.5</v>
      </c>
      <c r="C30" s="365">
        <v>3.6</v>
      </c>
      <c r="D30" s="366">
        <v>7.2</v>
      </c>
      <c r="E30" s="364">
        <v>4.3</v>
      </c>
      <c r="F30" s="365">
        <v>5.8</v>
      </c>
      <c r="G30" s="366">
        <v>5</v>
      </c>
      <c r="H30" s="364">
        <v>6.8</v>
      </c>
      <c r="I30" s="365">
        <v>7.2</v>
      </c>
      <c r="J30" s="366">
        <v>9.6999999999999993</v>
      </c>
      <c r="K30" s="364">
        <f t="shared" si="0"/>
        <v>52.100000000000009</v>
      </c>
      <c r="L30" s="366">
        <f t="shared" si="1"/>
        <v>5.7888888888888896</v>
      </c>
    </row>
    <row r="31" spans="1:12" ht="15.75" x14ac:dyDescent="0.5">
      <c r="A31" s="376" t="s">
        <v>162</v>
      </c>
      <c r="B31" s="364">
        <v>6.7</v>
      </c>
      <c r="C31" s="365">
        <v>3.7</v>
      </c>
      <c r="D31" s="366">
        <v>9.4</v>
      </c>
      <c r="E31" s="364">
        <v>6.1</v>
      </c>
      <c r="F31" s="365">
        <v>2.8</v>
      </c>
      <c r="G31" s="366">
        <v>9.8000000000000007</v>
      </c>
      <c r="H31" s="364">
        <v>8.3000000000000007</v>
      </c>
      <c r="I31" s="365">
        <v>7.8</v>
      </c>
      <c r="J31" s="366">
        <v>2.6</v>
      </c>
      <c r="K31" s="364">
        <f t="shared" si="0"/>
        <v>57.199999999999996</v>
      </c>
      <c r="L31" s="366">
        <f t="shared" si="1"/>
        <v>6.3555555555555552</v>
      </c>
    </row>
    <row r="32" spans="1:12" ht="15.75" x14ac:dyDescent="0.5">
      <c r="A32" s="376" t="s">
        <v>163</v>
      </c>
      <c r="B32" s="364">
        <v>3.7</v>
      </c>
      <c r="C32" s="365">
        <v>9.1</v>
      </c>
      <c r="D32" s="366">
        <v>5.8</v>
      </c>
      <c r="E32" s="364">
        <v>10</v>
      </c>
      <c r="F32" s="365">
        <v>4.4000000000000004</v>
      </c>
      <c r="G32" s="366">
        <v>4.9000000000000004</v>
      </c>
      <c r="H32" s="364">
        <v>7.2</v>
      </c>
      <c r="I32" s="365">
        <v>6.1</v>
      </c>
      <c r="J32" s="366">
        <v>5.6</v>
      </c>
      <c r="K32" s="364">
        <f t="shared" si="0"/>
        <v>56.800000000000004</v>
      </c>
      <c r="L32" s="366">
        <f t="shared" si="1"/>
        <v>6.3111111111111118</v>
      </c>
    </row>
    <row r="33" spans="1:12" ht="15.75" x14ac:dyDescent="0.5">
      <c r="A33" s="376" t="s">
        <v>164</v>
      </c>
      <c r="B33" s="364">
        <v>9.4</v>
      </c>
      <c r="C33" s="365">
        <v>5.0999999999999996</v>
      </c>
      <c r="D33" s="366">
        <v>9.1999999999999993</v>
      </c>
      <c r="E33" s="364">
        <v>2.9</v>
      </c>
      <c r="F33" s="365">
        <v>10</v>
      </c>
      <c r="G33" s="366">
        <v>7.9</v>
      </c>
      <c r="H33" s="364">
        <v>4.8</v>
      </c>
      <c r="I33" s="365">
        <v>7.9</v>
      </c>
      <c r="J33" s="366">
        <v>2.7</v>
      </c>
      <c r="K33" s="364">
        <f t="shared" si="0"/>
        <v>59.899999999999991</v>
      </c>
      <c r="L33" s="366">
        <f t="shared" si="1"/>
        <v>6.655555555555555</v>
      </c>
    </row>
    <row r="34" spans="1:12" ht="15.75" x14ac:dyDescent="0.5">
      <c r="A34" s="376" t="s">
        <v>165</v>
      </c>
      <c r="B34" s="364">
        <v>7.3</v>
      </c>
      <c r="C34" s="365">
        <v>6.6</v>
      </c>
      <c r="D34" s="366">
        <v>6</v>
      </c>
      <c r="E34" s="364">
        <v>9.9</v>
      </c>
      <c r="F34" s="365">
        <v>7.7</v>
      </c>
      <c r="G34" s="366">
        <v>4.3</v>
      </c>
      <c r="H34" s="364">
        <v>10</v>
      </c>
      <c r="I34" s="365">
        <v>3</v>
      </c>
      <c r="J34" s="366">
        <v>3.8</v>
      </c>
      <c r="K34" s="364">
        <f t="shared" si="0"/>
        <v>58.599999999999994</v>
      </c>
      <c r="L34" s="366">
        <f t="shared" si="1"/>
        <v>6.5111111111111102</v>
      </c>
    </row>
    <row r="35" spans="1:12" ht="15.75" x14ac:dyDescent="0.5">
      <c r="A35" s="376" t="s">
        <v>166</v>
      </c>
      <c r="B35" s="364">
        <v>6.7</v>
      </c>
      <c r="C35" s="365">
        <v>4.2</v>
      </c>
      <c r="D35" s="366">
        <v>8.3000000000000007</v>
      </c>
      <c r="E35" s="364">
        <v>7.4</v>
      </c>
      <c r="F35" s="365">
        <v>8.8000000000000007</v>
      </c>
      <c r="G35" s="366">
        <v>5.9</v>
      </c>
      <c r="H35" s="364">
        <v>4.4000000000000004</v>
      </c>
      <c r="I35" s="365">
        <v>5.3</v>
      </c>
      <c r="J35" s="366">
        <v>8.6999999999999993</v>
      </c>
      <c r="K35" s="364">
        <f t="shared" si="0"/>
        <v>59.7</v>
      </c>
      <c r="L35" s="366">
        <f t="shared" si="1"/>
        <v>6.6333333333333337</v>
      </c>
    </row>
    <row r="36" spans="1:12" ht="15.75" x14ac:dyDescent="0.5">
      <c r="A36" s="377" t="s">
        <v>167</v>
      </c>
      <c r="B36" s="367">
        <v>2.8</v>
      </c>
      <c r="C36" s="368">
        <v>2.9</v>
      </c>
      <c r="D36" s="369">
        <v>8.1999999999999993</v>
      </c>
      <c r="E36" s="367">
        <v>8.5</v>
      </c>
      <c r="F36" s="368">
        <v>9.3000000000000007</v>
      </c>
      <c r="G36" s="369">
        <v>4</v>
      </c>
      <c r="H36" s="367">
        <v>7.1</v>
      </c>
      <c r="I36" s="368">
        <v>7.4</v>
      </c>
      <c r="J36" s="369">
        <v>8.5</v>
      </c>
      <c r="K36" s="367">
        <f t="shared" si="0"/>
        <v>58.7</v>
      </c>
      <c r="L36" s="369">
        <f t="shared" si="1"/>
        <v>6.5222222222222221</v>
      </c>
    </row>
  </sheetData>
  <mergeCells count="5">
    <mergeCell ref="A1:L1"/>
    <mergeCell ref="A2:L2"/>
    <mergeCell ref="B14:D14"/>
    <mergeCell ref="E14:G14"/>
    <mergeCell ref="H14:J14"/>
  </mergeCells>
  <printOptions horizontalCentered="1" verticalCentered="1"/>
  <pageMargins left="0.19685039370078741" right="0.19685039370078741" top="0.78740157480314965" bottom="0.19685039370078741" header="0.51181102362204722" footer="0.51181102362204722"/>
  <pageSetup paperSize="9" scale="86" orientation="landscape" blackAndWhite="1" horizontalDpi="4294967293" verticalDpi="4294967293" r:id="rId1"/>
  <headerFooter scaleWithDoc="0">
    <oddHeader>&amp;C&amp;20Formules en Functies gevorderd&amp;R&amp;G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37</vt:i4>
      </vt:variant>
      <vt:variant>
        <vt:lpstr>Benoemde bereiken</vt:lpstr>
      </vt:variant>
      <vt:variant>
        <vt:i4>24</vt:i4>
      </vt:variant>
    </vt:vector>
  </HeadingPairs>
  <TitlesOfParts>
    <vt:vector size="61" baseType="lpstr">
      <vt:lpstr>Inhoud gevorderd deel 2</vt:lpstr>
      <vt:lpstr>1. Subtotalen</vt:lpstr>
      <vt:lpstr>2. Tabel en Opmaak </vt:lpstr>
      <vt:lpstr>3. Validatie lijsten maken </vt:lpstr>
      <vt:lpstr>Validatie-gereedschap</vt:lpstr>
      <vt:lpstr>4. Interval van 10 tallen</vt:lpstr>
      <vt:lpstr> 5. Rang hoogste of laagste</vt:lpstr>
      <vt:lpstr>6. RANG.GELIJK hoog &amp; laag</vt:lpstr>
      <vt:lpstr>7. Modus meest voorkomend</vt:lpstr>
      <vt:lpstr>8. Datum toekomst opmaken</vt:lpstr>
      <vt:lpstr>9. Tijd berekenen &amp; acties</vt:lpstr>
      <vt:lpstr>10. Uren over 24 uur </vt:lpstr>
      <vt:lpstr>11. VERT.ZOEKEN benaderen</vt:lpstr>
      <vt:lpstr>12. VERT.Z via externe database</vt:lpstr>
      <vt:lpstr>Electronics</vt:lpstr>
      <vt:lpstr>13. HORZ.ZOEKEN &amp; Transponeren</vt:lpstr>
      <vt:lpstr>14. Horiz.Zoeken gecombineerd</vt:lpstr>
      <vt:lpstr>15. INDEX en VERGELIJKEN</vt:lpstr>
      <vt:lpstr>16. VERGELIJKEN nestelen</vt:lpstr>
      <vt:lpstr>DVD-Lijst</vt:lpstr>
      <vt:lpstr>17.Extra Formulieren onderdelen</vt:lpstr>
      <vt:lpstr>18. Draaitabel</vt:lpstr>
      <vt:lpstr>Database Electronics </vt:lpstr>
      <vt:lpstr>19. Omzetten Vergelijken</vt:lpstr>
      <vt:lpstr>Tab Gegevens vergelijken</vt:lpstr>
      <vt:lpstr> 20.Jaren&amp;dubbelen vergelijken </vt:lpstr>
      <vt:lpstr>21. Sorteren &amp; Voorwaard.opmaak</vt:lpstr>
      <vt:lpstr>22. Berekend veld in draaitabel</vt:lpstr>
      <vt:lpstr>23. Draaigrafiek maken</vt:lpstr>
      <vt:lpstr>24. Draaigrafiek vernieuwen</vt:lpstr>
      <vt:lpstr>25. Draaigrafiek vergelijken</vt:lpstr>
      <vt:lpstr>Data 2e hands auto's</vt:lpstr>
      <vt:lpstr>22. Data Verkoop</vt:lpstr>
      <vt:lpstr>Data Ledenlijst </vt:lpstr>
      <vt:lpstr>26. Macro's opnemen</vt:lpstr>
      <vt:lpstr>27. Blokkeren en verbergen</vt:lpstr>
      <vt:lpstr>21. Data personeel</vt:lpstr>
      <vt:lpstr>' 20.Jaren&amp;dubbelen vergelijken '!Afdrukbereik</vt:lpstr>
      <vt:lpstr>'1. Subtotalen'!Afdrukbereik</vt:lpstr>
      <vt:lpstr>'10. Uren over 24 uur '!Afdrukbereik</vt:lpstr>
      <vt:lpstr>'11. VERT.ZOEKEN benaderen'!Afdrukbereik</vt:lpstr>
      <vt:lpstr>'14. Horiz.Zoeken gecombineerd'!Afdrukbereik</vt:lpstr>
      <vt:lpstr>'15. INDEX en VERGELIJKEN'!Afdrukbereik</vt:lpstr>
      <vt:lpstr>'16. VERGELIJKEN nestelen'!Afdrukbereik</vt:lpstr>
      <vt:lpstr>'17.Extra Formulieren onderdelen'!Afdrukbereik</vt:lpstr>
      <vt:lpstr>'18. Draaitabel'!Afdrukbereik</vt:lpstr>
      <vt:lpstr>'19. Omzetten Vergelijken'!Afdrukbereik</vt:lpstr>
      <vt:lpstr>'21. Sorteren &amp; Voorwaard.opmaak'!Afdrukbereik</vt:lpstr>
      <vt:lpstr>'22. Berekend veld in draaitabel'!Afdrukbereik</vt:lpstr>
      <vt:lpstr>'23. Draaigrafiek maken'!Afdrukbereik</vt:lpstr>
      <vt:lpstr>'27. Blokkeren en verbergen'!Afdrukbereik</vt:lpstr>
      <vt:lpstr>'4. Interval van 10 tallen'!Afdrukbereik</vt:lpstr>
      <vt:lpstr>'6. RANG.GELIJK hoog &amp; laag'!Afdrukbereik</vt:lpstr>
      <vt:lpstr>'9. Tijd berekenen &amp; acties'!Afdrukbereik</vt:lpstr>
      <vt:lpstr>'Data Ledenlijst '!Afdrukbereik</vt:lpstr>
      <vt:lpstr>'Database Electronics '!Afdrukbereik</vt:lpstr>
      <vt:lpstr>'DVD-Lijst'!Afdrukbereik</vt:lpstr>
      <vt:lpstr>'12. VERT.Z via externe database'!Print_Area</vt:lpstr>
      <vt:lpstr>'Data 2e hands auto''s'!Print_Area</vt:lpstr>
      <vt:lpstr>'Data Ledenlijst '!Print_Area</vt:lpstr>
      <vt:lpstr>'Tab Gegevens vergelijken'!Print_Area</vt:lpstr>
    </vt:vector>
  </TitlesOfParts>
  <Company>Den Spike Unattendeds ©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Computraining</dc:creator>
  <cp:lastModifiedBy>Theo Verdonschot</cp:lastModifiedBy>
  <cp:lastPrinted>2019-03-07T02:32:14Z</cp:lastPrinted>
  <dcterms:created xsi:type="dcterms:W3CDTF">2017-04-12T12:12:29Z</dcterms:created>
  <dcterms:modified xsi:type="dcterms:W3CDTF">2020-05-08T15:07:49Z</dcterms:modified>
</cp:coreProperties>
</file>